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F3" i="1"/>
  <c r="M30"/>
  <c r="BJ600"/>
  <c r="AF600"/>
  <c r="AG600"/>
  <c r="AH600"/>
  <c r="AI600"/>
  <c r="AJ600"/>
  <c r="AK600"/>
  <c r="AL600"/>
  <c r="AM600"/>
  <c r="AN600"/>
  <c r="AO600"/>
  <c r="AP600"/>
  <c r="AQ600"/>
  <c r="AR600"/>
  <c r="AS600"/>
  <c r="AT600"/>
  <c r="AU600"/>
  <c r="AV600"/>
  <c r="AW600"/>
  <c r="AX600"/>
  <c r="AY600"/>
  <c r="AZ600"/>
  <c r="BA600"/>
  <c r="BB600"/>
  <c r="BC600"/>
  <c r="BD600"/>
  <c r="BE600"/>
  <c r="BF600"/>
  <c r="BG600"/>
  <c r="BH600"/>
  <c r="BI600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1"/>
  <c r="E81" s="1"/>
  <c r="D82"/>
  <c r="E82" s="1"/>
  <c r="D83"/>
  <c r="E83" s="1"/>
  <c r="D84"/>
  <c r="E84" s="1"/>
  <c r="D85"/>
  <c r="E85" s="1"/>
  <c r="D86"/>
  <c r="E86" s="1"/>
  <c r="D87"/>
  <c r="E87" s="1"/>
  <c r="D88"/>
  <c r="E88" s="1"/>
  <c r="D89"/>
  <c r="E89" s="1"/>
  <c r="D90"/>
  <c r="E90" s="1"/>
  <c r="D91"/>
  <c r="E91" s="1"/>
  <c r="D92"/>
  <c r="E92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D101"/>
  <c r="E101" s="1"/>
  <c r="D102"/>
  <c r="E102" s="1"/>
  <c r="D103"/>
  <c r="E103" s="1"/>
  <c r="D104"/>
  <c r="E104" s="1"/>
  <c r="D105"/>
  <c r="E105" s="1"/>
  <c r="D106"/>
  <c r="E106" s="1"/>
  <c r="D107"/>
  <c r="E107" s="1"/>
  <c r="D108"/>
  <c r="E108" s="1"/>
  <c r="D109"/>
  <c r="E109" s="1"/>
  <c r="D110"/>
  <c r="E110" s="1"/>
  <c r="D111"/>
  <c r="E111" s="1"/>
  <c r="D112"/>
  <c r="E112" s="1"/>
  <c r="D113"/>
  <c r="E113" s="1"/>
  <c r="D114"/>
  <c r="E114" s="1"/>
  <c r="D115"/>
  <c r="E115" s="1"/>
  <c r="D116"/>
  <c r="E116" s="1"/>
  <c r="D117"/>
  <c r="E117" s="1"/>
  <c r="D118"/>
  <c r="E118" s="1"/>
  <c r="D119"/>
  <c r="E119" s="1"/>
  <c r="D120"/>
  <c r="E120" s="1"/>
  <c r="D121"/>
  <c r="E121" s="1"/>
  <c r="D122"/>
  <c r="E122" s="1"/>
  <c r="D123"/>
  <c r="E123" s="1"/>
  <c r="D124"/>
  <c r="E124" s="1"/>
  <c r="D125"/>
  <c r="E125" s="1"/>
  <c r="D126"/>
  <c r="E126" s="1"/>
  <c r="D127"/>
  <c r="E127" s="1"/>
  <c r="D128"/>
  <c r="E128" s="1"/>
  <c r="D129"/>
  <c r="E129" s="1"/>
  <c r="D130"/>
  <c r="E130" s="1"/>
  <c r="D131"/>
  <c r="E131" s="1"/>
  <c r="D132"/>
  <c r="E132" s="1"/>
  <c r="D133"/>
  <c r="E133" s="1"/>
  <c r="D134"/>
  <c r="E134" s="1"/>
  <c r="D135"/>
  <c r="E135" s="1"/>
  <c r="D136"/>
  <c r="E136" s="1"/>
  <c r="D137"/>
  <c r="E137" s="1"/>
  <c r="D138"/>
  <c r="E138" s="1"/>
  <c r="D139"/>
  <c r="E139" s="1"/>
  <c r="D140"/>
  <c r="E140" s="1"/>
  <c r="D141"/>
  <c r="E141" s="1"/>
  <c r="D142"/>
  <c r="E142" s="1"/>
  <c r="D143"/>
  <c r="E143" s="1"/>
  <c r="D144"/>
  <c r="E144" s="1"/>
  <c r="D145"/>
  <c r="E145" s="1"/>
  <c r="D146"/>
  <c r="E146" s="1"/>
  <c r="D147"/>
  <c r="E147" s="1"/>
  <c r="D148"/>
  <c r="E148" s="1"/>
  <c r="D149"/>
  <c r="E149" s="1"/>
  <c r="D150"/>
  <c r="E150" s="1"/>
  <c r="D151"/>
  <c r="E151" s="1"/>
  <c r="D152"/>
  <c r="E152" s="1"/>
  <c r="D153"/>
  <c r="E153" s="1"/>
  <c r="D154"/>
  <c r="E154" s="1"/>
  <c r="D155"/>
  <c r="E155" s="1"/>
  <c r="D156"/>
  <c r="E156" s="1"/>
  <c r="D157"/>
  <c r="E157" s="1"/>
  <c r="D158"/>
  <c r="E158" s="1"/>
  <c r="D159"/>
  <c r="E159" s="1"/>
  <c r="D160"/>
  <c r="E160" s="1"/>
  <c r="D161"/>
  <c r="E161" s="1"/>
  <c r="D162"/>
  <c r="E162" s="1"/>
  <c r="D163"/>
  <c r="E163" s="1"/>
  <c r="D164"/>
  <c r="E164" s="1"/>
  <c r="D165"/>
  <c r="D166"/>
  <c r="E166" s="1"/>
  <c r="D167"/>
  <c r="E167" s="1"/>
  <c r="D168"/>
  <c r="E168" s="1"/>
  <c r="D169"/>
  <c r="E169" s="1"/>
  <c r="D170"/>
  <c r="E170" s="1"/>
  <c r="D171"/>
  <c r="E171" s="1"/>
  <c r="D172"/>
  <c r="E172" s="1"/>
  <c r="D173"/>
  <c r="E173" s="1"/>
  <c r="D174"/>
  <c r="E174" s="1"/>
  <c r="D175"/>
  <c r="E175" s="1"/>
  <c r="D176"/>
  <c r="E176" s="1"/>
  <c r="D177"/>
  <c r="E177" s="1"/>
  <c r="D178"/>
  <c r="E178" s="1"/>
  <c r="D179"/>
  <c r="E179" s="1"/>
  <c r="D180"/>
  <c r="E180" s="1"/>
  <c r="D181"/>
  <c r="E181" s="1"/>
  <c r="D182"/>
  <c r="E182" s="1"/>
  <c r="D183"/>
  <c r="E183" s="1"/>
  <c r="D184"/>
  <c r="E184" s="1"/>
  <c r="D185"/>
  <c r="E185" s="1"/>
  <c r="D186"/>
  <c r="E186" s="1"/>
  <c r="D187"/>
  <c r="E187" s="1"/>
  <c r="D188"/>
  <c r="E188" s="1"/>
  <c r="D189"/>
  <c r="E189" s="1"/>
  <c r="D190"/>
  <c r="E190" s="1"/>
  <c r="D191"/>
  <c r="E191" s="1"/>
  <c r="D192"/>
  <c r="E192" s="1"/>
  <c r="D193"/>
  <c r="E193" s="1"/>
  <c r="D194"/>
  <c r="E194" s="1"/>
  <c r="D195"/>
  <c r="E195" s="1"/>
  <c r="D196"/>
  <c r="E196" s="1"/>
  <c r="D197"/>
  <c r="E197" s="1"/>
  <c r="D198"/>
  <c r="E198" s="1"/>
  <c r="D199"/>
  <c r="E199" s="1"/>
  <c r="D200"/>
  <c r="E200" s="1"/>
  <c r="D201"/>
  <c r="E201" s="1"/>
  <c r="D202"/>
  <c r="E202" s="1"/>
  <c r="D203"/>
  <c r="E203" s="1"/>
  <c r="D204"/>
  <c r="E204" s="1"/>
  <c r="D205"/>
  <c r="E205" s="1"/>
  <c r="D206"/>
  <c r="E206" s="1"/>
  <c r="D207"/>
  <c r="E207" s="1"/>
  <c r="D208"/>
  <c r="E208" s="1"/>
  <c r="D209"/>
  <c r="E209" s="1"/>
  <c r="D210"/>
  <c r="E210" s="1"/>
  <c r="D211"/>
  <c r="E211" s="1"/>
  <c r="D212"/>
  <c r="E212" s="1"/>
  <c r="D213"/>
  <c r="E213" s="1"/>
  <c r="D214"/>
  <c r="E214" s="1"/>
  <c r="D215"/>
  <c r="E215" s="1"/>
  <c r="D216"/>
  <c r="E216" s="1"/>
  <c r="D217"/>
  <c r="E217" s="1"/>
  <c r="D218"/>
  <c r="E218" s="1"/>
  <c r="D219"/>
  <c r="E219" s="1"/>
  <c r="D220"/>
  <c r="E220" s="1"/>
  <c r="D221"/>
  <c r="E221" s="1"/>
  <c r="D222"/>
  <c r="E222" s="1"/>
  <c r="D223"/>
  <c r="E223" s="1"/>
  <c r="D224"/>
  <c r="E224" s="1"/>
  <c r="D225"/>
  <c r="E225" s="1"/>
  <c r="D226"/>
  <c r="E226" s="1"/>
  <c r="D227"/>
  <c r="E227" s="1"/>
  <c r="D228"/>
  <c r="E228" s="1"/>
  <c r="D229"/>
  <c r="D230"/>
  <c r="E230" s="1"/>
  <c r="D231"/>
  <c r="E231" s="1"/>
  <c r="D232"/>
  <c r="E232" s="1"/>
  <c r="D233"/>
  <c r="E233" s="1"/>
  <c r="D234"/>
  <c r="E234" s="1"/>
  <c r="D235"/>
  <c r="E235" s="1"/>
  <c r="D236"/>
  <c r="E236" s="1"/>
  <c r="D237"/>
  <c r="E237" s="1"/>
  <c r="D238"/>
  <c r="E238" s="1"/>
  <c r="D239"/>
  <c r="E239" s="1"/>
  <c r="D240"/>
  <c r="E240" s="1"/>
  <c r="D241"/>
  <c r="E241" s="1"/>
  <c r="D242"/>
  <c r="E242" s="1"/>
  <c r="D243"/>
  <c r="E243" s="1"/>
  <c r="D244"/>
  <c r="E244" s="1"/>
  <c r="D245"/>
  <c r="E245" s="1"/>
  <c r="D246"/>
  <c r="E246" s="1"/>
  <c r="D247"/>
  <c r="E247" s="1"/>
  <c r="D248"/>
  <c r="E248" s="1"/>
  <c r="D249"/>
  <c r="E249" s="1"/>
  <c r="D250"/>
  <c r="E250" s="1"/>
  <c r="D251"/>
  <c r="E251" s="1"/>
  <c r="D252"/>
  <c r="E252" s="1"/>
  <c r="D253"/>
  <c r="E253" s="1"/>
  <c r="D254"/>
  <c r="E254" s="1"/>
  <c r="D255"/>
  <c r="E255" s="1"/>
  <c r="D256"/>
  <c r="E256" s="1"/>
  <c r="D257"/>
  <c r="E257" s="1"/>
  <c r="D258"/>
  <c r="E258" s="1"/>
  <c r="D259"/>
  <c r="E259" s="1"/>
  <c r="D260"/>
  <c r="E260" s="1"/>
  <c r="D261"/>
  <c r="E261" s="1"/>
  <c r="D262"/>
  <c r="E262" s="1"/>
  <c r="D263"/>
  <c r="E263" s="1"/>
  <c r="D264"/>
  <c r="E264" s="1"/>
  <c r="D265"/>
  <c r="E265" s="1"/>
  <c r="D266"/>
  <c r="E266" s="1"/>
  <c r="D267"/>
  <c r="E267" s="1"/>
  <c r="D268"/>
  <c r="E268" s="1"/>
  <c r="D269"/>
  <c r="E269" s="1"/>
  <c r="D270"/>
  <c r="E270" s="1"/>
  <c r="D271"/>
  <c r="E271" s="1"/>
  <c r="D272"/>
  <c r="E272" s="1"/>
  <c r="D273"/>
  <c r="E273" s="1"/>
  <c r="D274"/>
  <c r="E274" s="1"/>
  <c r="D275"/>
  <c r="E275" s="1"/>
  <c r="D276"/>
  <c r="E276" s="1"/>
  <c r="D277"/>
  <c r="E277" s="1"/>
  <c r="D278"/>
  <c r="E278" s="1"/>
  <c r="D279"/>
  <c r="E279" s="1"/>
  <c r="D280"/>
  <c r="E280" s="1"/>
  <c r="D281"/>
  <c r="E281" s="1"/>
  <c r="D282"/>
  <c r="E282" s="1"/>
  <c r="D283"/>
  <c r="E283" s="1"/>
  <c r="D284"/>
  <c r="E284" s="1"/>
  <c r="D285"/>
  <c r="E285" s="1"/>
  <c r="D286"/>
  <c r="E286" s="1"/>
  <c r="D287"/>
  <c r="E287" s="1"/>
  <c r="D288"/>
  <c r="E288" s="1"/>
  <c r="D289"/>
  <c r="E289" s="1"/>
  <c r="D290"/>
  <c r="E290" s="1"/>
  <c r="D291"/>
  <c r="E291" s="1"/>
  <c r="D292"/>
  <c r="E292" s="1"/>
  <c r="D293"/>
  <c r="E293" s="1"/>
  <c r="D294"/>
  <c r="E294" s="1"/>
  <c r="D295"/>
  <c r="E295" s="1"/>
  <c r="D296"/>
  <c r="E296" s="1"/>
  <c r="D297"/>
  <c r="E297" s="1"/>
  <c r="D298"/>
  <c r="E298" s="1"/>
  <c r="D299"/>
  <c r="E299" s="1"/>
  <c r="D300"/>
  <c r="E300" s="1"/>
  <c r="D301"/>
  <c r="E301" s="1"/>
  <c r="D302"/>
  <c r="E302" s="1"/>
  <c r="D303"/>
  <c r="E303" s="1"/>
  <c r="D304"/>
  <c r="E304" s="1"/>
  <c r="D305"/>
  <c r="E305" s="1"/>
  <c r="D306"/>
  <c r="E306" s="1"/>
  <c r="D307"/>
  <c r="E307" s="1"/>
  <c r="D308"/>
  <c r="E308" s="1"/>
  <c r="D309"/>
  <c r="E309" s="1"/>
  <c r="D310"/>
  <c r="E310" s="1"/>
  <c r="D311"/>
  <c r="E311" s="1"/>
  <c r="D312"/>
  <c r="E312" s="1"/>
  <c r="D313"/>
  <c r="E313" s="1"/>
  <c r="D314"/>
  <c r="E314" s="1"/>
  <c r="D315"/>
  <c r="E315" s="1"/>
  <c r="D316"/>
  <c r="E316" s="1"/>
  <c r="D317"/>
  <c r="E317" s="1"/>
  <c r="D318"/>
  <c r="E318" s="1"/>
  <c r="D319"/>
  <c r="E319" s="1"/>
  <c r="D320"/>
  <c r="E320" s="1"/>
  <c r="D321"/>
  <c r="E321" s="1"/>
  <c r="D322"/>
  <c r="E322" s="1"/>
  <c r="D323"/>
  <c r="E323" s="1"/>
  <c r="D324"/>
  <c r="E324" s="1"/>
  <c r="D325"/>
  <c r="E325" s="1"/>
  <c r="D326"/>
  <c r="E326" s="1"/>
  <c r="D327"/>
  <c r="E327" s="1"/>
  <c r="D328"/>
  <c r="E328" s="1"/>
  <c r="D329"/>
  <c r="E329" s="1"/>
  <c r="D330"/>
  <c r="E330" s="1"/>
  <c r="D331"/>
  <c r="E331" s="1"/>
  <c r="D332"/>
  <c r="E332" s="1"/>
  <c r="D333"/>
  <c r="E333" s="1"/>
  <c r="D334"/>
  <c r="E334" s="1"/>
  <c r="D335"/>
  <c r="E335" s="1"/>
  <c r="D336"/>
  <c r="E336" s="1"/>
  <c r="D337"/>
  <c r="E337" s="1"/>
  <c r="D338"/>
  <c r="E338" s="1"/>
  <c r="D339"/>
  <c r="E339" s="1"/>
  <c r="D340"/>
  <c r="E340" s="1"/>
  <c r="D341"/>
  <c r="E341" s="1"/>
  <c r="D342"/>
  <c r="E342" s="1"/>
  <c r="D343"/>
  <c r="E343" s="1"/>
  <c r="D344"/>
  <c r="E344" s="1"/>
  <c r="D345"/>
  <c r="E345" s="1"/>
  <c r="D346"/>
  <c r="E346" s="1"/>
  <c r="D347"/>
  <c r="E347" s="1"/>
  <c r="D348"/>
  <c r="E348" s="1"/>
  <c r="D349"/>
  <c r="E349" s="1"/>
  <c r="D350"/>
  <c r="E350" s="1"/>
  <c r="D351"/>
  <c r="E351" s="1"/>
  <c r="D352"/>
  <c r="E352" s="1"/>
  <c r="D353"/>
  <c r="E353" s="1"/>
  <c r="D354"/>
  <c r="E354" s="1"/>
  <c r="D355"/>
  <c r="E355" s="1"/>
  <c r="D356"/>
  <c r="E356" s="1"/>
  <c r="D357"/>
  <c r="E357" s="1"/>
  <c r="D358"/>
  <c r="E358" s="1"/>
  <c r="D359"/>
  <c r="E359" s="1"/>
  <c r="D360"/>
  <c r="E360" s="1"/>
  <c r="D361"/>
  <c r="E361" s="1"/>
  <c r="D362"/>
  <c r="E362" s="1"/>
  <c r="D363"/>
  <c r="E363" s="1"/>
  <c r="D364"/>
  <c r="E364" s="1"/>
  <c r="D365"/>
  <c r="E365" s="1"/>
  <c r="D366"/>
  <c r="E366" s="1"/>
  <c r="D367"/>
  <c r="E367" s="1"/>
  <c r="D368"/>
  <c r="E368" s="1"/>
  <c r="D369"/>
  <c r="E369" s="1"/>
  <c r="D370"/>
  <c r="E370" s="1"/>
  <c r="D371"/>
  <c r="E371" s="1"/>
  <c r="D372"/>
  <c r="E372" s="1"/>
  <c r="D373"/>
  <c r="E373" s="1"/>
  <c r="D374"/>
  <c r="E374" s="1"/>
  <c r="D375"/>
  <c r="E375" s="1"/>
  <c r="D376"/>
  <c r="E376" s="1"/>
  <c r="D377"/>
  <c r="E377" s="1"/>
  <c r="D378"/>
  <c r="D379"/>
  <c r="E379" s="1"/>
  <c r="D380"/>
  <c r="E380" s="1"/>
  <c r="D381"/>
  <c r="E381" s="1"/>
  <c r="D382"/>
  <c r="E382" s="1"/>
  <c r="D383"/>
  <c r="E383" s="1"/>
  <c r="D384"/>
  <c r="E384" s="1"/>
  <c r="D385"/>
  <c r="E385" s="1"/>
  <c r="D386"/>
  <c r="E386" s="1"/>
  <c r="D387"/>
  <c r="E387" s="1"/>
  <c r="D388"/>
  <c r="E388" s="1"/>
  <c r="D389"/>
  <c r="E389" s="1"/>
  <c r="D390"/>
  <c r="E390" s="1"/>
  <c r="D391"/>
  <c r="E391" s="1"/>
  <c r="D392"/>
  <c r="E392" s="1"/>
  <c r="D393"/>
  <c r="E393" s="1"/>
  <c r="D394"/>
  <c r="E394" s="1"/>
  <c r="D395"/>
  <c r="E395" s="1"/>
  <c r="D396"/>
  <c r="E396" s="1"/>
  <c r="D397"/>
  <c r="E397" s="1"/>
  <c r="D398"/>
  <c r="E398" s="1"/>
  <c r="D399"/>
  <c r="E399" s="1"/>
  <c r="D400"/>
  <c r="E400" s="1"/>
  <c r="D401"/>
  <c r="E401" s="1"/>
  <c r="D402"/>
  <c r="E402" s="1"/>
  <c r="D403"/>
  <c r="E403" s="1"/>
  <c r="D404"/>
  <c r="E404" s="1"/>
  <c r="D405"/>
  <c r="E405" s="1"/>
  <c r="D406"/>
  <c r="E406" s="1"/>
  <c r="D407"/>
  <c r="E407" s="1"/>
  <c r="D408"/>
  <c r="E408" s="1"/>
  <c r="D409"/>
  <c r="E409" s="1"/>
  <c r="D410"/>
  <c r="E410" s="1"/>
  <c r="D411"/>
  <c r="E411" s="1"/>
  <c r="D412"/>
  <c r="E412" s="1"/>
  <c r="D413"/>
  <c r="E413" s="1"/>
  <c r="D414"/>
  <c r="E414" s="1"/>
  <c r="D415"/>
  <c r="E415" s="1"/>
  <c r="D416"/>
  <c r="E416" s="1"/>
  <c r="D417"/>
  <c r="E417" s="1"/>
  <c r="D418"/>
  <c r="E418" s="1"/>
  <c r="D419"/>
  <c r="E419" s="1"/>
  <c r="D420"/>
  <c r="E420" s="1"/>
  <c r="D421"/>
  <c r="E421" s="1"/>
  <c r="D422"/>
  <c r="E422" s="1"/>
  <c r="D423"/>
  <c r="E423" s="1"/>
  <c r="D424"/>
  <c r="E424" s="1"/>
  <c r="D425"/>
  <c r="E425" s="1"/>
  <c r="D426"/>
  <c r="E426" s="1"/>
  <c r="D427"/>
  <c r="E427" s="1"/>
  <c r="D428"/>
  <c r="E428" s="1"/>
  <c r="D429"/>
  <c r="E429" s="1"/>
  <c r="D430"/>
  <c r="E430" s="1"/>
  <c r="D431"/>
  <c r="E431" s="1"/>
  <c r="D432"/>
  <c r="E432" s="1"/>
  <c r="D433"/>
  <c r="E433" s="1"/>
  <c r="D434"/>
  <c r="E434" s="1"/>
  <c r="D435"/>
  <c r="E435" s="1"/>
  <c r="D436"/>
  <c r="E436" s="1"/>
  <c r="D437"/>
  <c r="E437" s="1"/>
  <c r="D438"/>
  <c r="E438" s="1"/>
  <c r="D439"/>
  <c r="E439" s="1"/>
  <c r="D440"/>
  <c r="E440" s="1"/>
  <c r="D441"/>
  <c r="E441" s="1"/>
  <c r="D442"/>
  <c r="E442" s="1"/>
  <c r="D443"/>
  <c r="E443" s="1"/>
  <c r="D444"/>
  <c r="E444" s="1"/>
  <c r="D445"/>
  <c r="E445" s="1"/>
  <c r="D446"/>
  <c r="E446" s="1"/>
  <c r="D447"/>
  <c r="E447" s="1"/>
  <c r="D448"/>
  <c r="E448" s="1"/>
  <c r="D449"/>
  <c r="E449" s="1"/>
  <c r="D450"/>
  <c r="E450" s="1"/>
  <c r="D451"/>
  <c r="E451" s="1"/>
  <c r="D452"/>
  <c r="E452" s="1"/>
  <c r="D453"/>
  <c r="E453" s="1"/>
  <c r="D454"/>
  <c r="E454" s="1"/>
  <c r="D455"/>
  <c r="E455" s="1"/>
  <c r="D456"/>
  <c r="E456" s="1"/>
  <c r="D457"/>
  <c r="E457" s="1"/>
  <c r="D458"/>
  <c r="E458" s="1"/>
  <c r="D459"/>
  <c r="E459" s="1"/>
  <c r="D460"/>
  <c r="E460" s="1"/>
  <c r="D461"/>
  <c r="E461" s="1"/>
  <c r="D462"/>
  <c r="E462" s="1"/>
  <c r="D463"/>
  <c r="E463" s="1"/>
  <c r="D464"/>
  <c r="E464" s="1"/>
  <c r="D465"/>
  <c r="E465" s="1"/>
  <c r="D466"/>
  <c r="E466" s="1"/>
  <c r="D467"/>
  <c r="E467" s="1"/>
  <c r="D468"/>
  <c r="E468" s="1"/>
  <c r="D469"/>
  <c r="E469" s="1"/>
  <c r="D470"/>
  <c r="E470" s="1"/>
  <c r="D471"/>
  <c r="E471" s="1"/>
  <c r="D472"/>
  <c r="E472" s="1"/>
  <c r="D473"/>
  <c r="E473" s="1"/>
  <c r="D474"/>
  <c r="E474" s="1"/>
  <c r="D475"/>
  <c r="E475" s="1"/>
  <c r="D476"/>
  <c r="E476" s="1"/>
  <c r="D477"/>
  <c r="E477" s="1"/>
  <c r="D478"/>
  <c r="E478" s="1"/>
  <c r="D479"/>
  <c r="E479" s="1"/>
  <c r="D480"/>
  <c r="E480" s="1"/>
  <c r="D481"/>
  <c r="E481" s="1"/>
  <c r="D482"/>
  <c r="E482" s="1"/>
  <c r="D483"/>
  <c r="E483" s="1"/>
  <c r="D484"/>
  <c r="E484" s="1"/>
  <c r="D485"/>
  <c r="E485" s="1"/>
  <c r="D486"/>
  <c r="E486" s="1"/>
  <c r="D487"/>
  <c r="E487" s="1"/>
  <c r="D488"/>
  <c r="E488" s="1"/>
  <c r="D489"/>
  <c r="E489" s="1"/>
  <c r="D490"/>
  <c r="E490" s="1"/>
  <c r="D491"/>
  <c r="E491" s="1"/>
  <c r="D492"/>
  <c r="E492" s="1"/>
  <c r="D493"/>
  <c r="E493" s="1"/>
  <c r="D494"/>
  <c r="E494" s="1"/>
  <c r="D495"/>
  <c r="E495" s="1"/>
  <c r="D496"/>
  <c r="E496" s="1"/>
  <c r="D497"/>
  <c r="E497" s="1"/>
  <c r="D498"/>
  <c r="E498" s="1"/>
  <c r="D499"/>
  <c r="E499" s="1"/>
  <c r="D500"/>
  <c r="E500" s="1"/>
  <c r="D501"/>
  <c r="E501" s="1"/>
  <c r="D502"/>
  <c r="E502" s="1"/>
  <c r="D503"/>
  <c r="E503" s="1"/>
  <c r="D504"/>
  <c r="E504" s="1"/>
  <c r="D505"/>
  <c r="E505" s="1"/>
  <c r="D506"/>
  <c r="E506" s="1"/>
  <c r="D507"/>
  <c r="E507" s="1"/>
  <c r="D508"/>
  <c r="E508" s="1"/>
  <c r="D509"/>
  <c r="E509" s="1"/>
  <c r="D510"/>
  <c r="E510" s="1"/>
  <c r="D511"/>
  <c r="E511" s="1"/>
  <c r="D512"/>
  <c r="E512" s="1"/>
  <c r="D513"/>
  <c r="E513" s="1"/>
  <c r="D514"/>
  <c r="E514" s="1"/>
  <c r="D515"/>
  <c r="E515" s="1"/>
  <c r="D516"/>
  <c r="E516" s="1"/>
  <c r="D517"/>
  <c r="E517" s="1"/>
  <c r="D518"/>
  <c r="E518" s="1"/>
  <c r="D519"/>
  <c r="E519" s="1"/>
  <c r="D520"/>
  <c r="E520" s="1"/>
  <c r="D521"/>
  <c r="E521" s="1"/>
  <c r="D522"/>
  <c r="E522" s="1"/>
  <c r="D523"/>
  <c r="E523" s="1"/>
  <c r="D524"/>
  <c r="E524" s="1"/>
  <c r="D525"/>
  <c r="E525" s="1"/>
  <c r="D526"/>
  <c r="E526" s="1"/>
  <c r="D527"/>
  <c r="E527" s="1"/>
  <c r="D528"/>
  <c r="E528" s="1"/>
  <c r="D529"/>
  <c r="E529" s="1"/>
  <c r="D530"/>
  <c r="E530" s="1"/>
  <c r="D531"/>
  <c r="E531" s="1"/>
  <c r="D532"/>
  <c r="E532" s="1"/>
  <c r="D533"/>
  <c r="E533" s="1"/>
  <c r="D534"/>
  <c r="E534" s="1"/>
  <c r="D535"/>
  <c r="E535" s="1"/>
  <c r="D536"/>
  <c r="E536" s="1"/>
  <c r="D537"/>
  <c r="E537" s="1"/>
  <c r="D538"/>
  <c r="E538" s="1"/>
  <c r="D539"/>
  <c r="E539" s="1"/>
  <c r="D540"/>
  <c r="E540" s="1"/>
  <c r="D541"/>
  <c r="E541" s="1"/>
  <c r="D542"/>
  <c r="E542" s="1"/>
  <c r="D543"/>
  <c r="E543" s="1"/>
  <c r="D544"/>
  <c r="E544" s="1"/>
  <c r="D545"/>
  <c r="E545" s="1"/>
  <c r="D546"/>
  <c r="E546" s="1"/>
  <c r="D547"/>
  <c r="E547" s="1"/>
  <c r="D548"/>
  <c r="E548" s="1"/>
  <c r="D549"/>
  <c r="E549" s="1"/>
  <c r="D550"/>
  <c r="E550" s="1"/>
  <c r="D551"/>
  <c r="E551" s="1"/>
  <c r="D552"/>
  <c r="E552" s="1"/>
  <c r="D553"/>
  <c r="E553" s="1"/>
  <c r="D554"/>
  <c r="E554" s="1"/>
  <c r="D555"/>
  <c r="E555" s="1"/>
  <c r="D556"/>
  <c r="E556" s="1"/>
  <c r="D557"/>
  <c r="E557" s="1"/>
  <c r="D558"/>
  <c r="E558" s="1"/>
  <c r="D559"/>
  <c r="E559" s="1"/>
  <c r="D560"/>
  <c r="E560" s="1"/>
  <c r="D561"/>
  <c r="E561" s="1"/>
  <c r="D562"/>
  <c r="E562" s="1"/>
  <c r="D563"/>
  <c r="E563" s="1"/>
  <c r="D564"/>
  <c r="E564" s="1"/>
  <c r="D565"/>
  <c r="E565" s="1"/>
  <c r="D566"/>
  <c r="E566" s="1"/>
  <c r="D567"/>
  <c r="E567" s="1"/>
  <c r="D568"/>
  <c r="E568" s="1"/>
  <c r="D569"/>
  <c r="E569" s="1"/>
  <c r="D570"/>
  <c r="E570" s="1"/>
  <c r="D571"/>
  <c r="E571" s="1"/>
  <c r="D572"/>
  <c r="E572" s="1"/>
  <c r="D573"/>
  <c r="E573" s="1"/>
  <c r="D574"/>
  <c r="E574" s="1"/>
  <c r="D575"/>
  <c r="E575" s="1"/>
  <c r="D576"/>
  <c r="E576" s="1"/>
  <c r="D577"/>
  <c r="E577" s="1"/>
  <c r="D578"/>
  <c r="E578" s="1"/>
  <c r="D579"/>
  <c r="E579" s="1"/>
  <c r="D580"/>
  <c r="E580" s="1"/>
  <c r="D581"/>
  <c r="D582"/>
  <c r="E582" s="1"/>
  <c r="D583"/>
  <c r="E583" s="1"/>
  <c r="D584"/>
  <c r="E584" s="1"/>
  <c r="D585"/>
  <c r="D586"/>
  <c r="E586" s="1"/>
  <c r="D587"/>
  <c r="E587" s="1"/>
  <c r="D588"/>
  <c r="E588" s="1"/>
  <c r="D589"/>
  <c r="D590"/>
  <c r="E590" s="1"/>
  <c r="D591"/>
  <c r="E591" s="1"/>
  <c r="D592"/>
  <c r="E592" s="1"/>
  <c r="D593"/>
  <c r="D594"/>
  <c r="E594" s="1"/>
  <c r="D595"/>
  <c r="E595" s="1"/>
  <c r="D596"/>
  <c r="E596" s="1"/>
  <c r="D597"/>
  <c r="D598"/>
  <c r="E598" s="1"/>
  <c r="D599"/>
  <c r="E599" s="1"/>
  <c r="D4"/>
  <c r="E4" s="1"/>
  <c r="D5"/>
  <c r="E5" s="1"/>
  <c r="D6"/>
  <c r="E6" s="1"/>
  <c r="D7"/>
  <c r="E7" s="1"/>
  <c r="D8"/>
  <c r="D9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3"/>
  <c r="E3" s="1"/>
  <c r="AE3" s="1"/>
  <c r="F4" s="1"/>
  <c r="E8"/>
  <c r="E9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558"/>
  <c r="E165"/>
  <c r="E229"/>
  <c r="E378"/>
  <c r="E581"/>
  <c r="E585"/>
  <c r="E589"/>
  <c r="E593"/>
  <c r="E597"/>
  <c r="G3" l="1"/>
  <c r="G4" s="1"/>
  <c r="AE4"/>
  <c r="J3"/>
  <c r="J4"/>
  <c r="AE583" l="1"/>
  <c r="AE5"/>
  <c r="F6" s="1"/>
  <c r="F5"/>
  <c r="G5" s="1"/>
  <c r="AF3"/>
  <c r="AJ3"/>
  <c r="AN3"/>
  <c r="AR3"/>
  <c r="AV3"/>
  <c r="AZ3"/>
  <c r="BD3"/>
  <c r="BH3"/>
  <c r="AG3"/>
  <c r="AL3"/>
  <c r="AQ3"/>
  <c r="AW3"/>
  <c r="BB3"/>
  <c r="BG3"/>
  <c r="AI3"/>
  <c r="AT3"/>
  <c r="BJ3"/>
  <c r="AH3"/>
  <c r="AS3"/>
  <c r="BC3"/>
  <c r="AK3"/>
  <c r="AP3"/>
  <c r="AU3"/>
  <c r="BA3"/>
  <c r="BF3"/>
  <c r="AO3"/>
  <c r="AY3"/>
  <c r="BE3"/>
  <c r="AM3"/>
  <c r="AX3"/>
  <c r="BI3"/>
  <c r="AE6" l="1"/>
  <c r="F7" s="1"/>
  <c r="AE584"/>
  <c r="F584"/>
  <c r="BH4"/>
  <c r="AT4"/>
  <c r="AF4"/>
  <c r="AK4"/>
  <c r="AW4"/>
  <c r="AI4"/>
  <c r="AY4"/>
  <c r="AR4"/>
  <c r="BI4"/>
  <c r="BB4"/>
  <c r="BC4"/>
  <c r="AL4"/>
  <c r="AS4"/>
  <c r="AP4"/>
  <c r="AV4"/>
  <c r="AO4"/>
  <c r="BJ4"/>
  <c r="BG4"/>
  <c r="AQ4"/>
  <c r="BA4"/>
  <c r="AX4"/>
  <c r="AZ4"/>
  <c r="AH4"/>
  <c r="AN4"/>
  <c r="AJ4"/>
  <c r="AU4"/>
  <c r="BE4"/>
  <c r="BF4"/>
  <c r="BD4"/>
  <c r="AM4"/>
  <c r="AG4"/>
  <c r="G6"/>
  <c r="AE7"/>
  <c r="AO5"/>
  <c r="AS5"/>
  <c r="BE5"/>
  <c r="BI5"/>
  <c r="AY5"/>
  <c r="BG5"/>
  <c r="AX5"/>
  <c r="BF5"/>
  <c r="AN5"/>
  <c r="AR5"/>
  <c r="BD5"/>
  <c r="BH5"/>
  <c r="BC5"/>
  <c r="AL5"/>
  <c r="BJ5"/>
  <c r="G7" l="1"/>
  <c r="AT5"/>
  <c r="AM5"/>
  <c r="AV5"/>
  <c r="AF5"/>
  <c r="AH5"/>
  <c r="AI5"/>
  <c r="AW5"/>
  <c r="AG5"/>
  <c r="BB5"/>
  <c r="AU5"/>
  <c r="AZ5"/>
  <c r="AJ5"/>
  <c r="AP5"/>
  <c r="AQ5"/>
  <c r="BA5"/>
  <c r="AK5"/>
  <c r="AH583"/>
  <c r="AX583"/>
  <c r="AQ583"/>
  <c r="AR583"/>
  <c r="AY583"/>
  <c r="AV583"/>
  <c r="AW583"/>
  <c r="AO583"/>
  <c r="BC583"/>
  <c r="BD583"/>
  <c r="BH583"/>
  <c r="AL583"/>
  <c r="BB583"/>
  <c r="AF583"/>
  <c r="AG583"/>
  <c r="AS583"/>
  <c r="AK583"/>
  <c r="AM583"/>
  <c r="BE583"/>
  <c r="AJ583"/>
  <c r="AE585"/>
  <c r="AM584" s="1"/>
  <c r="AT583"/>
  <c r="BA583"/>
  <c r="AI583"/>
  <c r="BG583"/>
  <c r="AU583"/>
  <c r="AP583"/>
  <c r="BF583"/>
  <c r="BI583"/>
  <c r="AN583"/>
  <c r="AZ583"/>
  <c r="F585"/>
  <c r="BJ584"/>
  <c r="BJ583"/>
  <c r="F8"/>
  <c r="AE8"/>
  <c r="AO7" s="1"/>
  <c r="AH6"/>
  <c r="AL6"/>
  <c r="AP6"/>
  <c r="AT6"/>
  <c r="AX6"/>
  <c r="BB6"/>
  <c r="BF6"/>
  <c r="BJ6"/>
  <c r="AJ6"/>
  <c r="AR6"/>
  <c r="AV6"/>
  <c r="BD6"/>
  <c r="AI6"/>
  <c r="AQ6"/>
  <c r="AY6"/>
  <c r="BG6"/>
  <c r="AG6"/>
  <c r="AK6"/>
  <c r="AO6"/>
  <c r="AS6"/>
  <c r="AW6"/>
  <c r="BA6"/>
  <c r="BE6"/>
  <c r="BI6"/>
  <c r="AF6"/>
  <c r="AN6"/>
  <c r="AZ6"/>
  <c r="BH6"/>
  <c r="AM6"/>
  <c r="AU6"/>
  <c r="BC6"/>
  <c r="G8" l="1"/>
  <c r="F586"/>
  <c r="AE586"/>
  <c r="AI584"/>
  <c r="BG584"/>
  <c r="BA584"/>
  <c r="AL584"/>
  <c r="AO584"/>
  <c r="AH584"/>
  <c r="AR584"/>
  <c r="BI584"/>
  <c r="BE584"/>
  <c r="AQ584"/>
  <c r="AF584"/>
  <c r="BF584"/>
  <c r="AW584"/>
  <c r="AT584"/>
  <c r="AS584"/>
  <c r="BB584"/>
  <c r="AY584"/>
  <c r="AV584"/>
  <c r="AJ584"/>
  <c r="AG584"/>
  <c r="AU584"/>
  <c r="AK584"/>
  <c r="AX584"/>
  <c r="BH584"/>
  <c r="AZ584"/>
  <c r="BD584"/>
  <c r="BC584"/>
  <c r="AP584"/>
  <c r="AN584"/>
  <c r="AM7"/>
  <c r="BC7"/>
  <c r="AT7"/>
  <c r="AR7"/>
  <c r="AH7"/>
  <c r="BH7"/>
  <c r="AY7"/>
  <c r="AQ7"/>
  <c r="AV7"/>
  <c r="BG7"/>
  <c r="AI7"/>
  <c r="AW7"/>
  <c r="AP7"/>
  <c r="BJ7"/>
  <c r="AZ7"/>
  <c r="AN7"/>
  <c r="AG7"/>
  <c r="AS7"/>
  <c r="AF7"/>
  <c r="BD7"/>
  <c r="AL7"/>
  <c r="AX7"/>
  <c r="BB7"/>
  <c r="BI7"/>
  <c r="AK7"/>
  <c r="AU7"/>
  <c r="AJ7"/>
  <c r="BF7"/>
  <c r="BE7"/>
  <c r="BA7"/>
  <c r="F9"/>
  <c r="AE9"/>
  <c r="AE10" s="1"/>
  <c r="G9" l="1"/>
  <c r="F587"/>
  <c r="AL585"/>
  <c r="AV585"/>
  <c r="BG585"/>
  <c r="AU585"/>
  <c r="AK585"/>
  <c r="BC585"/>
  <c r="AI585"/>
  <c r="AF585"/>
  <c r="BI585"/>
  <c r="AY585"/>
  <c r="AO585"/>
  <c r="AW585"/>
  <c r="AX585"/>
  <c r="BH585"/>
  <c r="BA585"/>
  <c r="AH585"/>
  <c r="AN585"/>
  <c r="BB585"/>
  <c r="AT585"/>
  <c r="AZ585"/>
  <c r="BD585"/>
  <c r="BE585"/>
  <c r="AE587"/>
  <c r="AJ585"/>
  <c r="AS585"/>
  <c r="AR585"/>
  <c r="AG585"/>
  <c r="AP585"/>
  <c r="AM585"/>
  <c r="BF585"/>
  <c r="AQ585"/>
  <c r="BJ585"/>
  <c r="F11"/>
  <c r="AE11"/>
  <c r="BD8"/>
  <c r="AS8"/>
  <c r="BH8"/>
  <c r="AI8"/>
  <c r="AM8"/>
  <c r="AW8"/>
  <c r="AT8"/>
  <c r="AK8"/>
  <c r="BE8"/>
  <c r="AG9"/>
  <c r="AW9"/>
  <c r="AI9"/>
  <c r="BD9"/>
  <c r="BG9"/>
  <c r="AM9"/>
  <c r="BH9"/>
  <c r="AJ9"/>
  <c r="AO9"/>
  <c r="BE9"/>
  <c r="AT9"/>
  <c r="AZ9"/>
  <c r="BF9"/>
  <c r="F10"/>
  <c r="BG8"/>
  <c r="AX8"/>
  <c r="AO8"/>
  <c r="AY8"/>
  <c r="AP8"/>
  <c r="AL8"/>
  <c r="AU8"/>
  <c r="AS9"/>
  <c r="BI9"/>
  <c r="AY9"/>
  <c r="AV9"/>
  <c r="AH9"/>
  <c r="BC9"/>
  <c r="BB9"/>
  <c r="AJ8"/>
  <c r="BC8"/>
  <c r="BB8"/>
  <c r="AL9"/>
  <c r="AQ9"/>
  <c r="BJ8"/>
  <c r="AR8"/>
  <c r="AZ8"/>
  <c r="BI8"/>
  <c r="AH8"/>
  <c r="AV8"/>
  <c r="AQ8"/>
  <c r="AK9"/>
  <c r="BA9"/>
  <c r="AN9"/>
  <c r="BJ9"/>
  <c r="AP9"/>
  <c r="AR9"/>
  <c r="AF9"/>
  <c r="AU9"/>
  <c r="AG8"/>
  <c r="AN8"/>
  <c r="BA8"/>
  <c r="BF8"/>
  <c r="AF8"/>
  <c r="AX9"/>
  <c r="AE16"/>
  <c r="F17" s="1"/>
  <c r="G10" l="1"/>
  <c r="G11" s="1"/>
  <c r="AI586"/>
  <c r="BI586"/>
  <c r="AH586"/>
  <c r="AU586"/>
  <c r="AX586"/>
  <c r="AO586"/>
  <c r="BH586"/>
  <c r="AL586"/>
  <c r="BC586"/>
  <c r="AW586"/>
  <c r="AZ586"/>
  <c r="AR586"/>
  <c r="BF586"/>
  <c r="AN586"/>
  <c r="BD586"/>
  <c r="AQ586"/>
  <c r="AE588"/>
  <c r="BJ587" s="1"/>
  <c r="BE586"/>
  <c r="AM586"/>
  <c r="AK586"/>
  <c r="AS586"/>
  <c r="AF586"/>
  <c r="BB586"/>
  <c r="AJ586"/>
  <c r="AV586"/>
  <c r="AP586"/>
  <c r="BG586"/>
  <c r="AG586"/>
  <c r="AT586"/>
  <c r="AY586"/>
  <c r="F588"/>
  <c r="BA586"/>
  <c r="BJ586"/>
  <c r="F12"/>
  <c r="BA10"/>
  <c r="AE12"/>
  <c r="AE13" s="1"/>
  <c r="BB10"/>
  <c r="AH10"/>
  <c r="AY10"/>
  <c r="AR10"/>
  <c r="AX10"/>
  <c r="AM10"/>
  <c r="AI10"/>
  <c r="AP10"/>
  <c r="BI10"/>
  <c r="BE10"/>
  <c r="AL10"/>
  <c r="AO10"/>
  <c r="AN10"/>
  <c r="BD10"/>
  <c r="BF10"/>
  <c r="BH10"/>
  <c r="AQ10"/>
  <c r="BJ10"/>
  <c r="AF10"/>
  <c r="AG10"/>
  <c r="AT10"/>
  <c r="BC10"/>
  <c r="AU10"/>
  <c r="AZ10"/>
  <c r="AS10"/>
  <c r="AV10"/>
  <c r="AJ10"/>
  <c r="BG10"/>
  <c r="AW10"/>
  <c r="AK10"/>
  <c r="AE17"/>
  <c r="F18" s="1"/>
  <c r="F14" l="1"/>
  <c r="AE14"/>
  <c r="AU587"/>
  <c r="BA587"/>
  <c r="AI587"/>
  <c r="AM587"/>
  <c r="AQ587"/>
  <c r="BE587"/>
  <c r="AX587"/>
  <c r="BC587"/>
  <c r="BB587"/>
  <c r="BD587"/>
  <c r="BH587"/>
  <c r="AZ587"/>
  <c r="AG587"/>
  <c r="AH587"/>
  <c r="AV587"/>
  <c r="F589"/>
  <c r="AL587"/>
  <c r="AO587"/>
  <c r="BG587"/>
  <c r="BF587"/>
  <c r="AW587"/>
  <c r="AF587"/>
  <c r="AR587"/>
  <c r="AS587"/>
  <c r="AJ587"/>
  <c r="AP587"/>
  <c r="BI587"/>
  <c r="AK587"/>
  <c r="AY587"/>
  <c r="AT587"/>
  <c r="AN587"/>
  <c r="AE589"/>
  <c r="G12"/>
  <c r="F13"/>
  <c r="AI11"/>
  <c r="AY11"/>
  <c r="AK11"/>
  <c r="BF11"/>
  <c r="AG11"/>
  <c r="AO11"/>
  <c r="BJ11"/>
  <c r="AL11"/>
  <c r="AU11"/>
  <c r="AF11"/>
  <c r="BA11"/>
  <c r="BD11"/>
  <c r="AJ11"/>
  <c r="BE11"/>
  <c r="BI11"/>
  <c r="AQ11"/>
  <c r="BG11"/>
  <c r="AV11"/>
  <c r="AS11"/>
  <c r="BB11"/>
  <c r="AZ11"/>
  <c r="AX11"/>
  <c r="BH11"/>
  <c r="AM11"/>
  <c r="BC11"/>
  <c r="AP11"/>
  <c r="AH11"/>
  <c r="AR11"/>
  <c r="AT11"/>
  <c r="AN11"/>
  <c r="AW11"/>
  <c r="AQ12"/>
  <c r="BG12"/>
  <c r="AR12"/>
  <c r="BH12"/>
  <c r="BJ12"/>
  <c r="BI12"/>
  <c r="BE12"/>
  <c r="AH12"/>
  <c r="AI12"/>
  <c r="AJ12"/>
  <c r="AT12"/>
  <c r="BF12"/>
  <c r="AM12"/>
  <c r="BC12"/>
  <c r="AN12"/>
  <c r="BD12"/>
  <c r="BB12"/>
  <c r="BA12"/>
  <c r="AO12"/>
  <c r="AG12"/>
  <c r="AY12"/>
  <c r="AZ12"/>
  <c r="AS12"/>
  <c r="AW12"/>
  <c r="AU12"/>
  <c r="AF12"/>
  <c r="AV12"/>
  <c r="AL12"/>
  <c r="AK12"/>
  <c r="AP12"/>
  <c r="AX12"/>
  <c r="BJ16"/>
  <c r="AE350"/>
  <c r="F351" s="1"/>
  <c r="AE18"/>
  <c r="AI16"/>
  <c r="AM16"/>
  <c r="AQ16"/>
  <c r="AU16"/>
  <c r="AY16"/>
  <c r="BC16"/>
  <c r="BG16"/>
  <c r="AF16"/>
  <c r="AJ16"/>
  <c r="AN16"/>
  <c r="AR16"/>
  <c r="AV16"/>
  <c r="AZ16"/>
  <c r="BD16"/>
  <c r="BH16"/>
  <c r="AH16"/>
  <c r="AP16"/>
  <c r="AX16"/>
  <c r="BF16"/>
  <c r="AG16"/>
  <c r="AO16"/>
  <c r="AW16"/>
  <c r="BE16"/>
  <c r="AT16"/>
  <c r="AS16"/>
  <c r="BI16"/>
  <c r="BB16"/>
  <c r="BA16"/>
  <c r="AK16"/>
  <c r="AL16"/>
  <c r="F15" l="1"/>
  <c r="AE15"/>
  <c r="AR13"/>
  <c r="BH13"/>
  <c r="AS13"/>
  <c r="BI13"/>
  <c r="AL13"/>
  <c r="AQ13"/>
  <c r="AY13"/>
  <c r="AJ13"/>
  <c r="AZ13"/>
  <c r="AK13"/>
  <c r="BA13"/>
  <c r="AU13"/>
  <c r="BB13"/>
  <c r="AP13"/>
  <c r="AF13"/>
  <c r="AW13"/>
  <c r="AT13"/>
  <c r="AX13"/>
  <c r="AN13"/>
  <c r="BD13"/>
  <c r="AO13"/>
  <c r="BE13"/>
  <c r="BC13"/>
  <c r="BJ13"/>
  <c r="BF13"/>
  <c r="AH13"/>
  <c r="AI13"/>
  <c r="AV13"/>
  <c r="AG13"/>
  <c r="AM13"/>
  <c r="BG13"/>
  <c r="BJ14"/>
  <c r="AZ588"/>
  <c r="AJ588"/>
  <c r="AT588"/>
  <c r="AH588"/>
  <c r="AU588"/>
  <c r="AN588"/>
  <c r="AG588"/>
  <c r="AI588"/>
  <c r="AK588"/>
  <c r="AQ588"/>
  <c r="F590"/>
  <c r="AV588"/>
  <c r="BI588"/>
  <c r="AF588"/>
  <c r="BH588"/>
  <c r="BF588"/>
  <c r="AS588"/>
  <c r="BC588"/>
  <c r="BA588"/>
  <c r="AR588"/>
  <c r="AW588"/>
  <c r="BB588"/>
  <c r="AO588"/>
  <c r="AX588"/>
  <c r="AM588"/>
  <c r="AY588"/>
  <c r="BD588"/>
  <c r="BG588"/>
  <c r="BE588"/>
  <c r="AE590"/>
  <c r="BJ589" s="1"/>
  <c r="AL588"/>
  <c r="AP588"/>
  <c r="BJ588"/>
  <c r="G13"/>
  <c r="G14" s="1"/>
  <c r="BJ17"/>
  <c r="F19"/>
  <c r="AE351"/>
  <c r="F352" s="1"/>
  <c r="AE19"/>
  <c r="F20" s="1"/>
  <c r="AF17"/>
  <c r="AJ17"/>
  <c r="AN17"/>
  <c r="AR17"/>
  <c r="AV17"/>
  <c r="AZ17"/>
  <c r="BD17"/>
  <c r="BH17"/>
  <c r="AG17"/>
  <c r="AK17"/>
  <c r="AO17"/>
  <c r="AS17"/>
  <c r="AW17"/>
  <c r="BA17"/>
  <c r="BE17"/>
  <c r="BI17"/>
  <c r="AI17"/>
  <c r="AQ17"/>
  <c r="AY17"/>
  <c r="BG17"/>
  <c r="AH17"/>
  <c r="AP17"/>
  <c r="AX17"/>
  <c r="BF17"/>
  <c r="AU17"/>
  <c r="AT17"/>
  <c r="BC17"/>
  <c r="BB17"/>
  <c r="AM17"/>
  <c r="AL17"/>
  <c r="G15" l="1"/>
  <c r="F16"/>
  <c r="AS14"/>
  <c r="BI14"/>
  <c r="AT14"/>
  <c r="AF14"/>
  <c r="AM14"/>
  <c r="BH14"/>
  <c r="AY14"/>
  <c r="AG14"/>
  <c r="AU14"/>
  <c r="AO14"/>
  <c r="BE14"/>
  <c r="AP14"/>
  <c r="BF14"/>
  <c r="BD14"/>
  <c r="AR14"/>
  <c r="AZ14"/>
  <c r="AW14"/>
  <c r="AX14"/>
  <c r="AQ14"/>
  <c r="AK14"/>
  <c r="BA14"/>
  <c r="AL14"/>
  <c r="BB14"/>
  <c r="AV14"/>
  <c r="BC14"/>
  <c r="BG14"/>
  <c r="AJ14"/>
  <c r="AH14"/>
  <c r="AN14"/>
  <c r="AI14"/>
  <c r="AH15"/>
  <c r="AX15"/>
  <c r="AM15"/>
  <c r="BC15"/>
  <c r="AW15"/>
  <c r="AV15"/>
  <c r="AR15"/>
  <c r="AK15"/>
  <c r="AL15"/>
  <c r="BE15"/>
  <c r="BH15"/>
  <c r="AT15"/>
  <c r="AI15"/>
  <c r="AY15"/>
  <c r="AO15"/>
  <c r="AN15"/>
  <c r="BI15"/>
  <c r="AZ15"/>
  <c r="AP15"/>
  <c r="BF15"/>
  <c r="AU15"/>
  <c r="AG15"/>
  <c r="AF15"/>
  <c r="AS15"/>
  <c r="BA15"/>
  <c r="BJ15"/>
  <c r="BB15"/>
  <c r="AQ15"/>
  <c r="BG15"/>
  <c r="BD15"/>
  <c r="AJ15"/>
  <c r="AG589"/>
  <c r="AS589"/>
  <c r="AI589"/>
  <c r="BB589"/>
  <c r="BE589"/>
  <c r="AU589"/>
  <c r="BD589"/>
  <c r="BF589"/>
  <c r="BI589"/>
  <c r="AQ589"/>
  <c r="BH589"/>
  <c r="AY589"/>
  <c r="F591"/>
  <c r="AK589"/>
  <c r="AE591"/>
  <c r="AF589"/>
  <c r="AW589"/>
  <c r="AL589"/>
  <c r="BA589"/>
  <c r="AP589"/>
  <c r="AX589"/>
  <c r="AJ589"/>
  <c r="AM589"/>
  <c r="AZ589"/>
  <c r="BC589"/>
  <c r="BG589"/>
  <c r="AH589"/>
  <c r="BJ590"/>
  <c r="AO589"/>
  <c r="AT589"/>
  <c r="AR589"/>
  <c r="AV589"/>
  <c r="AN589"/>
  <c r="BJ18"/>
  <c r="BJ350"/>
  <c r="AE20"/>
  <c r="F21" s="1"/>
  <c r="AG18"/>
  <c r="AK18"/>
  <c r="AO18"/>
  <c r="AS18"/>
  <c r="AW18"/>
  <c r="BA18"/>
  <c r="BE18"/>
  <c r="BI18"/>
  <c r="AH18"/>
  <c r="AL18"/>
  <c r="AP18"/>
  <c r="AT18"/>
  <c r="AX18"/>
  <c r="BB18"/>
  <c r="BF18"/>
  <c r="AJ18"/>
  <c r="AR18"/>
  <c r="AZ18"/>
  <c r="BH18"/>
  <c r="AI18"/>
  <c r="AQ18"/>
  <c r="AY18"/>
  <c r="BG18"/>
  <c r="AF18"/>
  <c r="AV18"/>
  <c r="AU18"/>
  <c r="BD18"/>
  <c r="BC18"/>
  <c r="AM18"/>
  <c r="AN18"/>
  <c r="AE352"/>
  <c r="AG350"/>
  <c r="AK350"/>
  <c r="AO350"/>
  <c r="AS350"/>
  <c r="AW350"/>
  <c r="BA350"/>
  <c r="BE350"/>
  <c r="BI350"/>
  <c r="AF350"/>
  <c r="AJ350"/>
  <c r="AN350"/>
  <c r="AR350"/>
  <c r="AV350"/>
  <c r="AZ350"/>
  <c r="BD350"/>
  <c r="BH350"/>
  <c r="AI350"/>
  <c r="AQ350"/>
  <c r="AY350"/>
  <c r="BG350"/>
  <c r="AH350"/>
  <c r="AP350"/>
  <c r="AX350"/>
  <c r="BF350"/>
  <c r="AL350"/>
  <c r="BB350"/>
  <c r="AT350"/>
  <c r="AU350"/>
  <c r="BC350"/>
  <c r="AM350"/>
  <c r="G16" l="1"/>
  <c r="G17" s="1"/>
  <c r="G18" s="1"/>
  <c r="G19" s="1"/>
  <c r="G20" s="1"/>
  <c r="G21" s="1"/>
  <c r="BB590"/>
  <c r="BH590"/>
  <c r="AF590"/>
  <c r="F592"/>
  <c r="AO590"/>
  <c r="AI590"/>
  <c r="AQ590"/>
  <c r="AG590"/>
  <c r="AV590"/>
  <c r="BC590"/>
  <c r="AH590"/>
  <c r="AM590"/>
  <c r="AJ590"/>
  <c r="BD590"/>
  <c r="AP590"/>
  <c r="AU590"/>
  <c r="AY590"/>
  <c r="AZ590"/>
  <c r="AK590"/>
  <c r="BE590"/>
  <c r="BA590"/>
  <c r="AX590"/>
  <c r="AS590"/>
  <c r="AN590"/>
  <c r="BG590"/>
  <c r="BI590"/>
  <c r="AL590"/>
  <c r="AR590"/>
  <c r="BF590"/>
  <c r="AT590"/>
  <c r="AW590"/>
  <c r="AE592"/>
  <c r="BJ591" s="1"/>
  <c r="BJ351"/>
  <c r="F353"/>
  <c r="BJ19"/>
  <c r="AE353"/>
  <c r="F354" s="1"/>
  <c r="AH351"/>
  <c r="AL351"/>
  <c r="AP351"/>
  <c r="AT351"/>
  <c r="AX351"/>
  <c r="BB351"/>
  <c r="BF351"/>
  <c r="AG351"/>
  <c r="AK351"/>
  <c r="AO351"/>
  <c r="AS351"/>
  <c r="AW351"/>
  <c r="BA351"/>
  <c r="BE351"/>
  <c r="BI351"/>
  <c r="AJ351"/>
  <c r="AR351"/>
  <c r="AZ351"/>
  <c r="BH351"/>
  <c r="AI351"/>
  <c r="AQ351"/>
  <c r="AY351"/>
  <c r="BG351"/>
  <c r="AM351"/>
  <c r="BC351"/>
  <c r="AU351"/>
  <c r="AF351"/>
  <c r="AN351"/>
  <c r="BD351"/>
  <c r="AV351"/>
  <c r="AE21"/>
  <c r="AH19"/>
  <c r="AL19"/>
  <c r="AP19"/>
  <c r="AT19"/>
  <c r="AX19"/>
  <c r="BB19"/>
  <c r="BF19"/>
  <c r="AI19"/>
  <c r="AM19"/>
  <c r="AQ19"/>
  <c r="AU19"/>
  <c r="AY19"/>
  <c r="BC19"/>
  <c r="BG19"/>
  <c r="AK19"/>
  <c r="AS19"/>
  <c r="BA19"/>
  <c r="BI19"/>
  <c r="AJ19"/>
  <c r="AR19"/>
  <c r="AZ19"/>
  <c r="BH19"/>
  <c r="AG19"/>
  <c r="AW19"/>
  <c r="AF19"/>
  <c r="AV19"/>
  <c r="BE19"/>
  <c r="BD19"/>
  <c r="AO19"/>
  <c r="AN19"/>
  <c r="AO591" l="1"/>
  <c r="BF591"/>
  <c r="AK591"/>
  <c r="BG591"/>
  <c r="AT591"/>
  <c r="AS591"/>
  <c r="AJ591"/>
  <c r="AY591"/>
  <c r="BI591"/>
  <c r="F593"/>
  <c r="AU591"/>
  <c r="BB591"/>
  <c r="AL591"/>
  <c r="BA591"/>
  <c r="AN591"/>
  <c r="BE591"/>
  <c r="AF591"/>
  <c r="AM591"/>
  <c r="AR591"/>
  <c r="BH591"/>
  <c r="AX591"/>
  <c r="AH591"/>
  <c r="AV591"/>
  <c r="BC591"/>
  <c r="AZ591"/>
  <c r="AW591"/>
  <c r="AE593"/>
  <c r="BJ592" s="1"/>
  <c r="AG591"/>
  <c r="AI591"/>
  <c r="AP591"/>
  <c r="BD591"/>
  <c r="AQ591"/>
  <c r="BJ20"/>
  <c r="F22"/>
  <c r="G22" s="1"/>
  <c r="BJ352"/>
  <c r="AE22"/>
  <c r="AI20"/>
  <c r="AM20"/>
  <c r="AQ20"/>
  <c r="AU20"/>
  <c r="AY20"/>
  <c r="BC20"/>
  <c r="BG20"/>
  <c r="AF20"/>
  <c r="AJ20"/>
  <c r="AN20"/>
  <c r="AR20"/>
  <c r="AV20"/>
  <c r="AZ20"/>
  <c r="BD20"/>
  <c r="BH20"/>
  <c r="AL20"/>
  <c r="AT20"/>
  <c r="BB20"/>
  <c r="AK20"/>
  <c r="AS20"/>
  <c r="BA20"/>
  <c r="BI20"/>
  <c r="AH20"/>
  <c r="AX20"/>
  <c r="AG20"/>
  <c r="AW20"/>
  <c r="BF20"/>
  <c r="BE20"/>
  <c r="AO20"/>
  <c r="AP20"/>
  <c r="AE578"/>
  <c r="AE354"/>
  <c r="F355" s="1"/>
  <c r="AI352"/>
  <c r="AM352"/>
  <c r="AQ352"/>
  <c r="AU352"/>
  <c r="AY352"/>
  <c r="BC352"/>
  <c r="BG352"/>
  <c r="AH352"/>
  <c r="AL352"/>
  <c r="AP352"/>
  <c r="AT352"/>
  <c r="AX352"/>
  <c r="BB352"/>
  <c r="BF352"/>
  <c r="AK352"/>
  <c r="AS352"/>
  <c r="BA352"/>
  <c r="BI352"/>
  <c r="AJ352"/>
  <c r="AR352"/>
  <c r="AZ352"/>
  <c r="BH352"/>
  <c r="AN352"/>
  <c r="BD352"/>
  <c r="AF352"/>
  <c r="AV352"/>
  <c r="AG352"/>
  <c r="AW352"/>
  <c r="BE352"/>
  <c r="AO352"/>
  <c r="AE520"/>
  <c r="AE594" l="1"/>
  <c r="BJ593" s="1"/>
  <c r="AU592"/>
  <c r="AQ592"/>
  <c r="AV592"/>
  <c r="AR592"/>
  <c r="BA592"/>
  <c r="AF592"/>
  <c r="AZ592"/>
  <c r="AJ592"/>
  <c r="BG592"/>
  <c r="AM592"/>
  <c r="AW592"/>
  <c r="BC592"/>
  <c r="BH592"/>
  <c r="BF592"/>
  <c r="AG592"/>
  <c r="AN592"/>
  <c r="BD592"/>
  <c r="AX592"/>
  <c r="AO592"/>
  <c r="AL592"/>
  <c r="BB592"/>
  <c r="BI592"/>
  <c r="AK592"/>
  <c r="AT592"/>
  <c r="AP592"/>
  <c r="AS592"/>
  <c r="AI592"/>
  <c r="F594"/>
  <c r="AY592"/>
  <c r="AH592"/>
  <c r="BE592"/>
  <c r="F579"/>
  <c r="AE579"/>
  <c r="F521"/>
  <c r="BJ21"/>
  <c r="F23"/>
  <c r="G23" s="1"/>
  <c r="BJ353"/>
  <c r="AE521"/>
  <c r="AE355"/>
  <c r="F356" s="1"/>
  <c r="AF353"/>
  <c r="AJ353"/>
  <c r="AN353"/>
  <c r="AR353"/>
  <c r="AV353"/>
  <c r="AZ353"/>
  <c r="BD353"/>
  <c r="BH353"/>
  <c r="AI353"/>
  <c r="AM353"/>
  <c r="AQ353"/>
  <c r="AU353"/>
  <c r="AY353"/>
  <c r="BC353"/>
  <c r="BG353"/>
  <c r="AL353"/>
  <c r="AT353"/>
  <c r="BB353"/>
  <c r="AK353"/>
  <c r="AS353"/>
  <c r="BA353"/>
  <c r="BI353"/>
  <c r="AO353"/>
  <c r="BE353"/>
  <c r="AG353"/>
  <c r="AW353"/>
  <c r="AH353"/>
  <c r="AP353"/>
  <c r="BF353"/>
  <c r="AX353"/>
  <c r="BE578"/>
  <c r="AQ578"/>
  <c r="AT578"/>
  <c r="AG578"/>
  <c r="BH578"/>
  <c r="AF578"/>
  <c r="AN578"/>
  <c r="AK578"/>
  <c r="BC578"/>
  <c r="AZ578"/>
  <c r="AX578"/>
  <c r="AW578"/>
  <c r="AS578"/>
  <c r="BI578"/>
  <c r="AE333"/>
  <c r="F334" s="1"/>
  <c r="AE23"/>
  <c r="F24" s="1"/>
  <c r="AF21"/>
  <c r="AJ21"/>
  <c r="AN21"/>
  <c r="AR21"/>
  <c r="AV21"/>
  <c r="AZ21"/>
  <c r="BD21"/>
  <c r="BH21"/>
  <c r="AG21"/>
  <c r="AK21"/>
  <c r="AO21"/>
  <c r="AS21"/>
  <c r="AW21"/>
  <c r="BA21"/>
  <c r="BE21"/>
  <c r="BI21"/>
  <c r="AM21"/>
  <c r="AU21"/>
  <c r="BC21"/>
  <c r="AL21"/>
  <c r="AT21"/>
  <c r="BB21"/>
  <c r="AI21"/>
  <c r="AY21"/>
  <c r="AH21"/>
  <c r="AX21"/>
  <c r="BG21"/>
  <c r="BF21"/>
  <c r="AQ21"/>
  <c r="AP21"/>
  <c r="BJ578" l="1"/>
  <c r="AE580"/>
  <c r="AE581" s="1"/>
  <c r="F595"/>
  <c r="AE595"/>
  <c r="BG593"/>
  <c r="AL593"/>
  <c r="AU593"/>
  <c r="AM593"/>
  <c r="BI593"/>
  <c r="AW593"/>
  <c r="AV593"/>
  <c r="AP593"/>
  <c r="BH593"/>
  <c r="AX593"/>
  <c r="AR593"/>
  <c r="AJ593"/>
  <c r="BA593"/>
  <c r="AF593"/>
  <c r="AK593"/>
  <c r="AO593"/>
  <c r="AQ593"/>
  <c r="BC593"/>
  <c r="AH593"/>
  <c r="BD593"/>
  <c r="AG593"/>
  <c r="AT593"/>
  <c r="AS593"/>
  <c r="BF593"/>
  <c r="BB593"/>
  <c r="AN593"/>
  <c r="AI593"/>
  <c r="AZ593"/>
  <c r="AY593"/>
  <c r="BE593"/>
  <c r="AH578"/>
  <c r="BF578"/>
  <c r="AI578"/>
  <c r="BA578"/>
  <c r="AL578"/>
  <c r="AJ578"/>
  <c r="AR578"/>
  <c r="BD578"/>
  <c r="AP578"/>
  <c r="AY578"/>
  <c r="AV578"/>
  <c r="BB578"/>
  <c r="AM578"/>
  <c r="BG578"/>
  <c r="AU578"/>
  <c r="AO578"/>
  <c r="BJ579"/>
  <c r="F580"/>
  <c r="AM579"/>
  <c r="AY579"/>
  <c r="BE579"/>
  <c r="AL579"/>
  <c r="BB579"/>
  <c r="AI579"/>
  <c r="BG579"/>
  <c r="AK579"/>
  <c r="AW579"/>
  <c r="BI579"/>
  <c r="AO579"/>
  <c r="AJ579"/>
  <c r="AU579"/>
  <c r="AT579"/>
  <c r="BD579"/>
  <c r="AV579"/>
  <c r="AN579"/>
  <c r="AZ579"/>
  <c r="AP579"/>
  <c r="BF579"/>
  <c r="BC579"/>
  <c r="BA579"/>
  <c r="AF579"/>
  <c r="AH579"/>
  <c r="AX579"/>
  <c r="AG579"/>
  <c r="AS579"/>
  <c r="AQ579"/>
  <c r="BH579"/>
  <c r="AR579"/>
  <c r="BJ520"/>
  <c r="F522"/>
  <c r="G24"/>
  <c r="BJ354"/>
  <c r="BJ22"/>
  <c r="AE552"/>
  <c r="AE356"/>
  <c r="AG354"/>
  <c r="AK354"/>
  <c r="AO354"/>
  <c r="AS354"/>
  <c r="AW354"/>
  <c r="BA354"/>
  <c r="BE354"/>
  <c r="BI354"/>
  <c r="AF354"/>
  <c r="AJ354"/>
  <c r="AN354"/>
  <c r="AR354"/>
  <c r="AV354"/>
  <c r="AZ354"/>
  <c r="BD354"/>
  <c r="BH354"/>
  <c r="AM354"/>
  <c r="AU354"/>
  <c r="BC354"/>
  <c r="AL354"/>
  <c r="AT354"/>
  <c r="BB354"/>
  <c r="AP354"/>
  <c r="BF354"/>
  <c r="AH354"/>
  <c r="AX354"/>
  <c r="AI354"/>
  <c r="AY354"/>
  <c r="BG354"/>
  <c r="AQ354"/>
  <c r="AE522"/>
  <c r="AF520"/>
  <c r="AJ520"/>
  <c r="AN520"/>
  <c r="AR520"/>
  <c r="AV520"/>
  <c r="AZ520"/>
  <c r="BD520"/>
  <c r="BH520"/>
  <c r="AI520"/>
  <c r="AM520"/>
  <c r="AQ520"/>
  <c r="AU520"/>
  <c r="AY520"/>
  <c r="BC520"/>
  <c r="BG520"/>
  <c r="AG520"/>
  <c r="AO520"/>
  <c r="AW520"/>
  <c r="BE520"/>
  <c r="AK520"/>
  <c r="AS520"/>
  <c r="BA520"/>
  <c r="BI520"/>
  <c r="AL520"/>
  <c r="BB520"/>
  <c r="BF520"/>
  <c r="AH520"/>
  <c r="AX520"/>
  <c r="AT520"/>
  <c r="AP520"/>
  <c r="AE24"/>
  <c r="F25" s="1"/>
  <c r="AG22"/>
  <c r="AK22"/>
  <c r="AO22"/>
  <c r="AS22"/>
  <c r="AW22"/>
  <c r="BA22"/>
  <c r="BE22"/>
  <c r="BI22"/>
  <c r="AH22"/>
  <c r="AL22"/>
  <c r="AP22"/>
  <c r="AT22"/>
  <c r="AX22"/>
  <c r="BB22"/>
  <c r="BF22"/>
  <c r="AF22"/>
  <c r="AN22"/>
  <c r="AV22"/>
  <c r="BD22"/>
  <c r="AM22"/>
  <c r="AU22"/>
  <c r="BC22"/>
  <c r="AJ22"/>
  <c r="AZ22"/>
  <c r="AI22"/>
  <c r="AY22"/>
  <c r="BH22"/>
  <c r="BG22"/>
  <c r="AQ22"/>
  <c r="AR22"/>
  <c r="AE334"/>
  <c r="AE582" l="1"/>
  <c r="F582"/>
  <c r="F581"/>
  <c r="AN580"/>
  <c r="BA580"/>
  <c r="AU580"/>
  <c r="BE580"/>
  <c r="AR580"/>
  <c r="AT580"/>
  <c r="AW580"/>
  <c r="BF580"/>
  <c r="AY580"/>
  <c r="AJ580"/>
  <c r="AO580"/>
  <c r="AH580"/>
  <c r="BI580"/>
  <c r="AS580"/>
  <c r="AM580"/>
  <c r="AF580"/>
  <c r="AX580"/>
  <c r="AI580"/>
  <c r="BG580"/>
  <c r="AV580"/>
  <c r="BC580"/>
  <c r="BD580"/>
  <c r="AL580"/>
  <c r="AK580"/>
  <c r="BH580"/>
  <c r="BB580"/>
  <c r="AP580"/>
  <c r="AZ580"/>
  <c r="AQ580"/>
  <c r="AG580"/>
  <c r="BJ580"/>
  <c r="F596"/>
  <c r="AE596"/>
  <c r="BJ595" s="1"/>
  <c r="AV594"/>
  <c r="AT594"/>
  <c r="AW594"/>
  <c r="BH594"/>
  <c r="AL594"/>
  <c r="BC594"/>
  <c r="BA594"/>
  <c r="BB594"/>
  <c r="AX594"/>
  <c r="AU594"/>
  <c r="AY594"/>
  <c r="AK594"/>
  <c r="AG594"/>
  <c r="AP594"/>
  <c r="AO594"/>
  <c r="BG594"/>
  <c r="AM594"/>
  <c r="BE594"/>
  <c r="AH594"/>
  <c r="AR594"/>
  <c r="BI594"/>
  <c r="AJ594"/>
  <c r="BD594"/>
  <c r="AI594"/>
  <c r="AQ594"/>
  <c r="AN594"/>
  <c r="AZ594"/>
  <c r="AF594"/>
  <c r="AS594"/>
  <c r="BF594"/>
  <c r="BJ594"/>
  <c r="F553"/>
  <c r="G25"/>
  <c r="BJ333"/>
  <c r="F335"/>
  <c r="BJ355"/>
  <c r="F357"/>
  <c r="BJ521"/>
  <c r="F523"/>
  <c r="BJ23"/>
  <c r="AE335"/>
  <c r="AF333"/>
  <c r="AJ333"/>
  <c r="AN333"/>
  <c r="AR333"/>
  <c r="AV333"/>
  <c r="AZ333"/>
  <c r="BD333"/>
  <c r="BH333"/>
  <c r="AI333"/>
  <c r="AM333"/>
  <c r="AQ333"/>
  <c r="AU333"/>
  <c r="AY333"/>
  <c r="BC333"/>
  <c r="BG333"/>
  <c r="AH333"/>
  <c r="AP333"/>
  <c r="AX333"/>
  <c r="BF333"/>
  <c r="AG333"/>
  <c r="AO333"/>
  <c r="AW333"/>
  <c r="BE333"/>
  <c r="AK333"/>
  <c r="BA333"/>
  <c r="AS333"/>
  <c r="BI333"/>
  <c r="AT333"/>
  <c r="AL333"/>
  <c r="BB333"/>
  <c r="AE25"/>
  <c r="F26" s="1"/>
  <c r="AH23"/>
  <c r="AL23"/>
  <c r="AP23"/>
  <c r="AT23"/>
  <c r="AX23"/>
  <c r="BB23"/>
  <c r="BF23"/>
  <c r="AI23"/>
  <c r="AM23"/>
  <c r="AQ23"/>
  <c r="AU23"/>
  <c r="AY23"/>
  <c r="BC23"/>
  <c r="BG23"/>
  <c r="AG23"/>
  <c r="AO23"/>
  <c r="AW23"/>
  <c r="BE23"/>
  <c r="AF23"/>
  <c r="AN23"/>
  <c r="AV23"/>
  <c r="BD23"/>
  <c r="AK23"/>
  <c r="BA23"/>
  <c r="AJ23"/>
  <c r="AZ23"/>
  <c r="BI23"/>
  <c r="BH23"/>
  <c r="AS23"/>
  <c r="AR23"/>
  <c r="AE523"/>
  <c r="F524" s="1"/>
  <c r="AG521"/>
  <c r="AK521"/>
  <c r="AO521"/>
  <c r="AS521"/>
  <c r="AW521"/>
  <c r="BA521"/>
  <c r="BE521"/>
  <c r="BI521"/>
  <c r="AF521"/>
  <c r="AJ521"/>
  <c r="AN521"/>
  <c r="AR521"/>
  <c r="AV521"/>
  <c r="AZ521"/>
  <c r="BD521"/>
  <c r="BH521"/>
  <c r="AH521"/>
  <c r="AP521"/>
  <c r="AX521"/>
  <c r="BF521"/>
  <c r="AL521"/>
  <c r="AT521"/>
  <c r="BB521"/>
  <c r="AM521"/>
  <c r="BC521"/>
  <c r="BG521"/>
  <c r="AI521"/>
  <c r="AY521"/>
  <c r="AU521"/>
  <c r="AQ521"/>
  <c r="AE357"/>
  <c r="AH355"/>
  <c r="AL355"/>
  <c r="AP355"/>
  <c r="AT355"/>
  <c r="AX355"/>
  <c r="BB355"/>
  <c r="BF355"/>
  <c r="AG355"/>
  <c r="AK355"/>
  <c r="AO355"/>
  <c r="AS355"/>
  <c r="AW355"/>
  <c r="BA355"/>
  <c r="BE355"/>
  <c r="BI355"/>
  <c r="AF355"/>
  <c r="AN355"/>
  <c r="AV355"/>
  <c r="BD355"/>
  <c r="AM355"/>
  <c r="AU355"/>
  <c r="BC355"/>
  <c r="AQ355"/>
  <c r="BG355"/>
  <c r="AI355"/>
  <c r="AY355"/>
  <c r="AJ355"/>
  <c r="AR355"/>
  <c r="BH355"/>
  <c r="AZ355"/>
  <c r="AE553"/>
  <c r="F554" s="1"/>
  <c r="AQ581" l="1"/>
  <c r="AT581"/>
  <c r="AS582"/>
  <c r="AY581"/>
  <c r="BH582"/>
  <c r="AG581"/>
  <c r="AV581"/>
  <c r="AR582"/>
  <c r="BE581"/>
  <c r="AR581"/>
  <c r="AN581"/>
  <c r="BC581"/>
  <c r="BA581"/>
  <c r="AZ581"/>
  <c r="BG581"/>
  <c r="AI581"/>
  <c r="AL581"/>
  <c r="BF581"/>
  <c r="AK582"/>
  <c r="BD581"/>
  <c r="AP581"/>
  <c r="F583"/>
  <c r="BB581"/>
  <c r="AH581"/>
  <c r="AW581"/>
  <c r="BH581"/>
  <c r="AK581"/>
  <c r="AM581"/>
  <c r="AJ581"/>
  <c r="BI581"/>
  <c r="AO581"/>
  <c r="AX581"/>
  <c r="AS581"/>
  <c r="AP582"/>
  <c r="AF581"/>
  <c r="AU581"/>
  <c r="BC582"/>
  <c r="BB582"/>
  <c r="BA582"/>
  <c r="AM582"/>
  <c r="AW582"/>
  <c r="AL582"/>
  <c r="BD582"/>
  <c r="BG582"/>
  <c r="AJ582"/>
  <c r="BI582"/>
  <c r="BE582"/>
  <c r="AG582"/>
  <c r="AT582"/>
  <c r="AF582"/>
  <c r="BJ582"/>
  <c r="AH582"/>
  <c r="AZ582"/>
  <c r="AQ582"/>
  <c r="AU582"/>
  <c r="AN582"/>
  <c r="AO582"/>
  <c r="AY582"/>
  <c r="AI582"/>
  <c r="AV582"/>
  <c r="BF582"/>
  <c r="AX582"/>
  <c r="BJ581"/>
  <c r="BD595"/>
  <c r="AL595"/>
  <c r="BC595"/>
  <c r="AF595"/>
  <c r="AE597"/>
  <c r="AN596" s="1"/>
  <c r="BB595"/>
  <c r="BA595"/>
  <c r="AO595"/>
  <c r="AW595"/>
  <c r="F597"/>
  <c r="AP595"/>
  <c r="AH595"/>
  <c r="AR595"/>
  <c r="AS595"/>
  <c r="AQ595"/>
  <c r="BI595"/>
  <c r="BJ596"/>
  <c r="AX595"/>
  <c r="AU595"/>
  <c r="BG595"/>
  <c r="BE595"/>
  <c r="AN595"/>
  <c r="AK595"/>
  <c r="AY595"/>
  <c r="AV595"/>
  <c r="AT595"/>
  <c r="BF595"/>
  <c r="BH595"/>
  <c r="AZ595"/>
  <c r="AM595"/>
  <c r="AG595"/>
  <c r="AI595"/>
  <c r="AJ595"/>
  <c r="BJ334"/>
  <c r="F336"/>
  <c r="BJ356"/>
  <c r="F358"/>
  <c r="G26"/>
  <c r="BJ522"/>
  <c r="BJ552"/>
  <c r="BJ24"/>
  <c r="AE26"/>
  <c r="F27" s="1"/>
  <c r="AI24"/>
  <c r="AM24"/>
  <c r="AQ24"/>
  <c r="AU24"/>
  <c r="AY24"/>
  <c r="BC24"/>
  <c r="BG24"/>
  <c r="AF24"/>
  <c r="AJ24"/>
  <c r="AN24"/>
  <c r="AR24"/>
  <c r="AV24"/>
  <c r="AZ24"/>
  <c r="BD24"/>
  <c r="BH24"/>
  <c r="AH24"/>
  <c r="AP24"/>
  <c r="AX24"/>
  <c r="BF24"/>
  <c r="AG24"/>
  <c r="AO24"/>
  <c r="AW24"/>
  <c r="BE24"/>
  <c r="AL24"/>
  <c r="BB24"/>
  <c r="AK24"/>
  <c r="BA24"/>
  <c r="BI24"/>
  <c r="AS24"/>
  <c r="AT24"/>
  <c r="AE554"/>
  <c r="F555" s="1"/>
  <c r="AF552"/>
  <c r="AJ552"/>
  <c r="AN552"/>
  <c r="AR552"/>
  <c r="AV552"/>
  <c r="AZ552"/>
  <c r="BD552"/>
  <c r="BH552"/>
  <c r="AI552"/>
  <c r="AM552"/>
  <c r="AQ552"/>
  <c r="AU552"/>
  <c r="AY552"/>
  <c r="BC552"/>
  <c r="BG552"/>
  <c r="AG552"/>
  <c r="AO552"/>
  <c r="AW552"/>
  <c r="BE552"/>
  <c r="AK552"/>
  <c r="AS552"/>
  <c r="BA552"/>
  <c r="BI552"/>
  <c r="AL552"/>
  <c r="BB552"/>
  <c r="AT552"/>
  <c r="BF552"/>
  <c r="AH552"/>
  <c r="AX552"/>
  <c r="AP552"/>
  <c r="AE358"/>
  <c r="AI356"/>
  <c r="AM356"/>
  <c r="AQ356"/>
  <c r="AU356"/>
  <c r="AY356"/>
  <c r="BC356"/>
  <c r="BG356"/>
  <c r="AH356"/>
  <c r="AL356"/>
  <c r="AP356"/>
  <c r="AT356"/>
  <c r="AX356"/>
  <c r="BB356"/>
  <c r="BF356"/>
  <c r="AG356"/>
  <c r="AO356"/>
  <c r="AW356"/>
  <c r="BE356"/>
  <c r="AF356"/>
  <c r="AN356"/>
  <c r="AV356"/>
  <c r="BD356"/>
  <c r="AR356"/>
  <c r="BH356"/>
  <c r="AJ356"/>
  <c r="AZ356"/>
  <c r="AK356"/>
  <c r="BA356"/>
  <c r="BI356"/>
  <c r="AS356"/>
  <c r="AE524"/>
  <c r="AH522"/>
  <c r="AL522"/>
  <c r="AP522"/>
  <c r="AT522"/>
  <c r="AX522"/>
  <c r="BB522"/>
  <c r="BF522"/>
  <c r="AG522"/>
  <c r="AK522"/>
  <c r="AO522"/>
  <c r="AS522"/>
  <c r="AW522"/>
  <c r="BA522"/>
  <c r="BE522"/>
  <c r="BI522"/>
  <c r="AI522"/>
  <c r="AQ522"/>
  <c r="AY522"/>
  <c r="BG522"/>
  <c r="AM522"/>
  <c r="AU522"/>
  <c r="BC522"/>
  <c r="AN522"/>
  <c r="BD522"/>
  <c r="AF522"/>
  <c r="BH522"/>
  <c r="AJ522"/>
  <c r="AZ522"/>
  <c r="AV522"/>
  <c r="AR522"/>
  <c r="AE336"/>
  <c r="F337" s="1"/>
  <c r="AG334"/>
  <c r="AK334"/>
  <c r="AO334"/>
  <c r="AS334"/>
  <c r="AW334"/>
  <c r="BA334"/>
  <c r="BE334"/>
  <c r="BI334"/>
  <c r="AF334"/>
  <c r="AJ334"/>
  <c r="AN334"/>
  <c r="AR334"/>
  <c r="AV334"/>
  <c r="AZ334"/>
  <c r="BD334"/>
  <c r="BH334"/>
  <c r="AI334"/>
  <c r="AQ334"/>
  <c r="AY334"/>
  <c r="BG334"/>
  <c r="AH334"/>
  <c r="AP334"/>
  <c r="AX334"/>
  <c r="BF334"/>
  <c r="AL334"/>
  <c r="BB334"/>
  <c r="AT334"/>
  <c r="AU334"/>
  <c r="BC334"/>
  <c r="AM334"/>
  <c r="F598" l="1"/>
  <c r="AE598"/>
  <c r="BF596"/>
  <c r="AK596"/>
  <c r="AI596"/>
  <c r="AZ596"/>
  <c r="AY596"/>
  <c r="AR596"/>
  <c r="AP596"/>
  <c r="AQ596"/>
  <c r="AV596"/>
  <c r="AX596"/>
  <c r="AS596"/>
  <c r="AT596"/>
  <c r="BC596"/>
  <c r="AF596"/>
  <c r="BD596"/>
  <c r="BH596"/>
  <c r="BB596"/>
  <c r="AL596"/>
  <c r="BI596"/>
  <c r="AJ596"/>
  <c r="AM596"/>
  <c r="BE596"/>
  <c r="AG596"/>
  <c r="AW596"/>
  <c r="AO596"/>
  <c r="BA596"/>
  <c r="BG596"/>
  <c r="AH596"/>
  <c r="AU596"/>
  <c r="BJ523"/>
  <c r="F525"/>
  <c r="BJ357"/>
  <c r="F359"/>
  <c r="G27"/>
  <c r="BJ553"/>
  <c r="BJ335"/>
  <c r="BJ25"/>
  <c r="AE419"/>
  <c r="AE337"/>
  <c r="F338" s="1"/>
  <c r="AH335"/>
  <c r="AL335"/>
  <c r="AP335"/>
  <c r="AT335"/>
  <c r="AX335"/>
  <c r="BB335"/>
  <c r="BF335"/>
  <c r="AG335"/>
  <c r="AK335"/>
  <c r="AO335"/>
  <c r="AS335"/>
  <c r="AW335"/>
  <c r="BA335"/>
  <c r="BE335"/>
  <c r="BI335"/>
  <c r="AJ335"/>
  <c r="AR335"/>
  <c r="AZ335"/>
  <c r="BH335"/>
  <c r="AI335"/>
  <c r="AQ335"/>
  <c r="AY335"/>
  <c r="BG335"/>
  <c r="AM335"/>
  <c r="BC335"/>
  <c r="AU335"/>
  <c r="AV335"/>
  <c r="AN335"/>
  <c r="AF335"/>
  <c r="BD335"/>
  <c r="AE525"/>
  <c r="AI523"/>
  <c r="AM523"/>
  <c r="AQ523"/>
  <c r="AU523"/>
  <c r="AY523"/>
  <c r="BC523"/>
  <c r="BG523"/>
  <c r="AH523"/>
  <c r="AL523"/>
  <c r="AP523"/>
  <c r="AT523"/>
  <c r="AX523"/>
  <c r="BB523"/>
  <c r="BF523"/>
  <c r="AJ523"/>
  <c r="AR523"/>
  <c r="AZ523"/>
  <c r="BH523"/>
  <c r="AF523"/>
  <c r="AN523"/>
  <c r="AV523"/>
  <c r="BD523"/>
  <c r="AO523"/>
  <c r="BE523"/>
  <c r="AG523"/>
  <c r="BI523"/>
  <c r="AK523"/>
  <c r="BA523"/>
  <c r="AW523"/>
  <c r="AS523"/>
  <c r="AF357"/>
  <c r="AJ357"/>
  <c r="AN357"/>
  <c r="AR357"/>
  <c r="AV357"/>
  <c r="AZ357"/>
  <c r="BD357"/>
  <c r="BH357"/>
  <c r="AI357"/>
  <c r="AM357"/>
  <c r="AQ357"/>
  <c r="AU357"/>
  <c r="AY357"/>
  <c r="BC357"/>
  <c r="BG357"/>
  <c r="AH357"/>
  <c r="AP357"/>
  <c r="AX357"/>
  <c r="BF357"/>
  <c r="AG357"/>
  <c r="AO357"/>
  <c r="AW357"/>
  <c r="BE357"/>
  <c r="AS357"/>
  <c r="BI357"/>
  <c r="AK357"/>
  <c r="BA357"/>
  <c r="AL357"/>
  <c r="BB357"/>
  <c r="AT357"/>
  <c r="AE359"/>
  <c r="F360" s="1"/>
  <c r="AE555"/>
  <c r="F556" s="1"/>
  <c r="AG553"/>
  <c r="AK553"/>
  <c r="AO553"/>
  <c r="AS553"/>
  <c r="AW553"/>
  <c r="BA553"/>
  <c r="BE553"/>
  <c r="BI553"/>
  <c r="AF553"/>
  <c r="AJ553"/>
  <c r="AN553"/>
  <c r="AR553"/>
  <c r="AV553"/>
  <c r="AZ553"/>
  <c r="BD553"/>
  <c r="BH553"/>
  <c r="AH553"/>
  <c r="AP553"/>
  <c r="AX553"/>
  <c r="BF553"/>
  <c r="AL553"/>
  <c r="AT553"/>
  <c r="BB553"/>
  <c r="AM553"/>
  <c r="BC553"/>
  <c r="AU553"/>
  <c r="AQ553"/>
  <c r="AI553"/>
  <c r="AY553"/>
  <c r="BG553"/>
  <c r="AE27"/>
  <c r="F28" s="1"/>
  <c r="AF25"/>
  <c r="AJ25"/>
  <c r="AN25"/>
  <c r="AR25"/>
  <c r="AV25"/>
  <c r="AZ25"/>
  <c r="BD25"/>
  <c r="BH25"/>
  <c r="AG25"/>
  <c r="AK25"/>
  <c r="AO25"/>
  <c r="AS25"/>
  <c r="AW25"/>
  <c r="BA25"/>
  <c r="BE25"/>
  <c r="BI25"/>
  <c r="AI25"/>
  <c r="AQ25"/>
  <c r="AY25"/>
  <c r="BG25"/>
  <c r="AH25"/>
  <c r="AP25"/>
  <c r="AX25"/>
  <c r="BF25"/>
  <c r="AM25"/>
  <c r="BC25"/>
  <c r="AL25"/>
  <c r="BB25"/>
  <c r="AU25"/>
  <c r="AT25"/>
  <c r="F599" l="1"/>
  <c r="AN597"/>
  <c r="BD597"/>
  <c r="AS597"/>
  <c r="AP597"/>
  <c r="BE597"/>
  <c r="AW597"/>
  <c r="AU597"/>
  <c r="AE599"/>
  <c r="AJ597"/>
  <c r="AM597"/>
  <c r="BI597"/>
  <c r="AQ597"/>
  <c r="AY597"/>
  <c r="AR597"/>
  <c r="BH597"/>
  <c r="AX597"/>
  <c r="BA597"/>
  <c r="AG597"/>
  <c r="BB597"/>
  <c r="BF597"/>
  <c r="AZ597"/>
  <c r="AT597"/>
  <c r="AK597"/>
  <c r="AF597"/>
  <c r="AV597"/>
  <c r="AH597"/>
  <c r="BC597"/>
  <c r="AI597"/>
  <c r="AL597"/>
  <c r="BG597"/>
  <c r="AO597"/>
  <c r="BJ597"/>
  <c r="G28"/>
  <c r="F420"/>
  <c r="BJ524"/>
  <c r="F526"/>
  <c r="BJ358"/>
  <c r="BJ26"/>
  <c r="BJ336"/>
  <c r="BJ554"/>
  <c r="AE556"/>
  <c r="AH554"/>
  <c r="AL554"/>
  <c r="AP554"/>
  <c r="AT554"/>
  <c r="AX554"/>
  <c r="BB554"/>
  <c r="BF554"/>
  <c r="AG554"/>
  <c r="AK554"/>
  <c r="AO554"/>
  <c r="AS554"/>
  <c r="AW554"/>
  <c r="BA554"/>
  <c r="BE554"/>
  <c r="BI554"/>
  <c r="AI554"/>
  <c r="AQ554"/>
  <c r="AY554"/>
  <c r="BG554"/>
  <c r="AM554"/>
  <c r="AU554"/>
  <c r="BC554"/>
  <c r="AN554"/>
  <c r="BD554"/>
  <c r="AV554"/>
  <c r="AR554"/>
  <c r="AJ554"/>
  <c r="AZ554"/>
  <c r="AF554"/>
  <c r="BH554"/>
  <c r="AE526"/>
  <c r="AF524"/>
  <c r="AJ524"/>
  <c r="AN524"/>
  <c r="AR524"/>
  <c r="AV524"/>
  <c r="AZ524"/>
  <c r="BD524"/>
  <c r="BH524"/>
  <c r="AI524"/>
  <c r="AM524"/>
  <c r="AQ524"/>
  <c r="AU524"/>
  <c r="AY524"/>
  <c r="BC524"/>
  <c r="BG524"/>
  <c r="AK524"/>
  <c r="AS524"/>
  <c r="BA524"/>
  <c r="BI524"/>
  <c r="AG524"/>
  <c r="AO524"/>
  <c r="AW524"/>
  <c r="BE524"/>
  <c r="AP524"/>
  <c r="BF524"/>
  <c r="AH524"/>
  <c r="AL524"/>
  <c r="BB524"/>
  <c r="AX524"/>
  <c r="AT524"/>
  <c r="AE338"/>
  <c r="F339" s="1"/>
  <c r="AI336"/>
  <c r="AM336"/>
  <c r="AQ336"/>
  <c r="AU336"/>
  <c r="AY336"/>
  <c r="BC336"/>
  <c r="BG336"/>
  <c r="AH336"/>
  <c r="AL336"/>
  <c r="AP336"/>
  <c r="AT336"/>
  <c r="AX336"/>
  <c r="BB336"/>
  <c r="BF336"/>
  <c r="AK336"/>
  <c r="AS336"/>
  <c r="BA336"/>
  <c r="BI336"/>
  <c r="AJ336"/>
  <c r="AR336"/>
  <c r="AZ336"/>
  <c r="BH336"/>
  <c r="AN336"/>
  <c r="BD336"/>
  <c r="AF336"/>
  <c r="AV336"/>
  <c r="AW336"/>
  <c r="AG336"/>
  <c r="BE336"/>
  <c r="AO336"/>
  <c r="AE420"/>
  <c r="F421" s="1"/>
  <c r="AE28"/>
  <c r="F29" s="1"/>
  <c r="AG26"/>
  <c r="AK26"/>
  <c r="AO26"/>
  <c r="AS26"/>
  <c r="AW26"/>
  <c r="BA26"/>
  <c r="BE26"/>
  <c r="BI26"/>
  <c r="AH26"/>
  <c r="AL26"/>
  <c r="AP26"/>
  <c r="AT26"/>
  <c r="AX26"/>
  <c r="BB26"/>
  <c r="BF26"/>
  <c r="AJ26"/>
  <c r="AR26"/>
  <c r="AZ26"/>
  <c r="BH26"/>
  <c r="AI26"/>
  <c r="AQ26"/>
  <c r="AY26"/>
  <c r="BG26"/>
  <c r="AN26"/>
  <c r="BD26"/>
  <c r="AM26"/>
  <c r="BC26"/>
  <c r="AF26"/>
  <c r="AU26"/>
  <c r="AV26"/>
  <c r="AE360"/>
  <c r="F361" s="1"/>
  <c r="AG358"/>
  <c r="AK358"/>
  <c r="AF358"/>
  <c r="AJ358"/>
  <c r="AN358"/>
  <c r="AR358"/>
  <c r="AV358"/>
  <c r="AZ358"/>
  <c r="BD358"/>
  <c r="BH358"/>
  <c r="AI358"/>
  <c r="AP358"/>
  <c r="AU358"/>
  <c r="BA358"/>
  <c r="BF358"/>
  <c r="AH358"/>
  <c r="AO358"/>
  <c r="AT358"/>
  <c r="AY358"/>
  <c r="BE358"/>
  <c r="AQ358"/>
  <c r="BB358"/>
  <c r="AL358"/>
  <c r="AW358"/>
  <c r="BG358"/>
  <c r="AM358"/>
  <c r="BI358"/>
  <c r="BC358"/>
  <c r="AX358"/>
  <c r="AS358"/>
  <c r="BJ599" l="1"/>
  <c r="AG598"/>
  <c r="AW598"/>
  <c r="AH599"/>
  <c r="AX599"/>
  <c r="AQ599"/>
  <c r="AM599"/>
  <c r="AS599"/>
  <c r="BC598"/>
  <c r="AH598"/>
  <c r="AK599"/>
  <c r="AG599"/>
  <c r="AO599"/>
  <c r="AT598"/>
  <c r="BI598"/>
  <c r="BA599"/>
  <c r="AW599"/>
  <c r="AY599"/>
  <c r="AM598"/>
  <c r="AJ598"/>
  <c r="AR599"/>
  <c r="AU599"/>
  <c r="AK598"/>
  <c r="BA598"/>
  <c r="AL599"/>
  <c r="BB599"/>
  <c r="AF599"/>
  <c r="BG598"/>
  <c r="BI599"/>
  <c r="AN599"/>
  <c r="AX598"/>
  <c r="BF598"/>
  <c r="BB598"/>
  <c r="BE599"/>
  <c r="AJ599"/>
  <c r="AN598"/>
  <c r="AS598"/>
  <c r="AT599"/>
  <c r="AP598"/>
  <c r="AL598"/>
  <c r="BH598"/>
  <c r="AV599"/>
  <c r="AF598"/>
  <c r="AY598"/>
  <c r="AO598"/>
  <c r="BE598"/>
  <c r="AP599"/>
  <c r="BF599"/>
  <c r="AZ598"/>
  <c r="BH599"/>
  <c r="AV598"/>
  <c r="BD599"/>
  <c r="AI599"/>
  <c r="AR598"/>
  <c r="BG599"/>
  <c r="AU598"/>
  <c r="BC599"/>
  <c r="AQ598"/>
  <c r="AZ599"/>
  <c r="BD598"/>
  <c r="AI598"/>
  <c r="BJ598"/>
  <c r="G29"/>
  <c r="BJ525"/>
  <c r="F527"/>
  <c r="BJ555"/>
  <c r="F557"/>
  <c r="BJ27"/>
  <c r="BJ419"/>
  <c r="BJ359"/>
  <c r="BJ337"/>
  <c r="AE29"/>
  <c r="AH27"/>
  <c r="AL27"/>
  <c r="AP27"/>
  <c r="AT27"/>
  <c r="AX27"/>
  <c r="BB27"/>
  <c r="BF27"/>
  <c r="AI27"/>
  <c r="AM27"/>
  <c r="AQ27"/>
  <c r="AU27"/>
  <c r="AY27"/>
  <c r="BC27"/>
  <c r="BG27"/>
  <c r="AK27"/>
  <c r="AS27"/>
  <c r="BA27"/>
  <c r="BI27"/>
  <c r="AJ27"/>
  <c r="AR27"/>
  <c r="AZ27"/>
  <c r="BH27"/>
  <c r="AO27"/>
  <c r="BE27"/>
  <c r="AN27"/>
  <c r="BD27"/>
  <c r="AG27"/>
  <c r="AF27"/>
  <c r="AW27"/>
  <c r="AV27"/>
  <c r="AE421"/>
  <c r="F422" s="1"/>
  <c r="AI419"/>
  <c r="AM419"/>
  <c r="AQ419"/>
  <c r="AU419"/>
  <c r="AY419"/>
  <c r="BC419"/>
  <c r="BG419"/>
  <c r="AH419"/>
  <c r="AL419"/>
  <c r="AP419"/>
  <c r="AT419"/>
  <c r="AX419"/>
  <c r="BB419"/>
  <c r="BF419"/>
  <c r="AJ419"/>
  <c r="AR419"/>
  <c r="AZ419"/>
  <c r="BH419"/>
  <c r="AF419"/>
  <c r="AN419"/>
  <c r="AV419"/>
  <c r="BD419"/>
  <c r="AG419"/>
  <c r="AW419"/>
  <c r="AO419"/>
  <c r="AK419"/>
  <c r="AS419"/>
  <c r="BI419"/>
  <c r="BE419"/>
  <c r="BA419"/>
  <c r="AE339"/>
  <c r="AF337"/>
  <c r="AJ337"/>
  <c r="AN337"/>
  <c r="AR337"/>
  <c r="AV337"/>
  <c r="AZ337"/>
  <c r="BD337"/>
  <c r="BH337"/>
  <c r="AI337"/>
  <c r="AM337"/>
  <c r="AQ337"/>
  <c r="AU337"/>
  <c r="AY337"/>
  <c r="BC337"/>
  <c r="BG337"/>
  <c r="AL337"/>
  <c r="AT337"/>
  <c r="BB337"/>
  <c r="AK337"/>
  <c r="AS337"/>
  <c r="BA337"/>
  <c r="BI337"/>
  <c r="AO337"/>
  <c r="BE337"/>
  <c r="AG337"/>
  <c r="AW337"/>
  <c r="AX337"/>
  <c r="AP337"/>
  <c r="AH337"/>
  <c r="BF337"/>
  <c r="AE527"/>
  <c r="AG525"/>
  <c r="AK525"/>
  <c r="AO525"/>
  <c r="AS525"/>
  <c r="AW525"/>
  <c r="BA525"/>
  <c r="BE525"/>
  <c r="BI525"/>
  <c r="AF525"/>
  <c r="AJ525"/>
  <c r="AN525"/>
  <c r="AR525"/>
  <c r="AV525"/>
  <c r="AZ525"/>
  <c r="BD525"/>
  <c r="BH525"/>
  <c r="AL525"/>
  <c r="AT525"/>
  <c r="BB525"/>
  <c r="AH525"/>
  <c r="AP525"/>
  <c r="AX525"/>
  <c r="BF525"/>
  <c r="AQ525"/>
  <c r="BG525"/>
  <c r="AI525"/>
  <c r="AM525"/>
  <c r="BC525"/>
  <c r="AY525"/>
  <c r="AU525"/>
  <c r="AE557"/>
  <c r="AI555"/>
  <c r="AM555"/>
  <c r="AQ555"/>
  <c r="AU555"/>
  <c r="AY555"/>
  <c r="BC555"/>
  <c r="BG555"/>
  <c r="AH555"/>
  <c r="AL555"/>
  <c r="AP555"/>
  <c r="AT555"/>
  <c r="AX555"/>
  <c r="BB555"/>
  <c r="BF555"/>
  <c r="AJ555"/>
  <c r="AR555"/>
  <c r="AZ555"/>
  <c r="BH555"/>
  <c r="AF555"/>
  <c r="AN555"/>
  <c r="AV555"/>
  <c r="BD555"/>
  <c r="AO555"/>
  <c r="BE555"/>
  <c r="AW555"/>
  <c r="AS555"/>
  <c r="AK555"/>
  <c r="BA555"/>
  <c r="AG555"/>
  <c r="BI555"/>
  <c r="AE361"/>
  <c r="F362" s="1"/>
  <c r="AG359"/>
  <c r="AK359"/>
  <c r="AO359"/>
  <c r="AS359"/>
  <c r="AW359"/>
  <c r="BA359"/>
  <c r="BE359"/>
  <c r="BI359"/>
  <c r="AF359"/>
  <c r="AL359"/>
  <c r="AQ359"/>
  <c r="AV359"/>
  <c r="BB359"/>
  <c r="BG359"/>
  <c r="AJ359"/>
  <c r="AP359"/>
  <c r="AU359"/>
  <c r="AZ359"/>
  <c r="BF359"/>
  <c r="AH359"/>
  <c r="AR359"/>
  <c r="BC359"/>
  <c r="AM359"/>
  <c r="AX359"/>
  <c r="BH359"/>
  <c r="AY359"/>
  <c r="AN359"/>
  <c r="AI359"/>
  <c r="AT359"/>
  <c r="BD359"/>
  <c r="BJ556" l="1"/>
  <c r="F558"/>
  <c r="BJ526"/>
  <c r="F528"/>
  <c r="BJ338"/>
  <c r="F340"/>
  <c r="BJ28"/>
  <c r="F30"/>
  <c r="G30" s="1"/>
  <c r="BJ360"/>
  <c r="BJ420"/>
  <c r="AE362"/>
  <c r="F363" s="1"/>
  <c r="AH360"/>
  <c r="AL360"/>
  <c r="AP360"/>
  <c r="AT360"/>
  <c r="AX360"/>
  <c r="BB360"/>
  <c r="BF360"/>
  <c r="AG360"/>
  <c r="AM360"/>
  <c r="AR360"/>
  <c r="AW360"/>
  <c r="BC360"/>
  <c r="BH360"/>
  <c r="AF360"/>
  <c r="AK360"/>
  <c r="AQ360"/>
  <c r="AV360"/>
  <c r="BA360"/>
  <c r="BG360"/>
  <c r="AI360"/>
  <c r="AS360"/>
  <c r="BD360"/>
  <c r="AN360"/>
  <c r="AY360"/>
  <c r="BI360"/>
  <c r="AO360"/>
  <c r="AZ360"/>
  <c r="AU360"/>
  <c r="AJ360"/>
  <c r="BE360"/>
  <c r="AE558"/>
  <c r="F559" s="1"/>
  <c r="AF556"/>
  <c r="AJ556"/>
  <c r="AN556"/>
  <c r="AR556"/>
  <c r="AV556"/>
  <c r="AZ556"/>
  <c r="BD556"/>
  <c r="BH556"/>
  <c r="AI556"/>
  <c r="AM556"/>
  <c r="AQ556"/>
  <c r="AU556"/>
  <c r="AY556"/>
  <c r="BC556"/>
  <c r="BG556"/>
  <c r="AK556"/>
  <c r="AS556"/>
  <c r="BA556"/>
  <c r="BI556"/>
  <c r="AG556"/>
  <c r="AO556"/>
  <c r="AW556"/>
  <c r="BE556"/>
  <c r="AP556"/>
  <c r="BF556"/>
  <c r="AX556"/>
  <c r="AT556"/>
  <c r="AL556"/>
  <c r="BB556"/>
  <c r="AH556"/>
  <c r="AE528"/>
  <c r="AH526"/>
  <c r="AL526"/>
  <c r="AP526"/>
  <c r="AT526"/>
  <c r="AX526"/>
  <c r="BB526"/>
  <c r="BF526"/>
  <c r="AG526"/>
  <c r="AK526"/>
  <c r="AO526"/>
  <c r="AS526"/>
  <c r="AW526"/>
  <c r="BA526"/>
  <c r="BE526"/>
  <c r="BI526"/>
  <c r="AM526"/>
  <c r="AU526"/>
  <c r="BC526"/>
  <c r="AI526"/>
  <c r="AQ526"/>
  <c r="AY526"/>
  <c r="BG526"/>
  <c r="AR526"/>
  <c r="BH526"/>
  <c r="AJ526"/>
  <c r="AF526"/>
  <c r="AV526"/>
  <c r="AN526"/>
  <c r="BD526"/>
  <c r="AZ526"/>
  <c r="AE340"/>
  <c r="F341" s="1"/>
  <c r="AG338"/>
  <c r="AK338"/>
  <c r="AO338"/>
  <c r="AS338"/>
  <c r="AW338"/>
  <c r="BA338"/>
  <c r="BE338"/>
  <c r="BI338"/>
  <c r="AF338"/>
  <c r="AJ338"/>
  <c r="AN338"/>
  <c r="AR338"/>
  <c r="AV338"/>
  <c r="AZ338"/>
  <c r="BD338"/>
  <c r="BH338"/>
  <c r="AM338"/>
  <c r="AU338"/>
  <c r="BC338"/>
  <c r="AL338"/>
  <c r="AT338"/>
  <c r="BB338"/>
  <c r="AP338"/>
  <c r="BF338"/>
  <c r="AH338"/>
  <c r="AX338"/>
  <c r="AY338"/>
  <c r="AI338"/>
  <c r="BG338"/>
  <c r="AQ338"/>
  <c r="AE422"/>
  <c r="F423" s="1"/>
  <c r="AF420"/>
  <c r="AJ420"/>
  <c r="AN420"/>
  <c r="AR420"/>
  <c r="AV420"/>
  <c r="AZ420"/>
  <c r="BD420"/>
  <c r="BH420"/>
  <c r="AI420"/>
  <c r="AM420"/>
  <c r="AQ420"/>
  <c r="AU420"/>
  <c r="AY420"/>
  <c r="BC420"/>
  <c r="BG420"/>
  <c r="AK420"/>
  <c r="AS420"/>
  <c r="BA420"/>
  <c r="BI420"/>
  <c r="AG420"/>
  <c r="AO420"/>
  <c r="AW420"/>
  <c r="BE420"/>
  <c r="AH420"/>
  <c r="AX420"/>
  <c r="AP420"/>
  <c r="AL420"/>
  <c r="AT420"/>
  <c r="BF420"/>
  <c r="BB420"/>
  <c r="AE30"/>
  <c r="F31" s="1"/>
  <c r="AI28"/>
  <c r="AM28"/>
  <c r="AQ28"/>
  <c r="AU28"/>
  <c r="AY28"/>
  <c r="BC28"/>
  <c r="BG28"/>
  <c r="AF28"/>
  <c r="AJ28"/>
  <c r="AN28"/>
  <c r="AR28"/>
  <c r="AV28"/>
  <c r="AZ28"/>
  <c r="BD28"/>
  <c r="BH28"/>
  <c r="AL28"/>
  <c r="AT28"/>
  <c r="BB28"/>
  <c r="AK28"/>
  <c r="AS28"/>
  <c r="BA28"/>
  <c r="BI28"/>
  <c r="AP28"/>
  <c r="BF28"/>
  <c r="AO28"/>
  <c r="BE28"/>
  <c r="AH28"/>
  <c r="AG28"/>
  <c r="AW28"/>
  <c r="AX28"/>
  <c r="AE172" l="1"/>
  <c r="BJ527"/>
  <c r="F529"/>
  <c r="G31"/>
  <c r="BJ421"/>
  <c r="BJ339"/>
  <c r="BJ29"/>
  <c r="BJ361"/>
  <c r="BJ557"/>
  <c r="AE190"/>
  <c r="F191" s="1"/>
  <c r="AE559"/>
  <c r="AG557"/>
  <c r="AK557"/>
  <c r="AO557"/>
  <c r="AS557"/>
  <c r="AW557"/>
  <c r="BA557"/>
  <c r="BE557"/>
  <c r="BI557"/>
  <c r="AF557"/>
  <c r="AJ557"/>
  <c r="AN557"/>
  <c r="AR557"/>
  <c r="AV557"/>
  <c r="AZ557"/>
  <c r="BD557"/>
  <c r="BH557"/>
  <c r="AL557"/>
  <c r="AT557"/>
  <c r="BB557"/>
  <c r="AH557"/>
  <c r="AP557"/>
  <c r="AX557"/>
  <c r="BF557"/>
  <c r="AQ557"/>
  <c r="BG557"/>
  <c r="AY557"/>
  <c r="AU557"/>
  <c r="AM557"/>
  <c r="BC557"/>
  <c r="AI557"/>
  <c r="AE363"/>
  <c r="AI361"/>
  <c r="AM361"/>
  <c r="AQ361"/>
  <c r="AU361"/>
  <c r="AY361"/>
  <c r="BC361"/>
  <c r="BG361"/>
  <c r="AH361"/>
  <c r="AN361"/>
  <c r="AS361"/>
  <c r="AX361"/>
  <c r="BD361"/>
  <c r="BI361"/>
  <c r="AG361"/>
  <c r="AL361"/>
  <c r="AR361"/>
  <c r="AW361"/>
  <c r="BB361"/>
  <c r="BH361"/>
  <c r="AJ361"/>
  <c r="AT361"/>
  <c r="BE361"/>
  <c r="AO361"/>
  <c r="AZ361"/>
  <c r="AF361"/>
  <c r="BA361"/>
  <c r="BF361"/>
  <c r="AV361"/>
  <c r="AP361"/>
  <c r="AK361"/>
  <c r="AE31"/>
  <c r="AF29"/>
  <c r="AJ29"/>
  <c r="AN29"/>
  <c r="AR29"/>
  <c r="AV29"/>
  <c r="AZ29"/>
  <c r="BD29"/>
  <c r="BH29"/>
  <c r="AG29"/>
  <c r="AK29"/>
  <c r="AO29"/>
  <c r="AS29"/>
  <c r="AW29"/>
  <c r="BA29"/>
  <c r="BE29"/>
  <c r="BI29"/>
  <c r="AM29"/>
  <c r="AU29"/>
  <c r="BC29"/>
  <c r="AL29"/>
  <c r="AT29"/>
  <c r="BB29"/>
  <c r="AQ29"/>
  <c r="BG29"/>
  <c r="AP29"/>
  <c r="BF29"/>
  <c r="AI29"/>
  <c r="AH29"/>
  <c r="AY29"/>
  <c r="AX29"/>
  <c r="AE423"/>
  <c r="AG421"/>
  <c r="AK421"/>
  <c r="AO421"/>
  <c r="AS421"/>
  <c r="AW421"/>
  <c r="BA421"/>
  <c r="BE421"/>
  <c r="BI421"/>
  <c r="AF421"/>
  <c r="AJ421"/>
  <c r="AN421"/>
  <c r="AR421"/>
  <c r="AV421"/>
  <c r="AZ421"/>
  <c r="BD421"/>
  <c r="BH421"/>
  <c r="AL421"/>
  <c r="AT421"/>
  <c r="BB421"/>
  <c r="AH421"/>
  <c r="AP421"/>
  <c r="AX421"/>
  <c r="BF421"/>
  <c r="AI421"/>
  <c r="AY421"/>
  <c r="AQ421"/>
  <c r="AM421"/>
  <c r="AU421"/>
  <c r="BG421"/>
  <c r="BC421"/>
  <c r="AE341"/>
  <c r="AH339"/>
  <c r="AL339"/>
  <c r="AP339"/>
  <c r="AT339"/>
  <c r="AX339"/>
  <c r="BB339"/>
  <c r="BF339"/>
  <c r="AG339"/>
  <c r="AK339"/>
  <c r="AO339"/>
  <c r="AS339"/>
  <c r="AW339"/>
  <c r="BA339"/>
  <c r="BE339"/>
  <c r="BI339"/>
  <c r="AF339"/>
  <c r="AN339"/>
  <c r="AV339"/>
  <c r="BD339"/>
  <c r="AM339"/>
  <c r="AU339"/>
  <c r="BC339"/>
  <c r="AQ339"/>
  <c r="BG339"/>
  <c r="AI339"/>
  <c r="AY339"/>
  <c r="AZ339"/>
  <c r="AR339"/>
  <c r="AJ339"/>
  <c r="BH339"/>
  <c r="AE529"/>
  <c r="F530" s="1"/>
  <c r="AI527"/>
  <c r="AM527"/>
  <c r="AQ527"/>
  <c r="AU527"/>
  <c r="AY527"/>
  <c r="BC527"/>
  <c r="BG527"/>
  <c r="AH527"/>
  <c r="AL527"/>
  <c r="AP527"/>
  <c r="AT527"/>
  <c r="AX527"/>
  <c r="BB527"/>
  <c r="BF527"/>
  <c r="AF527"/>
  <c r="AN527"/>
  <c r="AV527"/>
  <c r="BD527"/>
  <c r="AJ527"/>
  <c r="AR527"/>
  <c r="AZ527"/>
  <c r="BH527"/>
  <c r="AS527"/>
  <c r="BI527"/>
  <c r="BA527"/>
  <c r="AW527"/>
  <c r="AO527"/>
  <c r="BE527"/>
  <c r="AK527"/>
  <c r="AG527"/>
  <c r="BJ558" l="1"/>
  <c r="F560"/>
  <c r="F173"/>
  <c r="AE173"/>
  <c r="BJ172" s="1"/>
  <c r="F342"/>
  <c r="AE342"/>
  <c r="AE343" s="1"/>
  <c r="BJ362"/>
  <c r="F364"/>
  <c r="BJ30"/>
  <c r="F32"/>
  <c r="G32" s="1"/>
  <c r="BJ422"/>
  <c r="F424"/>
  <c r="BJ340"/>
  <c r="BJ528"/>
  <c r="AE424"/>
  <c r="F425" s="1"/>
  <c r="AH422"/>
  <c r="AL422"/>
  <c r="AP422"/>
  <c r="AT422"/>
  <c r="AX422"/>
  <c r="BB422"/>
  <c r="BF422"/>
  <c r="AG422"/>
  <c r="AK422"/>
  <c r="AO422"/>
  <c r="AS422"/>
  <c r="AW422"/>
  <c r="BA422"/>
  <c r="BE422"/>
  <c r="BI422"/>
  <c r="AM422"/>
  <c r="AU422"/>
  <c r="BC422"/>
  <c r="AI422"/>
  <c r="AQ422"/>
  <c r="AY422"/>
  <c r="BG422"/>
  <c r="AJ422"/>
  <c r="AZ422"/>
  <c r="AR422"/>
  <c r="AN422"/>
  <c r="AF422"/>
  <c r="AV422"/>
  <c r="BH422"/>
  <c r="BD422"/>
  <c r="AE32"/>
  <c r="F33" s="1"/>
  <c r="AG30"/>
  <c r="AK30"/>
  <c r="AO30"/>
  <c r="AS30"/>
  <c r="AW30"/>
  <c r="BA30"/>
  <c r="BE30"/>
  <c r="BI30"/>
  <c r="AH30"/>
  <c r="AL30"/>
  <c r="AP30"/>
  <c r="AT30"/>
  <c r="AX30"/>
  <c r="BB30"/>
  <c r="BF30"/>
  <c r="AF30"/>
  <c r="AN30"/>
  <c r="AV30"/>
  <c r="BD30"/>
  <c r="AM30"/>
  <c r="AU30"/>
  <c r="BC30"/>
  <c r="AR30"/>
  <c r="BH30"/>
  <c r="AQ30"/>
  <c r="BG30"/>
  <c r="AJ30"/>
  <c r="AI30"/>
  <c r="AY30"/>
  <c r="AZ30"/>
  <c r="AE560"/>
  <c r="F561" s="1"/>
  <c r="AH558"/>
  <c r="AL558"/>
  <c r="AP558"/>
  <c r="AT558"/>
  <c r="AX558"/>
  <c r="BB558"/>
  <c r="BF558"/>
  <c r="AG558"/>
  <c r="AK558"/>
  <c r="AO558"/>
  <c r="AS558"/>
  <c r="AW558"/>
  <c r="BA558"/>
  <c r="BE558"/>
  <c r="AM558"/>
  <c r="AU558"/>
  <c r="BC558"/>
  <c r="BI558"/>
  <c r="AI558"/>
  <c r="AQ558"/>
  <c r="AY558"/>
  <c r="AR558"/>
  <c r="BG558"/>
  <c r="AZ558"/>
  <c r="AV558"/>
  <c r="AN558"/>
  <c r="BD558"/>
  <c r="AJ558"/>
  <c r="AF558"/>
  <c r="BH558"/>
  <c r="AE91"/>
  <c r="F92" s="1"/>
  <c r="AE530"/>
  <c r="F531" s="1"/>
  <c r="AF528"/>
  <c r="AJ528"/>
  <c r="AN528"/>
  <c r="AR528"/>
  <c r="AV528"/>
  <c r="AZ528"/>
  <c r="BD528"/>
  <c r="BH528"/>
  <c r="AI528"/>
  <c r="AM528"/>
  <c r="AQ528"/>
  <c r="AU528"/>
  <c r="AY528"/>
  <c r="BC528"/>
  <c r="BG528"/>
  <c r="AG528"/>
  <c r="AO528"/>
  <c r="AW528"/>
  <c r="BE528"/>
  <c r="AK528"/>
  <c r="AS528"/>
  <c r="BA528"/>
  <c r="BI528"/>
  <c r="AT528"/>
  <c r="BB528"/>
  <c r="AX528"/>
  <c r="AP528"/>
  <c r="BF528"/>
  <c r="AL528"/>
  <c r="AH528"/>
  <c r="AI340"/>
  <c r="AM340"/>
  <c r="AQ340"/>
  <c r="AU340"/>
  <c r="AY340"/>
  <c r="BC340"/>
  <c r="BG340"/>
  <c r="AH340"/>
  <c r="AL340"/>
  <c r="AP340"/>
  <c r="AT340"/>
  <c r="AX340"/>
  <c r="BB340"/>
  <c r="BF340"/>
  <c r="AG340"/>
  <c r="AO340"/>
  <c r="AW340"/>
  <c r="BE340"/>
  <c r="AF340"/>
  <c r="AN340"/>
  <c r="AV340"/>
  <c r="BD340"/>
  <c r="AR340"/>
  <c r="BH340"/>
  <c r="AJ340"/>
  <c r="AZ340"/>
  <c r="BA340"/>
  <c r="AK340"/>
  <c r="BI340"/>
  <c r="AS340"/>
  <c r="AE364"/>
  <c r="AF362"/>
  <c r="AJ362"/>
  <c r="AN362"/>
  <c r="AR362"/>
  <c r="AV362"/>
  <c r="AZ362"/>
  <c r="BD362"/>
  <c r="BH362"/>
  <c r="AI362"/>
  <c r="AO362"/>
  <c r="AT362"/>
  <c r="AY362"/>
  <c r="BE362"/>
  <c r="AH362"/>
  <c r="AM362"/>
  <c r="AS362"/>
  <c r="AX362"/>
  <c r="BC362"/>
  <c r="BI362"/>
  <c r="AK362"/>
  <c r="AU362"/>
  <c r="BF362"/>
  <c r="AP362"/>
  <c r="BA362"/>
  <c r="AQ362"/>
  <c r="AG362"/>
  <c r="AL362"/>
  <c r="BG362"/>
  <c r="BB362"/>
  <c r="AW362"/>
  <c r="AE191"/>
  <c r="AV341" l="1"/>
  <c r="BA341"/>
  <c r="AH341"/>
  <c r="AK341"/>
  <c r="AU341"/>
  <c r="BE341"/>
  <c r="BB341"/>
  <c r="AM341"/>
  <c r="AI341"/>
  <c r="BD341"/>
  <c r="BH341"/>
  <c r="BC341"/>
  <c r="AP341"/>
  <c r="AQ341"/>
  <c r="AS341"/>
  <c r="AO341"/>
  <c r="AW341"/>
  <c r="AZ341"/>
  <c r="AR341"/>
  <c r="AF341"/>
  <c r="BF341"/>
  <c r="AN341"/>
  <c r="AG341"/>
  <c r="AY341"/>
  <c r="AX341"/>
  <c r="AJ341"/>
  <c r="BI341"/>
  <c r="AL341"/>
  <c r="BG341"/>
  <c r="AT341"/>
  <c r="BJ341"/>
  <c r="AR172"/>
  <c r="BH172"/>
  <c r="AU172"/>
  <c r="AH172"/>
  <c r="AG172"/>
  <c r="AT172"/>
  <c r="BA172"/>
  <c r="AN172"/>
  <c r="BD172"/>
  <c r="AQ172"/>
  <c r="BG172"/>
  <c r="BF172"/>
  <c r="BE172"/>
  <c r="BB172"/>
  <c r="AE174"/>
  <c r="BJ173" s="1"/>
  <c r="AI172"/>
  <c r="AP172"/>
  <c r="AK172"/>
  <c r="AJ172"/>
  <c r="AZ172"/>
  <c r="AM172"/>
  <c r="BC172"/>
  <c r="AX172"/>
  <c r="AW172"/>
  <c r="BI172"/>
  <c r="AL172"/>
  <c r="F174"/>
  <c r="AF172"/>
  <c r="AV172"/>
  <c r="AY172"/>
  <c r="AO172"/>
  <c r="AS172"/>
  <c r="F344"/>
  <c r="AE344"/>
  <c r="G33"/>
  <c r="BJ190"/>
  <c r="F192"/>
  <c r="F343"/>
  <c r="AK342"/>
  <c r="BA342"/>
  <c r="AJ342"/>
  <c r="AZ342"/>
  <c r="AQ342"/>
  <c r="AP342"/>
  <c r="AL342"/>
  <c r="AU342"/>
  <c r="AS342"/>
  <c r="BI342"/>
  <c r="AR342"/>
  <c r="BH342"/>
  <c r="BG342"/>
  <c r="BF342"/>
  <c r="BC342"/>
  <c r="AO342"/>
  <c r="BE342"/>
  <c r="AN342"/>
  <c r="BD342"/>
  <c r="AY342"/>
  <c r="AX342"/>
  <c r="BB342"/>
  <c r="BJ342"/>
  <c r="AG342"/>
  <c r="AI342"/>
  <c r="AM342"/>
  <c r="AF342"/>
  <c r="AT342"/>
  <c r="AW342"/>
  <c r="AH342"/>
  <c r="AV342"/>
  <c r="BJ423"/>
  <c r="BJ363"/>
  <c r="F365"/>
  <c r="BJ559"/>
  <c r="BJ31"/>
  <c r="BJ529"/>
  <c r="AE365"/>
  <c r="AG363"/>
  <c r="AK363"/>
  <c r="AO363"/>
  <c r="AS363"/>
  <c r="AW363"/>
  <c r="BA363"/>
  <c r="BE363"/>
  <c r="BI363"/>
  <c r="AJ363"/>
  <c r="AP363"/>
  <c r="AU363"/>
  <c r="AZ363"/>
  <c r="BF363"/>
  <c r="AI363"/>
  <c r="AN363"/>
  <c r="AT363"/>
  <c r="AY363"/>
  <c r="BD363"/>
  <c r="AL363"/>
  <c r="AV363"/>
  <c r="BG363"/>
  <c r="AF363"/>
  <c r="AQ363"/>
  <c r="BB363"/>
  <c r="AH363"/>
  <c r="BC363"/>
  <c r="AR363"/>
  <c r="AM363"/>
  <c r="AX363"/>
  <c r="BH363"/>
  <c r="AE531"/>
  <c r="F532" s="1"/>
  <c r="AG529"/>
  <c r="AK529"/>
  <c r="AO529"/>
  <c r="AS529"/>
  <c r="AW529"/>
  <c r="BA529"/>
  <c r="BE529"/>
  <c r="BI529"/>
  <c r="AF529"/>
  <c r="AJ529"/>
  <c r="AN529"/>
  <c r="AR529"/>
  <c r="AV529"/>
  <c r="AZ529"/>
  <c r="BD529"/>
  <c r="BH529"/>
  <c r="AH529"/>
  <c r="AP529"/>
  <c r="AX529"/>
  <c r="BF529"/>
  <c r="AL529"/>
  <c r="AT529"/>
  <c r="BB529"/>
  <c r="AU529"/>
  <c r="BC529"/>
  <c r="AY529"/>
  <c r="AQ529"/>
  <c r="BG529"/>
  <c r="AM529"/>
  <c r="AI529"/>
  <c r="AE92"/>
  <c r="AE561"/>
  <c r="F562" s="1"/>
  <c r="AH559"/>
  <c r="AL559"/>
  <c r="AP559"/>
  <c r="AT559"/>
  <c r="AX559"/>
  <c r="BB559"/>
  <c r="BF559"/>
  <c r="AG559"/>
  <c r="AM559"/>
  <c r="AR559"/>
  <c r="AW559"/>
  <c r="BC559"/>
  <c r="BH559"/>
  <c r="AJ559"/>
  <c r="AU559"/>
  <c r="BE559"/>
  <c r="AI559"/>
  <c r="AS559"/>
  <c r="BD559"/>
  <c r="AF559"/>
  <c r="AK559"/>
  <c r="AQ559"/>
  <c r="AV559"/>
  <c r="BA559"/>
  <c r="BG559"/>
  <c r="AO559"/>
  <c r="AZ559"/>
  <c r="AN559"/>
  <c r="AY559"/>
  <c r="BI559"/>
  <c r="AE33"/>
  <c r="AH31"/>
  <c r="AL31"/>
  <c r="AP31"/>
  <c r="AT31"/>
  <c r="AX31"/>
  <c r="BB31"/>
  <c r="BF31"/>
  <c r="AI31"/>
  <c r="AM31"/>
  <c r="AQ31"/>
  <c r="AU31"/>
  <c r="AY31"/>
  <c r="BC31"/>
  <c r="BG31"/>
  <c r="AG31"/>
  <c r="AO31"/>
  <c r="AW31"/>
  <c r="BE31"/>
  <c r="AF31"/>
  <c r="AN31"/>
  <c r="AV31"/>
  <c r="BD31"/>
  <c r="AS31"/>
  <c r="BI31"/>
  <c r="AR31"/>
  <c r="BH31"/>
  <c r="AK31"/>
  <c r="AJ31"/>
  <c r="BA31"/>
  <c r="AZ31"/>
  <c r="AE425"/>
  <c r="AI423"/>
  <c r="AM423"/>
  <c r="AQ423"/>
  <c r="AU423"/>
  <c r="AY423"/>
  <c r="BC423"/>
  <c r="BG423"/>
  <c r="AH423"/>
  <c r="AL423"/>
  <c r="AP423"/>
  <c r="AT423"/>
  <c r="AX423"/>
  <c r="BB423"/>
  <c r="BF423"/>
  <c r="AF423"/>
  <c r="AN423"/>
  <c r="AV423"/>
  <c r="BD423"/>
  <c r="AJ423"/>
  <c r="AR423"/>
  <c r="AZ423"/>
  <c r="BH423"/>
  <c r="AK423"/>
  <c r="BA423"/>
  <c r="AS423"/>
  <c r="AO423"/>
  <c r="AG423"/>
  <c r="AW423"/>
  <c r="BI423"/>
  <c r="BE423"/>
  <c r="AE192"/>
  <c r="AH190"/>
  <c r="AL190"/>
  <c r="AP190"/>
  <c r="AT190"/>
  <c r="AX190"/>
  <c r="BB190"/>
  <c r="BF190"/>
  <c r="AG190"/>
  <c r="AK190"/>
  <c r="AO190"/>
  <c r="AS190"/>
  <c r="AW190"/>
  <c r="BA190"/>
  <c r="BE190"/>
  <c r="BI190"/>
  <c r="AJ190"/>
  <c r="AR190"/>
  <c r="AZ190"/>
  <c r="BH190"/>
  <c r="AI190"/>
  <c r="AQ190"/>
  <c r="AY190"/>
  <c r="BG190"/>
  <c r="AF190"/>
  <c r="AV190"/>
  <c r="AU190"/>
  <c r="AN190"/>
  <c r="AM190"/>
  <c r="BC190"/>
  <c r="BD190"/>
  <c r="F345" l="1"/>
  <c r="AE345"/>
  <c r="BJ344" s="1"/>
  <c r="AT343"/>
  <c r="AG343"/>
  <c r="AW343"/>
  <c r="AJ343"/>
  <c r="AI343"/>
  <c r="AU343"/>
  <c r="AF343"/>
  <c r="AK343"/>
  <c r="AR343"/>
  <c r="AV343"/>
  <c r="AP343"/>
  <c r="BF343"/>
  <c r="AS343"/>
  <c r="BI343"/>
  <c r="BH343"/>
  <c r="BG343"/>
  <c r="BD343"/>
  <c r="AH343"/>
  <c r="AQ343"/>
  <c r="AL343"/>
  <c r="BB343"/>
  <c r="AO343"/>
  <c r="BE343"/>
  <c r="AZ343"/>
  <c r="AY343"/>
  <c r="BC343"/>
  <c r="AN343"/>
  <c r="AX343"/>
  <c r="BA343"/>
  <c r="AM343"/>
  <c r="F175"/>
  <c r="AO173"/>
  <c r="BE173"/>
  <c r="AN173"/>
  <c r="BD173"/>
  <c r="AY173"/>
  <c r="AX173"/>
  <c r="BC173"/>
  <c r="AE175"/>
  <c r="AE176" s="1"/>
  <c r="BI173"/>
  <c r="BH173"/>
  <c r="BG173"/>
  <c r="BB173"/>
  <c r="AK173"/>
  <c r="BA173"/>
  <c r="AJ173"/>
  <c r="AZ173"/>
  <c r="AQ173"/>
  <c r="AP173"/>
  <c r="AT173"/>
  <c r="AM173"/>
  <c r="AS173"/>
  <c r="AR173"/>
  <c r="BF173"/>
  <c r="AG173"/>
  <c r="AW173"/>
  <c r="AF173"/>
  <c r="AV173"/>
  <c r="AI173"/>
  <c r="AH173"/>
  <c r="AU173"/>
  <c r="AL173"/>
  <c r="BJ174"/>
  <c r="BJ343"/>
  <c r="BJ191"/>
  <c r="F193"/>
  <c r="BJ364"/>
  <c r="F366"/>
  <c r="BJ32"/>
  <c r="F34"/>
  <c r="G34" s="1"/>
  <c r="BJ424"/>
  <c r="F426"/>
  <c r="BJ91"/>
  <c r="F93"/>
  <c r="AE135"/>
  <c r="BJ530"/>
  <c r="BJ560"/>
  <c r="AE562"/>
  <c r="AI560"/>
  <c r="AM560"/>
  <c r="AQ560"/>
  <c r="AU560"/>
  <c r="AY560"/>
  <c r="BC560"/>
  <c r="BG560"/>
  <c r="AH560"/>
  <c r="AN560"/>
  <c r="AS560"/>
  <c r="AX560"/>
  <c r="BD560"/>
  <c r="BI560"/>
  <c r="AK560"/>
  <c r="AV560"/>
  <c r="BF560"/>
  <c r="AJ560"/>
  <c r="AT560"/>
  <c r="BE560"/>
  <c r="AG560"/>
  <c r="AL560"/>
  <c r="AR560"/>
  <c r="AW560"/>
  <c r="BB560"/>
  <c r="BH560"/>
  <c r="AF560"/>
  <c r="AP560"/>
  <c r="BA560"/>
  <c r="AO560"/>
  <c r="AZ560"/>
  <c r="AE532"/>
  <c r="F533" s="1"/>
  <c r="AH530"/>
  <c r="AL530"/>
  <c r="AP530"/>
  <c r="AT530"/>
  <c r="AX530"/>
  <c r="BB530"/>
  <c r="BF530"/>
  <c r="AG530"/>
  <c r="AK530"/>
  <c r="AO530"/>
  <c r="AS530"/>
  <c r="AW530"/>
  <c r="BA530"/>
  <c r="BE530"/>
  <c r="BI530"/>
  <c r="AI530"/>
  <c r="AQ530"/>
  <c r="AY530"/>
  <c r="BG530"/>
  <c r="AM530"/>
  <c r="AU530"/>
  <c r="BC530"/>
  <c r="AF530"/>
  <c r="AV530"/>
  <c r="BD530"/>
  <c r="AZ530"/>
  <c r="AR530"/>
  <c r="BH530"/>
  <c r="AN530"/>
  <c r="AJ530"/>
  <c r="AE34"/>
  <c r="F35" s="1"/>
  <c r="AI32"/>
  <c r="AM32"/>
  <c r="AQ32"/>
  <c r="AU32"/>
  <c r="AY32"/>
  <c r="BC32"/>
  <c r="BG32"/>
  <c r="AF32"/>
  <c r="AJ32"/>
  <c r="AN32"/>
  <c r="AR32"/>
  <c r="AV32"/>
  <c r="AZ32"/>
  <c r="BD32"/>
  <c r="BH32"/>
  <c r="AH32"/>
  <c r="AP32"/>
  <c r="AX32"/>
  <c r="BF32"/>
  <c r="AG32"/>
  <c r="AO32"/>
  <c r="AW32"/>
  <c r="BE32"/>
  <c r="AT32"/>
  <c r="AS32"/>
  <c r="BI32"/>
  <c r="AL32"/>
  <c r="AK32"/>
  <c r="BA32"/>
  <c r="BB32"/>
  <c r="AE93"/>
  <c r="AH91"/>
  <c r="AL91"/>
  <c r="AP91"/>
  <c r="AT91"/>
  <c r="AX91"/>
  <c r="BB91"/>
  <c r="BF91"/>
  <c r="AG91"/>
  <c r="AK91"/>
  <c r="AO91"/>
  <c r="AS91"/>
  <c r="AW91"/>
  <c r="BA91"/>
  <c r="BE91"/>
  <c r="BI91"/>
  <c r="AF91"/>
  <c r="AN91"/>
  <c r="AV91"/>
  <c r="BD91"/>
  <c r="AI91"/>
  <c r="AQ91"/>
  <c r="AY91"/>
  <c r="BG91"/>
  <c r="AM91"/>
  <c r="BC91"/>
  <c r="AJ91"/>
  <c r="AZ91"/>
  <c r="AU91"/>
  <c r="AR91"/>
  <c r="BH91"/>
  <c r="AE193"/>
  <c r="F194" s="1"/>
  <c r="AI191"/>
  <c r="AM191"/>
  <c r="AQ191"/>
  <c r="AU191"/>
  <c r="AY191"/>
  <c r="BC191"/>
  <c r="AH191"/>
  <c r="AL191"/>
  <c r="AP191"/>
  <c r="AT191"/>
  <c r="AX191"/>
  <c r="BB191"/>
  <c r="BF191"/>
  <c r="AK191"/>
  <c r="AS191"/>
  <c r="BA191"/>
  <c r="BH191"/>
  <c r="AJ191"/>
  <c r="AR191"/>
  <c r="AZ191"/>
  <c r="BG191"/>
  <c r="AG191"/>
  <c r="AW191"/>
  <c r="AF191"/>
  <c r="AV191"/>
  <c r="BI191"/>
  <c r="AO191"/>
  <c r="AN191"/>
  <c r="BD191"/>
  <c r="BE191"/>
  <c r="AE426"/>
  <c r="F427" s="1"/>
  <c r="AF424"/>
  <c r="AJ424"/>
  <c r="AN424"/>
  <c r="AR424"/>
  <c r="AV424"/>
  <c r="AZ424"/>
  <c r="BD424"/>
  <c r="BH424"/>
  <c r="AI424"/>
  <c r="AM424"/>
  <c r="AQ424"/>
  <c r="AU424"/>
  <c r="AY424"/>
  <c r="BC424"/>
  <c r="BG424"/>
  <c r="AG424"/>
  <c r="AO424"/>
  <c r="AW424"/>
  <c r="BE424"/>
  <c r="AK424"/>
  <c r="AS424"/>
  <c r="BA424"/>
  <c r="BI424"/>
  <c r="AL424"/>
  <c r="BB424"/>
  <c r="AT424"/>
  <c r="AP424"/>
  <c r="AH424"/>
  <c r="AX424"/>
  <c r="BF424"/>
  <c r="AE366"/>
  <c r="F367" s="1"/>
  <c r="AH364"/>
  <c r="AL364"/>
  <c r="AP364"/>
  <c r="AT364"/>
  <c r="AX364"/>
  <c r="BB364"/>
  <c r="BF364"/>
  <c r="AF364"/>
  <c r="AK364"/>
  <c r="AQ364"/>
  <c r="AV364"/>
  <c r="BA364"/>
  <c r="BG364"/>
  <c r="AJ364"/>
  <c r="AO364"/>
  <c r="AU364"/>
  <c r="AZ364"/>
  <c r="BE364"/>
  <c r="AM364"/>
  <c r="AW364"/>
  <c r="BH364"/>
  <c r="AG364"/>
  <c r="AR364"/>
  <c r="BC364"/>
  <c r="AS364"/>
  <c r="BD364"/>
  <c r="AY364"/>
  <c r="AN364"/>
  <c r="BI364"/>
  <c r="AI364"/>
  <c r="BJ561" l="1"/>
  <c r="F563"/>
  <c r="F177"/>
  <c r="AE177"/>
  <c r="AE178" s="1"/>
  <c r="F176"/>
  <c r="AL174"/>
  <c r="BB174"/>
  <c r="AO174"/>
  <c r="BE174"/>
  <c r="AZ174"/>
  <c r="AY174"/>
  <c r="AU174"/>
  <c r="AN174"/>
  <c r="AH174"/>
  <c r="AX174"/>
  <c r="AK174"/>
  <c r="BA174"/>
  <c r="AR174"/>
  <c r="AQ174"/>
  <c r="AV174"/>
  <c r="AM174"/>
  <c r="AP174"/>
  <c r="AS174"/>
  <c r="BH174"/>
  <c r="BD174"/>
  <c r="AT174"/>
  <c r="AG174"/>
  <c r="AW174"/>
  <c r="AJ174"/>
  <c r="AI174"/>
  <c r="AF174"/>
  <c r="BC174"/>
  <c r="BF174"/>
  <c r="BI174"/>
  <c r="BG174"/>
  <c r="AU175"/>
  <c r="AH175"/>
  <c r="AX175"/>
  <c r="AS175"/>
  <c r="AR175"/>
  <c r="AW175"/>
  <c r="BD175"/>
  <c r="AF175"/>
  <c r="AQ175"/>
  <c r="BG175"/>
  <c r="AT175"/>
  <c r="AK175"/>
  <c r="AJ175"/>
  <c r="AG175"/>
  <c r="BE175"/>
  <c r="AI175"/>
  <c r="AY175"/>
  <c r="BB175"/>
  <c r="AZ175"/>
  <c r="AN175"/>
  <c r="AM175"/>
  <c r="BC175"/>
  <c r="AP175"/>
  <c r="BF175"/>
  <c r="BI175"/>
  <c r="BH175"/>
  <c r="AV175"/>
  <c r="AO175"/>
  <c r="BJ175"/>
  <c r="AL175"/>
  <c r="BA175"/>
  <c r="F346"/>
  <c r="AQ344"/>
  <c r="BG344"/>
  <c r="AT344"/>
  <c r="AK344"/>
  <c r="AJ344"/>
  <c r="AF344"/>
  <c r="BE344"/>
  <c r="AU344"/>
  <c r="AH344"/>
  <c r="AX344"/>
  <c r="AS344"/>
  <c r="AV344"/>
  <c r="AO344"/>
  <c r="AM344"/>
  <c r="BC344"/>
  <c r="AP344"/>
  <c r="BF344"/>
  <c r="BI344"/>
  <c r="BH344"/>
  <c r="BD344"/>
  <c r="AG344"/>
  <c r="AE346"/>
  <c r="AE347" s="1"/>
  <c r="AI344"/>
  <c r="AY344"/>
  <c r="AL344"/>
  <c r="BB344"/>
  <c r="BA344"/>
  <c r="AZ344"/>
  <c r="AN344"/>
  <c r="AW344"/>
  <c r="AR344"/>
  <c r="G35"/>
  <c r="BJ92"/>
  <c r="F94"/>
  <c r="F136"/>
  <c r="AE136"/>
  <c r="BJ135" s="1"/>
  <c r="BJ425"/>
  <c r="BJ33"/>
  <c r="BJ192"/>
  <c r="BJ531"/>
  <c r="BJ365"/>
  <c r="AE367"/>
  <c r="AI365"/>
  <c r="AM365"/>
  <c r="AQ365"/>
  <c r="AU365"/>
  <c r="AY365"/>
  <c r="BC365"/>
  <c r="BG365"/>
  <c r="AG365"/>
  <c r="AL365"/>
  <c r="AR365"/>
  <c r="AW365"/>
  <c r="BB365"/>
  <c r="BH365"/>
  <c r="AF365"/>
  <c r="AK365"/>
  <c r="AP365"/>
  <c r="AV365"/>
  <c r="BA365"/>
  <c r="BF365"/>
  <c r="AN365"/>
  <c r="AX365"/>
  <c r="BI365"/>
  <c r="AH365"/>
  <c r="AS365"/>
  <c r="BD365"/>
  <c r="AJ365"/>
  <c r="BE365"/>
  <c r="AZ365"/>
  <c r="AT365"/>
  <c r="AO365"/>
  <c r="AE427"/>
  <c r="AG425"/>
  <c r="AK425"/>
  <c r="AO425"/>
  <c r="AS425"/>
  <c r="AW425"/>
  <c r="BA425"/>
  <c r="BE425"/>
  <c r="BI425"/>
  <c r="AF425"/>
  <c r="AJ425"/>
  <c r="AN425"/>
  <c r="AR425"/>
  <c r="AV425"/>
  <c r="AZ425"/>
  <c r="BD425"/>
  <c r="BH425"/>
  <c r="AH425"/>
  <c r="AP425"/>
  <c r="AX425"/>
  <c r="BF425"/>
  <c r="AL425"/>
  <c r="AT425"/>
  <c r="BB425"/>
  <c r="AM425"/>
  <c r="BC425"/>
  <c r="AU425"/>
  <c r="AQ425"/>
  <c r="AI425"/>
  <c r="AY425"/>
  <c r="BG425"/>
  <c r="AE533"/>
  <c r="AI531"/>
  <c r="AM531"/>
  <c r="AQ531"/>
  <c r="AU531"/>
  <c r="AY531"/>
  <c r="BC531"/>
  <c r="BG531"/>
  <c r="AH531"/>
  <c r="AL531"/>
  <c r="AP531"/>
  <c r="AT531"/>
  <c r="AX531"/>
  <c r="BB531"/>
  <c r="BF531"/>
  <c r="AJ531"/>
  <c r="AR531"/>
  <c r="AZ531"/>
  <c r="BH531"/>
  <c r="AF531"/>
  <c r="AN531"/>
  <c r="AV531"/>
  <c r="BD531"/>
  <c r="AG531"/>
  <c r="AW531"/>
  <c r="AO531"/>
  <c r="BA531"/>
  <c r="AS531"/>
  <c r="BI531"/>
  <c r="BE531"/>
  <c r="AK531"/>
  <c r="AE563"/>
  <c r="F564" s="1"/>
  <c r="AF561"/>
  <c r="AJ561"/>
  <c r="AN561"/>
  <c r="AR561"/>
  <c r="AV561"/>
  <c r="AZ561"/>
  <c r="BD561"/>
  <c r="BH561"/>
  <c r="AI561"/>
  <c r="AO561"/>
  <c r="AT561"/>
  <c r="AY561"/>
  <c r="BE561"/>
  <c r="AL561"/>
  <c r="AW561"/>
  <c r="BG561"/>
  <c r="AK561"/>
  <c r="AU561"/>
  <c r="BF561"/>
  <c r="AH561"/>
  <c r="AM561"/>
  <c r="AS561"/>
  <c r="AX561"/>
  <c r="BC561"/>
  <c r="BI561"/>
  <c r="AG561"/>
  <c r="AQ561"/>
  <c r="BB561"/>
  <c r="AP561"/>
  <c r="BA561"/>
  <c r="AE194"/>
  <c r="AI192"/>
  <c r="AM192"/>
  <c r="AQ192"/>
  <c r="AU192"/>
  <c r="AY192"/>
  <c r="BC192"/>
  <c r="BG192"/>
  <c r="AH192"/>
  <c r="AN192"/>
  <c r="AS192"/>
  <c r="AX192"/>
  <c r="BD192"/>
  <c r="BI192"/>
  <c r="AG192"/>
  <c r="AL192"/>
  <c r="AR192"/>
  <c r="AW192"/>
  <c r="BB192"/>
  <c r="BH192"/>
  <c r="AF192"/>
  <c r="AP192"/>
  <c r="BA192"/>
  <c r="AO192"/>
  <c r="AZ192"/>
  <c r="AK192"/>
  <c r="BF192"/>
  <c r="AJ192"/>
  <c r="BE192"/>
  <c r="AT192"/>
  <c r="AV192"/>
  <c r="AE94"/>
  <c r="AI92"/>
  <c r="AM92"/>
  <c r="AQ92"/>
  <c r="AU92"/>
  <c r="AY92"/>
  <c r="BC92"/>
  <c r="BG92"/>
  <c r="AH92"/>
  <c r="AL92"/>
  <c r="AP92"/>
  <c r="AT92"/>
  <c r="AX92"/>
  <c r="BB92"/>
  <c r="BF92"/>
  <c r="AG92"/>
  <c r="AO92"/>
  <c r="AW92"/>
  <c r="BE92"/>
  <c r="AJ92"/>
  <c r="AR92"/>
  <c r="AZ92"/>
  <c r="BH92"/>
  <c r="AN92"/>
  <c r="BD92"/>
  <c r="AK92"/>
  <c r="BA92"/>
  <c r="AV92"/>
  <c r="AS92"/>
  <c r="AF92"/>
  <c r="BI92"/>
  <c r="AE35"/>
  <c r="F36" s="1"/>
  <c r="AF33"/>
  <c r="AJ33"/>
  <c r="AN33"/>
  <c r="AR33"/>
  <c r="AV33"/>
  <c r="AZ33"/>
  <c r="BD33"/>
  <c r="BH33"/>
  <c r="AG33"/>
  <c r="AK33"/>
  <c r="AO33"/>
  <c r="AS33"/>
  <c r="AW33"/>
  <c r="BA33"/>
  <c r="BE33"/>
  <c r="BI33"/>
  <c r="AI33"/>
  <c r="AQ33"/>
  <c r="AY33"/>
  <c r="BG33"/>
  <c r="AH33"/>
  <c r="AP33"/>
  <c r="AX33"/>
  <c r="BF33"/>
  <c r="AU33"/>
  <c r="AT33"/>
  <c r="AM33"/>
  <c r="AL33"/>
  <c r="BC33"/>
  <c r="BB33"/>
  <c r="AE348" l="1"/>
  <c r="AE349" s="1"/>
  <c r="F348"/>
  <c r="F179"/>
  <c r="AE179"/>
  <c r="BJ176"/>
  <c r="F178"/>
  <c r="AR176"/>
  <c r="BH176"/>
  <c r="AU176"/>
  <c r="AL176"/>
  <c r="AS176"/>
  <c r="AX176"/>
  <c r="BE176"/>
  <c r="AM176"/>
  <c r="BI176"/>
  <c r="AP176"/>
  <c r="AN176"/>
  <c r="BD176"/>
  <c r="AQ176"/>
  <c r="BG176"/>
  <c r="AK176"/>
  <c r="AH176"/>
  <c r="BF176"/>
  <c r="AZ176"/>
  <c r="BB176"/>
  <c r="AF176"/>
  <c r="AV176"/>
  <c r="AI176"/>
  <c r="AY176"/>
  <c r="AT176"/>
  <c r="BA176"/>
  <c r="AG176"/>
  <c r="AO176"/>
  <c r="AJ176"/>
  <c r="BC176"/>
  <c r="AW176"/>
  <c r="AS177"/>
  <c r="BI177"/>
  <c r="AR177"/>
  <c r="BH177"/>
  <c r="AL177"/>
  <c r="AY177"/>
  <c r="BF177"/>
  <c r="AK177"/>
  <c r="BA177"/>
  <c r="AJ177"/>
  <c r="AU177"/>
  <c r="AX177"/>
  <c r="BJ177"/>
  <c r="AO177"/>
  <c r="BE177"/>
  <c r="AN177"/>
  <c r="BD177"/>
  <c r="BC177"/>
  <c r="AI177"/>
  <c r="BG177"/>
  <c r="AZ177"/>
  <c r="AQ177"/>
  <c r="AG177"/>
  <c r="AW177"/>
  <c r="AF177"/>
  <c r="AV177"/>
  <c r="AM177"/>
  <c r="AT177"/>
  <c r="AH177"/>
  <c r="AP177"/>
  <c r="BB177"/>
  <c r="F347"/>
  <c r="AN345"/>
  <c r="BD345"/>
  <c r="AQ345"/>
  <c r="BG345"/>
  <c r="AK345"/>
  <c r="AG345"/>
  <c r="BF345"/>
  <c r="AJ345"/>
  <c r="AZ345"/>
  <c r="AM345"/>
  <c r="BC345"/>
  <c r="BB345"/>
  <c r="BI345"/>
  <c r="BE345"/>
  <c r="AP345"/>
  <c r="AR345"/>
  <c r="AU345"/>
  <c r="AS345"/>
  <c r="AH345"/>
  <c r="AF345"/>
  <c r="AV345"/>
  <c r="AI345"/>
  <c r="AY345"/>
  <c r="AT345"/>
  <c r="BA345"/>
  <c r="AO345"/>
  <c r="AX345"/>
  <c r="BH345"/>
  <c r="AL345"/>
  <c r="AW345"/>
  <c r="BJ346"/>
  <c r="AS346"/>
  <c r="BI346"/>
  <c r="AR346"/>
  <c r="BH346"/>
  <c r="AL346"/>
  <c r="AX346"/>
  <c r="AQ346"/>
  <c r="AF346"/>
  <c r="AT346"/>
  <c r="AP346"/>
  <c r="AO346"/>
  <c r="BE346"/>
  <c r="AN346"/>
  <c r="BD346"/>
  <c r="BC346"/>
  <c r="AH346"/>
  <c r="BG346"/>
  <c r="AW346"/>
  <c r="AV346"/>
  <c r="AK346"/>
  <c r="BA346"/>
  <c r="AJ346"/>
  <c r="AZ346"/>
  <c r="AU346"/>
  <c r="BB346"/>
  <c r="BF346"/>
  <c r="AI346"/>
  <c r="AG346"/>
  <c r="AM346"/>
  <c r="AY346"/>
  <c r="BJ345"/>
  <c r="BJ366"/>
  <c r="F368"/>
  <c r="BJ93"/>
  <c r="F95"/>
  <c r="BJ193"/>
  <c r="F195"/>
  <c r="BJ532"/>
  <c r="F534"/>
  <c r="F137"/>
  <c r="AL135"/>
  <c r="BB135"/>
  <c r="AQ135"/>
  <c r="BG135"/>
  <c r="BE135"/>
  <c r="BD135"/>
  <c r="AZ135"/>
  <c r="BI135"/>
  <c r="AP135"/>
  <c r="AU135"/>
  <c r="AF135"/>
  <c r="AH135"/>
  <c r="AX135"/>
  <c r="AM135"/>
  <c r="BC135"/>
  <c r="AW135"/>
  <c r="AV135"/>
  <c r="AJ135"/>
  <c r="BH135"/>
  <c r="AE137"/>
  <c r="AT135"/>
  <c r="AI135"/>
  <c r="AY135"/>
  <c r="AO135"/>
  <c r="AN135"/>
  <c r="BA135"/>
  <c r="AR135"/>
  <c r="BF135"/>
  <c r="AG135"/>
  <c r="AK135"/>
  <c r="AS135"/>
  <c r="BJ136"/>
  <c r="G36"/>
  <c r="BJ426"/>
  <c r="F428"/>
  <c r="BJ34"/>
  <c r="BJ562"/>
  <c r="AE564"/>
  <c r="F565" s="1"/>
  <c r="AG562"/>
  <c r="AK562"/>
  <c r="AO562"/>
  <c r="AS562"/>
  <c r="AW562"/>
  <c r="BA562"/>
  <c r="BE562"/>
  <c r="BI562"/>
  <c r="AJ562"/>
  <c r="AP562"/>
  <c r="AU562"/>
  <c r="AZ562"/>
  <c r="BF562"/>
  <c r="AM562"/>
  <c r="AX562"/>
  <c r="BH562"/>
  <c r="AL562"/>
  <c r="AV562"/>
  <c r="BG562"/>
  <c r="AI562"/>
  <c r="AN562"/>
  <c r="AT562"/>
  <c r="AY562"/>
  <c r="BD562"/>
  <c r="AH562"/>
  <c r="AR562"/>
  <c r="BC562"/>
  <c r="AF562"/>
  <c r="AQ562"/>
  <c r="BB562"/>
  <c r="AE36"/>
  <c r="F37" s="1"/>
  <c r="AG34"/>
  <c r="AK34"/>
  <c r="AO34"/>
  <c r="AS34"/>
  <c r="AW34"/>
  <c r="BA34"/>
  <c r="BE34"/>
  <c r="BI34"/>
  <c r="AH34"/>
  <c r="AL34"/>
  <c r="AP34"/>
  <c r="AT34"/>
  <c r="AX34"/>
  <c r="BB34"/>
  <c r="BF34"/>
  <c r="AJ34"/>
  <c r="AR34"/>
  <c r="AZ34"/>
  <c r="BH34"/>
  <c r="AI34"/>
  <c r="AQ34"/>
  <c r="AY34"/>
  <c r="BG34"/>
  <c r="AF34"/>
  <c r="AV34"/>
  <c r="AU34"/>
  <c r="AN34"/>
  <c r="AM34"/>
  <c r="BC34"/>
  <c r="BD34"/>
  <c r="AE95"/>
  <c r="F96" s="1"/>
  <c r="AF93"/>
  <c r="AJ93"/>
  <c r="AN93"/>
  <c r="AR93"/>
  <c r="AV93"/>
  <c r="AZ93"/>
  <c r="BD93"/>
  <c r="BH93"/>
  <c r="AI93"/>
  <c r="AM93"/>
  <c r="AQ93"/>
  <c r="AU93"/>
  <c r="AY93"/>
  <c r="BC93"/>
  <c r="BG93"/>
  <c r="AH93"/>
  <c r="AP93"/>
  <c r="AX93"/>
  <c r="BF93"/>
  <c r="AK93"/>
  <c r="AS93"/>
  <c r="BA93"/>
  <c r="BI93"/>
  <c r="AO93"/>
  <c r="BE93"/>
  <c r="AL93"/>
  <c r="BB93"/>
  <c r="AW93"/>
  <c r="AT93"/>
  <c r="AG93"/>
  <c r="AE195"/>
  <c r="F196" s="1"/>
  <c r="AF193"/>
  <c r="AJ193"/>
  <c r="AN193"/>
  <c r="AR193"/>
  <c r="AV193"/>
  <c r="AZ193"/>
  <c r="BD193"/>
  <c r="BH193"/>
  <c r="AI193"/>
  <c r="AO193"/>
  <c r="AT193"/>
  <c r="AY193"/>
  <c r="BE193"/>
  <c r="AH193"/>
  <c r="AM193"/>
  <c r="AS193"/>
  <c r="AX193"/>
  <c r="BC193"/>
  <c r="BI193"/>
  <c r="AG193"/>
  <c r="AQ193"/>
  <c r="BB193"/>
  <c r="AP193"/>
  <c r="BA193"/>
  <c r="AW193"/>
  <c r="AU193"/>
  <c r="BF193"/>
  <c r="AK193"/>
  <c r="AL193"/>
  <c r="BG193"/>
  <c r="AE534"/>
  <c r="AF532"/>
  <c r="AJ532"/>
  <c r="AN532"/>
  <c r="AR532"/>
  <c r="AV532"/>
  <c r="AZ532"/>
  <c r="BD532"/>
  <c r="BH532"/>
  <c r="AI532"/>
  <c r="AM532"/>
  <c r="AQ532"/>
  <c r="AU532"/>
  <c r="AY532"/>
  <c r="BC532"/>
  <c r="BG532"/>
  <c r="AK532"/>
  <c r="AS532"/>
  <c r="BA532"/>
  <c r="BI532"/>
  <c r="AG532"/>
  <c r="AO532"/>
  <c r="AW532"/>
  <c r="BE532"/>
  <c r="AH532"/>
  <c r="AX532"/>
  <c r="AP532"/>
  <c r="BB532"/>
  <c r="AT532"/>
  <c r="BF532"/>
  <c r="AL532"/>
  <c r="AE428"/>
  <c r="F429" s="1"/>
  <c r="AH426"/>
  <c r="AL426"/>
  <c r="AP426"/>
  <c r="AT426"/>
  <c r="AX426"/>
  <c r="BB426"/>
  <c r="BF426"/>
  <c r="AG426"/>
  <c r="AK426"/>
  <c r="AO426"/>
  <c r="AS426"/>
  <c r="AW426"/>
  <c r="BA426"/>
  <c r="BE426"/>
  <c r="BI426"/>
  <c r="AI426"/>
  <c r="AQ426"/>
  <c r="AY426"/>
  <c r="BG426"/>
  <c r="AM426"/>
  <c r="AU426"/>
  <c r="BC426"/>
  <c r="AN426"/>
  <c r="BD426"/>
  <c r="AV426"/>
  <c r="AR426"/>
  <c r="AJ426"/>
  <c r="AZ426"/>
  <c r="AF426"/>
  <c r="BH426"/>
  <c r="AE368"/>
  <c r="AF366"/>
  <c r="AJ366"/>
  <c r="AN366"/>
  <c r="AR366"/>
  <c r="AV366"/>
  <c r="AZ366"/>
  <c r="BD366"/>
  <c r="BH366"/>
  <c r="AH366"/>
  <c r="AM366"/>
  <c r="AS366"/>
  <c r="AX366"/>
  <c r="BC366"/>
  <c r="BI366"/>
  <c r="AG366"/>
  <c r="AL366"/>
  <c r="AQ366"/>
  <c r="AW366"/>
  <c r="BB366"/>
  <c r="BG366"/>
  <c r="AO366"/>
  <c r="AY366"/>
  <c r="AI366"/>
  <c r="AT366"/>
  <c r="BE366"/>
  <c r="AU366"/>
  <c r="AK366"/>
  <c r="AP366"/>
  <c r="BF366"/>
  <c r="BA366"/>
  <c r="F350" l="1"/>
  <c r="AF349"/>
  <c r="AV349"/>
  <c r="AI349"/>
  <c r="AY349"/>
  <c r="AP349"/>
  <c r="AO349"/>
  <c r="BA349"/>
  <c r="BB349"/>
  <c r="AR349"/>
  <c r="BH349"/>
  <c r="AU349"/>
  <c r="AH349"/>
  <c r="AG349"/>
  <c r="AK349"/>
  <c r="AL349"/>
  <c r="BJ349"/>
  <c r="AZ349"/>
  <c r="BC349"/>
  <c r="AW349"/>
  <c r="AT349"/>
  <c r="AN349"/>
  <c r="BD349"/>
  <c r="AQ349"/>
  <c r="BG349"/>
  <c r="BF349"/>
  <c r="BE349"/>
  <c r="BI349"/>
  <c r="AJ349"/>
  <c r="AM349"/>
  <c r="AX349"/>
  <c r="AS349"/>
  <c r="F180"/>
  <c r="AH178"/>
  <c r="AX178"/>
  <c r="AK178"/>
  <c r="BA178"/>
  <c r="AN178"/>
  <c r="AU178"/>
  <c r="AI178"/>
  <c r="AQ178"/>
  <c r="AL178"/>
  <c r="AO178"/>
  <c r="AV178"/>
  <c r="AR178"/>
  <c r="AE180"/>
  <c r="AT178"/>
  <c r="AG178"/>
  <c r="AW178"/>
  <c r="AF178"/>
  <c r="AM178"/>
  <c r="AZ178"/>
  <c r="BG178"/>
  <c r="AY178"/>
  <c r="AP178"/>
  <c r="BF178"/>
  <c r="AS178"/>
  <c r="BI178"/>
  <c r="BD178"/>
  <c r="AJ178"/>
  <c r="BH178"/>
  <c r="BB178"/>
  <c r="BE178"/>
  <c r="BC178"/>
  <c r="BJ179"/>
  <c r="AL347"/>
  <c r="BB347"/>
  <c r="AO347"/>
  <c r="BE347"/>
  <c r="AV347"/>
  <c r="BC347"/>
  <c r="BG347"/>
  <c r="AR347"/>
  <c r="AT347"/>
  <c r="AG347"/>
  <c r="AW347"/>
  <c r="AF347"/>
  <c r="AM347"/>
  <c r="AY347"/>
  <c r="AP347"/>
  <c r="BF347"/>
  <c r="AS347"/>
  <c r="BI347"/>
  <c r="BD347"/>
  <c r="AI347"/>
  <c r="BH347"/>
  <c r="F349"/>
  <c r="AH347"/>
  <c r="AX347"/>
  <c r="AK347"/>
  <c r="BA347"/>
  <c r="AN347"/>
  <c r="AU347"/>
  <c r="AQ347"/>
  <c r="AZ347"/>
  <c r="AJ347"/>
  <c r="BJ348"/>
  <c r="AI348"/>
  <c r="AY348"/>
  <c r="AL348"/>
  <c r="BB348"/>
  <c r="AW348"/>
  <c r="AV348"/>
  <c r="AR348"/>
  <c r="BA348"/>
  <c r="AP348"/>
  <c r="BD348"/>
  <c r="AU348"/>
  <c r="AH348"/>
  <c r="AX348"/>
  <c r="AO348"/>
  <c r="AN348"/>
  <c r="AZ348"/>
  <c r="AS348"/>
  <c r="AM348"/>
  <c r="BF348"/>
  <c r="BH348"/>
  <c r="AQ348"/>
  <c r="BG348"/>
  <c r="AT348"/>
  <c r="AG348"/>
  <c r="AF348"/>
  <c r="AJ348"/>
  <c r="BI348"/>
  <c r="BC348"/>
  <c r="BE348"/>
  <c r="AK348"/>
  <c r="BJ178"/>
  <c r="BJ347"/>
  <c r="F138"/>
  <c r="AE138"/>
  <c r="BJ137" s="1"/>
  <c r="AU136"/>
  <c r="AF136"/>
  <c r="AV136"/>
  <c r="AH136"/>
  <c r="AG136"/>
  <c r="AL136"/>
  <c r="AT136"/>
  <c r="AM136"/>
  <c r="BC136"/>
  <c r="AN136"/>
  <c r="BD136"/>
  <c r="AX136"/>
  <c r="AW136"/>
  <c r="AK136"/>
  <c r="BI136"/>
  <c r="AQ136"/>
  <c r="BG136"/>
  <c r="BH136"/>
  <c r="BF136"/>
  <c r="BA136"/>
  <c r="AI136"/>
  <c r="AY136"/>
  <c r="AJ136"/>
  <c r="AZ136"/>
  <c r="AP136"/>
  <c r="AO136"/>
  <c r="BB136"/>
  <c r="AS136"/>
  <c r="AR136"/>
  <c r="BE136"/>
  <c r="BJ367"/>
  <c r="F369"/>
  <c r="BJ533"/>
  <c r="F535"/>
  <c r="G37"/>
  <c r="BJ194"/>
  <c r="BJ35"/>
  <c r="BJ94"/>
  <c r="BJ563"/>
  <c r="BJ427"/>
  <c r="AE37"/>
  <c r="AH35"/>
  <c r="AL35"/>
  <c r="AP35"/>
  <c r="AT35"/>
  <c r="AX35"/>
  <c r="BB35"/>
  <c r="BF35"/>
  <c r="AI35"/>
  <c r="AM35"/>
  <c r="AQ35"/>
  <c r="AU35"/>
  <c r="AY35"/>
  <c r="BC35"/>
  <c r="BG35"/>
  <c r="AK35"/>
  <c r="AS35"/>
  <c r="BA35"/>
  <c r="BI35"/>
  <c r="AJ35"/>
  <c r="AR35"/>
  <c r="AZ35"/>
  <c r="BH35"/>
  <c r="AG35"/>
  <c r="AW35"/>
  <c r="AF35"/>
  <c r="AV35"/>
  <c r="AO35"/>
  <c r="AN35"/>
  <c r="BE35"/>
  <c r="BD35"/>
  <c r="AE565"/>
  <c r="F566" s="1"/>
  <c r="AH563"/>
  <c r="AL563"/>
  <c r="AP563"/>
  <c r="AT563"/>
  <c r="AX563"/>
  <c r="BB563"/>
  <c r="BF563"/>
  <c r="AF563"/>
  <c r="AK563"/>
  <c r="AQ563"/>
  <c r="AV563"/>
  <c r="BA563"/>
  <c r="BG563"/>
  <c r="AN563"/>
  <c r="AY563"/>
  <c r="BI563"/>
  <c r="AM563"/>
  <c r="AW563"/>
  <c r="BH563"/>
  <c r="AJ563"/>
  <c r="AO563"/>
  <c r="AU563"/>
  <c r="AZ563"/>
  <c r="BE563"/>
  <c r="AI563"/>
  <c r="AS563"/>
  <c r="BD563"/>
  <c r="AG563"/>
  <c r="AR563"/>
  <c r="BC563"/>
  <c r="AE429"/>
  <c r="F430" s="1"/>
  <c r="AI427"/>
  <c r="AM427"/>
  <c r="AQ427"/>
  <c r="AU427"/>
  <c r="AY427"/>
  <c r="BC427"/>
  <c r="BG427"/>
  <c r="AH427"/>
  <c r="AL427"/>
  <c r="AP427"/>
  <c r="AT427"/>
  <c r="AX427"/>
  <c r="BB427"/>
  <c r="BF427"/>
  <c r="AJ427"/>
  <c r="AR427"/>
  <c r="AZ427"/>
  <c r="BH427"/>
  <c r="AF427"/>
  <c r="AN427"/>
  <c r="AV427"/>
  <c r="BD427"/>
  <c r="AO427"/>
  <c r="BE427"/>
  <c r="AW427"/>
  <c r="AS427"/>
  <c r="AK427"/>
  <c r="BA427"/>
  <c r="AG427"/>
  <c r="BI427"/>
  <c r="AE369"/>
  <c r="AG367"/>
  <c r="AK367"/>
  <c r="AO367"/>
  <c r="AS367"/>
  <c r="AW367"/>
  <c r="BA367"/>
  <c r="BE367"/>
  <c r="BI367"/>
  <c r="AI367"/>
  <c r="AN367"/>
  <c r="AT367"/>
  <c r="AY367"/>
  <c r="BD367"/>
  <c r="AH367"/>
  <c r="AM367"/>
  <c r="AR367"/>
  <c r="AX367"/>
  <c r="BC367"/>
  <c r="BH367"/>
  <c r="AP367"/>
  <c r="AZ367"/>
  <c r="AJ367"/>
  <c r="AU367"/>
  <c r="BF367"/>
  <c r="AL367"/>
  <c r="BG367"/>
  <c r="AV367"/>
  <c r="AQ367"/>
  <c r="AF367"/>
  <c r="BB367"/>
  <c r="AE535"/>
  <c r="F536" s="1"/>
  <c r="AG533"/>
  <c r="AK533"/>
  <c r="AO533"/>
  <c r="AS533"/>
  <c r="AW533"/>
  <c r="BA533"/>
  <c r="BE533"/>
  <c r="BI533"/>
  <c r="AF533"/>
  <c r="AJ533"/>
  <c r="AN533"/>
  <c r="AR533"/>
  <c r="AV533"/>
  <c r="AZ533"/>
  <c r="BD533"/>
  <c r="BH533"/>
  <c r="AL533"/>
  <c r="AT533"/>
  <c r="BB533"/>
  <c r="AH533"/>
  <c r="AP533"/>
  <c r="AX533"/>
  <c r="BF533"/>
  <c r="AI533"/>
  <c r="AY533"/>
  <c r="AQ533"/>
  <c r="BC533"/>
  <c r="AU533"/>
  <c r="BG533"/>
  <c r="AM533"/>
  <c r="AE196"/>
  <c r="AG194"/>
  <c r="AK194"/>
  <c r="AO194"/>
  <c r="AS194"/>
  <c r="AW194"/>
  <c r="BA194"/>
  <c r="BE194"/>
  <c r="BI194"/>
  <c r="AJ194"/>
  <c r="AP194"/>
  <c r="AU194"/>
  <c r="AZ194"/>
  <c r="BF194"/>
  <c r="AI194"/>
  <c r="AN194"/>
  <c r="AT194"/>
  <c r="AY194"/>
  <c r="BD194"/>
  <c r="AH194"/>
  <c r="AR194"/>
  <c r="BC194"/>
  <c r="AF194"/>
  <c r="AQ194"/>
  <c r="BB194"/>
  <c r="AM194"/>
  <c r="BH194"/>
  <c r="AL194"/>
  <c r="BG194"/>
  <c r="AV194"/>
  <c r="AX194"/>
  <c r="AE96"/>
  <c r="AG94"/>
  <c r="AK94"/>
  <c r="AO94"/>
  <c r="AS94"/>
  <c r="AW94"/>
  <c r="BA94"/>
  <c r="BE94"/>
  <c r="BI94"/>
  <c r="AF94"/>
  <c r="AJ94"/>
  <c r="AN94"/>
  <c r="AR94"/>
  <c r="AV94"/>
  <c r="AZ94"/>
  <c r="BD94"/>
  <c r="BH94"/>
  <c r="AI94"/>
  <c r="AQ94"/>
  <c r="AY94"/>
  <c r="BG94"/>
  <c r="AL94"/>
  <c r="AT94"/>
  <c r="BB94"/>
  <c r="AP94"/>
  <c r="BF94"/>
  <c r="AM94"/>
  <c r="BC94"/>
  <c r="AX94"/>
  <c r="AU94"/>
  <c r="AH94"/>
  <c r="AI179" l="1"/>
  <c r="AY179"/>
  <c r="AL179"/>
  <c r="BB179"/>
  <c r="AW179"/>
  <c r="AV179"/>
  <c r="AJ179"/>
  <c r="AR179"/>
  <c r="AM179"/>
  <c r="AP179"/>
  <c r="BE179"/>
  <c r="AZ179"/>
  <c r="AE181"/>
  <c r="AU179"/>
  <c r="AH179"/>
  <c r="AX179"/>
  <c r="AO179"/>
  <c r="AN179"/>
  <c r="BA179"/>
  <c r="BH179"/>
  <c r="F181"/>
  <c r="BC179"/>
  <c r="BF179"/>
  <c r="BD179"/>
  <c r="AS179"/>
  <c r="AQ179"/>
  <c r="BG179"/>
  <c r="AT179"/>
  <c r="AG179"/>
  <c r="AF179"/>
  <c r="AK179"/>
  <c r="BI179"/>
  <c r="BJ180"/>
  <c r="BJ368"/>
  <c r="F370"/>
  <c r="BJ95"/>
  <c r="F97"/>
  <c r="BJ195"/>
  <c r="F197"/>
  <c r="F139"/>
  <c r="AF137"/>
  <c r="AV137"/>
  <c r="AG137"/>
  <c r="AW137"/>
  <c r="AI137"/>
  <c r="AH137"/>
  <c r="AM137"/>
  <c r="AU137"/>
  <c r="AR137"/>
  <c r="BG137"/>
  <c r="AN137"/>
  <c r="BD137"/>
  <c r="AO137"/>
  <c r="BE137"/>
  <c r="AY137"/>
  <c r="AX137"/>
  <c r="AL137"/>
  <c r="AJ137"/>
  <c r="AK137"/>
  <c r="AQ137"/>
  <c r="AP137"/>
  <c r="AT137"/>
  <c r="AE139"/>
  <c r="BH137"/>
  <c r="BI137"/>
  <c r="BB137"/>
  <c r="AZ137"/>
  <c r="BA137"/>
  <c r="BC137"/>
  <c r="AS137"/>
  <c r="BF137"/>
  <c r="BJ36"/>
  <c r="F38"/>
  <c r="G38" s="1"/>
  <c r="BJ428"/>
  <c r="BJ564"/>
  <c r="BJ534"/>
  <c r="AE197"/>
  <c r="F198" s="1"/>
  <c r="AH195"/>
  <c r="AL195"/>
  <c r="AP195"/>
  <c r="AT195"/>
  <c r="AX195"/>
  <c r="BB195"/>
  <c r="BF195"/>
  <c r="AF195"/>
  <c r="AK195"/>
  <c r="AQ195"/>
  <c r="AV195"/>
  <c r="BA195"/>
  <c r="BG195"/>
  <c r="AJ195"/>
  <c r="AO195"/>
  <c r="AU195"/>
  <c r="AZ195"/>
  <c r="BE195"/>
  <c r="AI195"/>
  <c r="AS195"/>
  <c r="BD195"/>
  <c r="AG195"/>
  <c r="AR195"/>
  <c r="BC195"/>
  <c r="AY195"/>
  <c r="AW195"/>
  <c r="AM195"/>
  <c r="BH195"/>
  <c r="AN195"/>
  <c r="BI195"/>
  <c r="AE430"/>
  <c r="F431" s="1"/>
  <c r="AF428"/>
  <c r="AJ428"/>
  <c r="AN428"/>
  <c r="AR428"/>
  <c r="AV428"/>
  <c r="AZ428"/>
  <c r="BD428"/>
  <c r="BH428"/>
  <c r="AI428"/>
  <c r="AM428"/>
  <c r="AQ428"/>
  <c r="AU428"/>
  <c r="AY428"/>
  <c r="BC428"/>
  <c r="BG428"/>
  <c r="AK428"/>
  <c r="AS428"/>
  <c r="BA428"/>
  <c r="BI428"/>
  <c r="AG428"/>
  <c r="AO428"/>
  <c r="AW428"/>
  <c r="BE428"/>
  <c r="AP428"/>
  <c r="BF428"/>
  <c r="AX428"/>
  <c r="AT428"/>
  <c r="AL428"/>
  <c r="BB428"/>
  <c r="AH428"/>
  <c r="AE97"/>
  <c r="F98" s="1"/>
  <c r="AH95"/>
  <c r="AL95"/>
  <c r="AP95"/>
  <c r="AT95"/>
  <c r="AX95"/>
  <c r="BB95"/>
  <c r="BF95"/>
  <c r="AG95"/>
  <c r="AK95"/>
  <c r="AO95"/>
  <c r="AS95"/>
  <c r="AW95"/>
  <c r="BA95"/>
  <c r="BE95"/>
  <c r="BI95"/>
  <c r="AJ95"/>
  <c r="AR95"/>
  <c r="AZ95"/>
  <c r="BH95"/>
  <c r="AM95"/>
  <c r="AU95"/>
  <c r="BC95"/>
  <c r="AQ95"/>
  <c r="BG95"/>
  <c r="AN95"/>
  <c r="BD95"/>
  <c r="AY95"/>
  <c r="AV95"/>
  <c r="AF95"/>
  <c r="AI95"/>
  <c r="AE536"/>
  <c r="F537" s="1"/>
  <c r="AH534"/>
  <c r="AL534"/>
  <c r="AP534"/>
  <c r="AT534"/>
  <c r="AX534"/>
  <c r="BB534"/>
  <c r="BF534"/>
  <c r="AG534"/>
  <c r="AK534"/>
  <c r="AO534"/>
  <c r="AS534"/>
  <c r="AW534"/>
  <c r="BA534"/>
  <c r="BE534"/>
  <c r="BI534"/>
  <c r="AM534"/>
  <c r="AU534"/>
  <c r="BC534"/>
  <c r="AI534"/>
  <c r="AQ534"/>
  <c r="AY534"/>
  <c r="BG534"/>
  <c r="AJ534"/>
  <c r="AZ534"/>
  <c r="AR534"/>
  <c r="BD534"/>
  <c r="AF534"/>
  <c r="AV534"/>
  <c r="BH534"/>
  <c r="AN534"/>
  <c r="AE370"/>
  <c r="AH368"/>
  <c r="AJ368"/>
  <c r="AN368"/>
  <c r="AR368"/>
  <c r="AV368"/>
  <c r="AZ368"/>
  <c r="BD368"/>
  <c r="BH368"/>
  <c r="AI368"/>
  <c r="AM368"/>
  <c r="AQ368"/>
  <c r="AU368"/>
  <c r="AY368"/>
  <c r="BC368"/>
  <c r="BG368"/>
  <c r="AF368"/>
  <c r="AO368"/>
  <c r="AW368"/>
  <c r="BE368"/>
  <c r="AK368"/>
  <c r="AS368"/>
  <c r="BA368"/>
  <c r="BI368"/>
  <c r="AT368"/>
  <c r="BB368"/>
  <c r="AX368"/>
  <c r="AP368"/>
  <c r="BF368"/>
  <c r="AL368"/>
  <c r="AG368"/>
  <c r="AE566"/>
  <c r="AI564"/>
  <c r="AM564"/>
  <c r="AQ564"/>
  <c r="AU564"/>
  <c r="AY564"/>
  <c r="BC564"/>
  <c r="BG564"/>
  <c r="AG564"/>
  <c r="AL564"/>
  <c r="AR564"/>
  <c r="AW564"/>
  <c r="BB564"/>
  <c r="BH564"/>
  <c r="AO564"/>
  <c r="AZ564"/>
  <c r="AN564"/>
  <c r="AX564"/>
  <c r="BI564"/>
  <c r="AF564"/>
  <c r="AK564"/>
  <c r="AP564"/>
  <c r="AV564"/>
  <c r="BA564"/>
  <c r="BF564"/>
  <c r="AJ564"/>
  <c r="AT564"/>
  <c r="BE564"/>
  <c r="AH564"/>
  <c r="AS564"/>
  <c r="BD564"/>
  <c r="AE38"/>
  <c r="AI36"/>
  <c r="AM36"/>
  <c r="AQ36"/>
  <c r="AU36"/>
  <c r="AY36"/>
  <c r="BC36"/>
  <c r="BG36"/>
  <c r="AF36"/>
  <c r="AJ36"/>
  <c r="AN36"/>
  <c r="AR36"/>
  <c r="AV36"/>
  <c r="AZ36"/>
  <c r="BD36"/>
  <c r="BH36"/>
  <c r="AL36"/>
  <c r="AT36"/>
  <c r="BB36"/>
  <c r="AK36"/>
  <c r="AS36"/>
  <c r="BA36"/>
  <c r="BI36"/>
  <c r="AH36"/>
  <c r="AX36"/>
  <c r="AG36"/>
  <c r="AW36"/>
  <c r="AP36"/>
  <c r="AO36"/>
  <c r="BE36"/>
  <c r="BF36"/>
  <c r="F182" l="1"/>
  <c r="AJ180"/>
  <c r="AZ180"/>
  <c r="AM180"/>
  <c r="BC180"/>
  <c r="AX180"/>
  <c r="AW180"/>
  <c r="AK180"/>
  <c r="AT180"/>
  <c r="BF180"/>
  <c r="AF180"/>
  <c r="AV180"/>
  <c r="AI180"/>
  <c r="AY180"/>
  <c r="AP180"/>
  <c r="AO180"/>
  <c r="BB180"/>
  <c r="AS180"/>
  <c r="AQ180"/>
  <c r="BA180"/>
  <c r="AE182"/>
  <c r="AR180"/>
  <c r="BH180"/>
  <c r="AU180"/>
  <c r="AH180"/>
  <c r="AG180"/>
  <c r="AL180"/>
  <c r="BI180"/>
  <c r="AN180"/>
  <c r="BD180"/>
  <c r="BG180"/>
  <c r="BE180"/>
  <c r="BJ181"/>
  <c r="F567"/>
  <c r="AE567"/>
  <c r="AW566" s="1"/>
  <c r="BJ37"/>
  <c r="F39"/>
  <c r="G39" s="1"/>
  <c r="BJ138"/>
  <c r="F140"/>
  <c r="AG138"/>
  <c r="AW138"/>
  <c r="AH138"/>
  <c r="AX138"/>
  <c r="AR138"/>
  <c r="AQ138"/>
  <c r="BD138"/>
  <c r="AU138"/>
  <c r="AS138"/>
  <c r="BI138"/>
  <c r="AJ138"/>
  <c r="AV138"/>
  <c r="AO138"/>
  <c r="BE138"/>
  <c r="AP138"/>
  <c r="BF138"/>
  <c r="BH138"/>
  <c r="BG138"/>
  <c r="BC138"/>
  <c r="AE140"/>
  <c r="AT138"/>
  <c r="AI138"/>
  <c r="AK138"/>
  <c r="BA138"/>
  <c r="AL138"/>
  <c r="BB138"/>
  <c r="AZ138"/>
  <c r="AY138"/>
  <c r="AM138"/>
  <c r="AF138"/>
  <c r="AN138"/>
  <c r="BJ369"/>
  <c r="F371"/>
  <c r="BJ429"/>
  <c r="BJ196"/>
  <c r="BJ565"/>
  <c r="BJ96"/>
  <c r="BJ535"/>
  <c r="AE39"/>
  <c r="F40" s="1"/>
  <c r="AF37"/>
  <c r="AJ37"/>
  <c r="AN37"/>
  <c r="AR37"/>
  <c r="AV37"/>
  <c r="AZ37"/>
  <c r="BD37"/>
  <c r="BH37"/>
  <c r="AG37"/>
  <c r="AK37"/>
  <c r="AO37"/>
  <c r="AS37"/>
  <c r="AW37"/>
  <c r="BA37"/>
  <c r="BE37"/>
  <c r="BI37"/>
  <c r="AM37"/>
  <c r="AU37"/>
  <c r="BC37"/>
  <c r="AL37"/>
  <c r="AT37"/>
  <c r="BB37"/>
  <c r="AI37"/>
  <c r="AY37"/>
  <c r="AH37"/>
  <c r="AX37"/>
  <c r="AQ37"/>
  <c r="AP37"/>
  <c r="BG37"/>
  <c r="BF37"/>
  <c r="AE431"/>
  <c r="F432" s="1"/>
  <c r="AG429"/>
  <c r="AK429"/>
  <c r="AO429"/>
  <c r="AS429"/>
  <c r="AW429"/>
  <c r="BA429"/>
  <c r="BE429"/>
  <c r="BI429"/>
  <c r="AF429"/>
  <c r="AJ429"/>
  <c r="AN429"/>
  <c r="AR429"/>
  <c r="AV429"/>
  <c r="AZ429"/>
  <c r="BD429"/>
  <c r="BH429"/>
  <c r="AL429"/>
  <c r="AT429"/>
  <c r="BB429"/>
  <c r="AH429"/>
  <c r="AP429"/>
  <c r="AX429"/>
  <c r="BF429"/>
  <c r="AQ429"/>
  <c r="BG429"/>
  <c r="AY429"/>
  <c r="AU429"/>
  <c r="AM429"/>
  <c r="BC429"/>
  <c r="AI429"/>
  <c r="AF565"/>
  <c r="AJ565"/>
  <c r="AN565"/>
  <c r="AR565"/>
  <c r="AV565"/>
  <c r="AZ565"/>
  <c r="BD565"/>
  <c r="BH565"/>
  <c r="AH565"/>
  <c r="AM565"/>
  <c r="AS565"/>
  <c r="AX565"/>
  <c r="BC565"/>
  <c r="BI565"/>
  <c r="AP565"/>
  <c r="BA565"/>
  <c r="AO565"/>
  <c r="AY565"/>
  <c r="AG565"/>
  <c r="AL565"/>
  <c r="AQ565"/>
  <c r="AW565"/>
  <c r="BB565"/>
  <c r="BG565"/>
  <c r="AK565"/>
  <c r="AU565"/>
  <c r="BF565"/>
  <c r="AI565"/>
  <c r="AT565"/>
  <c r="BE565"/>
  <c r="AI566"/>
  <c r="BH566"/>
  <c r="AH566"/>
  <c r="AZ566"/>
  <c r="AN566"/>
  <c r="AU566"/>
  <c r="BE566"/>
  <c r="AE371"/>
  <c r="F372" s="1"/>
  <c r="AG369"/>
  <c r="AK369"/>
  <c r="AO369"/>
  <c r="AS369"/>
  <c r="AW369"/>
  <c r="BA369"/>
  <c r="BE369"/>
  <c r="BI369"/>
  <c r="AF369"/>
  <c r="AJ369"/>
  <c r="AN369"/>
  <c r="AR369"/>
  <c r="AV369"/>
  <c r="AZ369"/>
  <c r="BD369"/>
  <c r="BH369"/>
  <c r="AH369"/>
  <c r="AP369"/>
  <c r="AX369"/>
  <c r="BF369"/>
  <c r="AL369"/>
  <c r="AT369"/>
  <c r="BB369"/>
  <c r="AU369"/>
  <c r="BC369"/>
  <c r="AY369"/>
  <c r="AQ369"/>
  <c r="BG369"/>
  <c r="AM369"/>
  <c r="AI369"/>
  <c r="AE537"/>
  <c r="F538" s="1"/>
  <c r="AI535"/>
  <c r="AM535"/>
  <c r="AQ535"/>
  <c r="AU535"/>
  <c r="AY535"/>
  <c r="BC535"/>
  <c r="BG535"/>
  <c r="AH535"/>
  <c r="AL535"/>
  <c r="AP535"/>
  <c r="AT535"/>
  <c r="AX535"/>
  <c r="BB535"/>
  <c r="BF535"/>
  <c r="AF535"/>
  <c r="AN535"/>
  <c r="AV535"/>
  <c r="BD535"/>
  <c r="AJ535"/>
  <c r="AR535"/>
  <c r="AZ535"/>
  <c r="BH535"/>
  <c r="AK535"/>
  <c r="BA535"/>
  <c r="AS535"/>
  <c r="BE535"/>
  <c r="AG535"/>
  <c r="AW535"/>
  <c r="BI535"/>
  <c r="AO535"/>
  <c r="AE98"/>
  <c r="AI96"/>
  <c r="AM96"/>
  <c r="AQ96"/>
  <c r="AU96"/>
  <c r="AY96"/>
  <c r="BC96"/>
  <c r="BG96"/>
  <c r="AH96"/>
  <c r="AL96"/>
  <c r="AP96"/>
  <c r="AT96"/>
  <c r="AX96"/>
  <c r="BB96"/>
  <c r="BF96"/>
  <c r="AK96"/>
  <c r="AS96"/>
  <c r="BA96"/>
  <c r="BI96"/>
  <c r="AF96"/>
  <c r="AN96"/>
  <c r="AV96"/>
  <c r="BD96"/>
  <c r="AR96"/>
  <c r="BH96"/>
  <c r="AO96"/>
  <c r="BE96"/>
  <c r="AZ96"/>
  <c r="AW96"/>
  <c r="AJ96"/>
  <c r="AG96"/>
  <c r="AE198"/>
  <c r="AI196"/>
  <c r="AM196"/>
  <c r="AQ196"/>
  <c r="AU196"/>
  <c r="AY196"/>
  <c r="BC196"/>
  <c r="BG196"/>
  <c r="AG196"/>
  <c r="AL196"/>
  <c r="AR196"/>
  <c r="AW196"/>
  <c r="BB196"/>
  <c r="BH196"/>
  <c r="AF196"/>
  <c r="AK196"/>
  <c r="AP196"/>
  <c r="AV196"/>
  <c r="BA196"/>
  <c r="BF196"/>
  <c r="AJ196"/>
  <c r="AT196"/>
  <c r="BE196"/>
  <c r="AH196"/>
  <c r="AS196"/>
  <c r="BD196"/>
  <c r="AO196"/>
  <c r="AN196"/>
  <c r="BI196"/>
  <c r="AX196"/>
  <c r="AZ196"/>
  <c r="F183" l="1"/>
  <c r="AK181"/>
  <c r="BA181"/>
  <c r="AJ181"/>
  <c r="AZ181"/>
  <c r="AQ181"/>
  <c r="AP181"/>
  <c r="BC181"/>
  <c r="AU181"/>
  <c r="AO181"/>
  <c r="BE181"/>
  <c r="AY181"/>
  <c r="AG181"/>
  <c r="AW181"/>
  <c r="AF181"/>
  <c r="AV181"/>
  <c r="AI181"/>
  <c r="AH181"/>
  <c r="AM181"/>
  <c r="AT181"/>
  <c r="AN181"/>
  <c r="AX181"/>
  <c r="AE183"/>
  <c r="BJ182" s="1"/>
  <c r="AS181"/>
  <c r="BI181"/>
  <c r="AR181"/>
  <c r="BH181"/>
  <c r="BG181"/>
  <c r="BF181"/>
  <c r="BB181"/>
  <c r="BD181"/>
  <c r="AL181"/>
  <c r="AF566"/>
  <c r="BI566"/>
  <c r="AP566"/>
  <c r="AV566"/>
  <c r="BG566"/>
  <c r="AJ566"/>
  <c r="BD566"/>
  <c r="AX566"/>
  <c r="AQ566"/>
  <c r="AR566"/>
  <c r="AK566"/>
  <c r="AO566"/>
  <c r="AS566"/>
  <c r="BB566"/>
  <c r="AG566"/>
  <c r="BJ566"/>
  <c r="BF566"/>
  <c r="BC566"/>
  <c r="AL566"/>
  <c r="BA566"/>
  <c r="AT566"/>
  <c r="AY566"/>
  <c r="AM566"/>
  <c r="F568"/>
  <c r="AE568"/>
  <c r="G40"/>
  <c r="BJ197"/>
  <c r="F199"/>
  <c r="BJ97"/>
  <c r="F99"/>
  <c r="BJ139"/>
  <c r="F141"/>
  <c r="AI139"/>
  <c r="AS139"/>
  <c r="BE139"/>
  <c r="AP139"/>
  <c r="AK139"/>
  <c r="AE141"/>
  <c r="BJ140" s="1"/>
  <c r="AL139"/>
  <c r="BB139"/>
  <c r="AQ139"/>
  <c r="BG139"/>
  <c r="BI139"/>
  <c r="BH139"/>
  <c r="BD139"/>
  <c r="AF139"/>
  <c r="AM139"/>
  <c r="BC139"/>
  <c r="AZ139"/>
  <c r="AN139"/>
  <c r="AT139"/>
  <c r="AR139"/>
  <c r="AV139"/>
  <c r="AU139"/>
  <c r="AO139"/>
  <c r="AH139"/>
  <c r="AX139"/>
  <c r="BA139"/>
  <c r="AG139"/>
  <c r="AY139"/>
  <c r="BF139"/>
  <c r="AJ139"/>
  <c r="AW139"/>
  <c r="BJ370"/>
  <c r="BJ430"/>
  <c r="BJ38"/>
  <c r="BJ536"/>
  <c r="AE538"/>
  <c r="AF536"/>
  <c r="AJ536"/>
  <c r="AN536"/>
  <c r="AR536"/>
  <c r="AV536"/>
  <c r="AZ536"/>
  <c r="BD536"/>
  <c r="BH536"/>
  <c r="AI536"/>
  <c r="AM536"/>
  <c r="AQ536"/>
  <c r="AU536"/>
  <c r="AY536"/>
  <c r="BC536"/>
  <c r="BG536"/>
  <c r="AG536"/>
  <c r="AO536"/>
  <c r="AW536"/>
  <c r="BE536"/>
  <c r="AK536"/>
  <c r="AS536"/>
  <c r="BA536"/>
  <c r="BI536"/>
  <c r="AL536"/>
  <c r="BB536"/>
  <c r="AT536"/>
  <c r="BF536"/>
  <c r="AH536"/>
  <c r="AX536"/>
  <c r="AP536"/>
  <c r="AE372"/>
  <c r="AH370"/>
  <c r="AL370"/>
  <c r="AP370"/>
  <c r="AT370"/>
  <c r="AX370"/>
  <c r="BB370"/>
  <c r="BF370"/>
  <c r="AG370"/>
  <c r="AK370"/>
  <c r="AO370"/>
  <c r="AS370"/>
  <c r="AW370"/>
  <c r="BA370"/>
  <c r="BE370"/>
  <c r="BI370"/>
  <c r="AI370"/>
  <c r="AQ370"/>
  <c r="AY370"/>
  <c r="BG370"/>
  <c r="AM370"/>
  <c r="AU370"/>
  <c r="BC370"/>
  <c r="AF370"/>
  <c r="AV370"/>
  <c r="BD370"/>
  <c r="AZ370"/>
  <c r="AR370"/>
  <c r="BH370"/>
  <c r="AN370"/>
  <c r="AJ370"/>
  <c r="AE199"/>
  <c r="F200" s="1"/>
  <c r="AF197"/>
  <c r="AJ197"/>
  <c r="AN197"/>
  <c r="AR197"/>
  <c r="AV197"/>
  <c r="AZ197"/>
  <c r="BD197"/>
  <c r="BH197"/>
  <c r="AH197"/>
  <c r="AM197"/>
  <c r="AS197"/>
  <c r="AX197"/>
  <c r="BC197"/>
  <c r="BI197"/>
  <c r="AG197"/>
  <c r="AL197"/>
  <c r="AQ197"/>
  <c r="AW197"/>
  <c r="BB197"/>
  <c r="BG197"/>
  <c r="AK197"/>
  <c r="AU197"/>
  <c r="BF197"/>
  <c r="AI197"/>
  <c r="AT197"/>
  <c r="BE197"/>
  <c r="BA197"/>
  <c r="AY197"/>
  <c r="AO197"/>
  <c r="AP197"/>
  <c r="AE99"/>
  <c r="AF97"/>
  <c r="AJ97"/>
  <c r="AN97"/>
  <c r="AR97"/>
  <c r="AV97"/>
  <c r="AZ97"/>
  <c r="BD97"/>
  <c r="BH97"/>
  <c r="AI97"/>
  <c r="AM97"/>
  <c r="AQ97"/>
  <c r="AU97"/>
  <c r="AY97"/>
  <c r="BC97"/>
  <c r="BG97"/>
  <c r="AL97"/>
  <c r="AT97"/>
  <c r="BB97"/>
  <c r="AG97"/>
  <c r="AO97"/>
  <c r="AW97"/>
  <c r="BE97"/>
  <c r="AS97"/>
  <c r="BI97"/>
  <c r="AP97"/>
  <c r="BF97"/>
  <c r="BA97"/>
  <c r="AX97"/>
  <c r="AK97"/>
  <c r="AH97"/>
  <c r="AE432"/>
  <c r="AH430"/>
  <c r="AL430"/>
  <c r="AP430"/>
  <c r="AT430"/>
  <c r="AX430"/>
  <c r="BB430"/>
  <c r="BF430"/>
  <c r="AG430"/>
  <c r="AK430"/>
  <c r="AO430"/>
  <c r="AS430"/>
  <c r="AW430"/>
  <c r="BA430"/>
  <c r="BE430"/>
  <c r="BI430"/>
  <c r="AM430"/>
  <c r="AU430"/>
  <c r="BC430"/>
  <c r="AI430"/>
  <c r="AQ430"/>
  <c r="AY430"/>
  <c r="BG430"/>
  <c r="AR430"/>
  <c r="BH430"/>
  <c r="AZ430"/>
  <c r="AV430"/>
  <c r="AN430"/>
  <c r="BD430"/>
  <c r="AJ430"/>
  <c r="AF430"/>
  <c r="AE40"/>
  <c r="F41" s="1"/>
  <c r="AG38"/>
  <c r="AK38"/>
  <c r="AO38"/>
  <c r="AS38"/>
  <c r="AW38"/>
  <c r="BA38"/>
  <c r="BE38"/>
  <c r="BI38"/>
  <c r="AH38"/>
  <c r="AL38"/>
  <c r="AP38"/>
  <c r="AT38"/>
  <c r="AX38"/>
  <c r="BB38"/>
  <c r="BF38"/>
  <c r="AF38"/>
  <c r="AN38"/>
  <c r="AV38"/>
  <c r="BD38"/>
  <c r="AM38"/>
  <c r="AU38"/>
  <c r="BC38"/>
  <c r="AJ38"/>
  <c r="AZ38"/>
  <c r="AI38"/>
  <c r="AY38"/>
  <c r="AR38"/>
  <c r="AQ38"/>
  <c r="BG38"/>
  <c r="BH38"/>
  <c r="AL182" l="1"/>
  <c r="BB182"/>
  <c r="AO182"/>
  <c r="BE182"/>
  <c r="AZ182"/>
  <c r="AY182"/>
  <c r="AM182"/>
  <c r="AV182"/>
  <c r="AP182"/>
  <c r="AS182"/>
  <c r="BC182"/>
  <c r="F184"/>
  <c r="AH182"/>
  <c r="AX182"/>
  <c r="AK182"/>
  <c r="BA182"/>
  <c r="AR182"/>
  <c r="AQ182"/>
  <c r="BD182"/>
  <c r="AU182"/>
  <c r="BF182"/>
  <c r="BI182"/>
  <c r="BG182"/>
  <c r="AE184"/>
  <c r="AT182"/>
  <c r="AG182"/>
  <c r="AW182"/>
  <c r="AJ182"/>
  <c r="AI182"/>
  <c r="AN182"/>
  <c r="AF182"/>
  <c r="BH182"/>
  <c r="BJ183"/>
  <c r="G41"/>
  <c r="BJ567"/>
  <c r="F569"/>
  <c r="AH567"/>
  <c r="AX567"/>
  <c r="AO567"/>
  <c r="AG567"/>
  <c r="AQ567"/>
  <c r="AS567"/>
  <c r="AM567"/>
  <c r="AV567"/>
  <c r="AE569"/>
  <c r="AT567"/>
  <c r="AJ567"/>
  <c r="BE567"/>
  <c r="AF567"/>
  <c r="AN567"/>
  <c r="BI567"/>
  <c r="AK567"/>
  <c r="AP567"/>
  <c r="BF567"/>
  <c r="AZ567"/>
  <c r="BC567"/>
  <c r="AI567"/>
  <c r="BD567"/>
  <c r="BH567"/>
  <c r="AL567"/>
  <c r="BB567"/>
  <c r="AU567"/>
  <c r="AR567"/>
  <c r="BA567"/>
  <c r="AY567"/>
  <c r="AW567"/>
  <c r="BG567"/>
  <c r="F142"/>
  <c r="AN140"/>
  <c r="BE140"/>
  <c r="AY140"/>
  <c r="AT140"/>
  <c r="AO140"/>
  <c r="AE142"/>
  <c r="AU140"/>
  <c r="AF140"/>
  <c r="AV140"/>
  <c r="AL140"/>
  <c r="AS140"/>
  <c r="BF140"/>
  <c r="AW140"/>
  <c r="AQ140"/>
  <c r="BG140"/>
  <c r="BH140"/>
  <c r="AK140"/>
  <c r="AP140"/>
  <c r="AX140"/>
  <c r="AM140"/>
  <c r="BC140"/>
  <c r="BD140"/>
  <c r="BI140"/>
  <c r="AI140"/>
  <c r="AJ140"/>
  <c r="AZ140"/>
  <c r="BA140"/>
  <c r="AG140"/>
  <c r="AR140"/>
  <c r="BB140"/>
  <c r="AH140"/>
  <c r="BJ431"/>
  <c r="F433"/>
  <c r="BJ371"/>
  <c r="F373"/>
  <c r="BJ98"/>
  <c r="F100"/>
  <c r="F539"/>
  <c r="AE539"/>
  <c r="AR538" s="1"/>
  <c r="BJ537"/>
  <c r="BJ198"/>
  <c r="BJ39"/>
  <c r="AE433"/>
  <c r="AI431"/>
  <c r="AM431"/>
  <c r="AQ431"/>
  <c r="AU431"/>
  <c r="AY431"/>
  <c r="BC431"/>
  <c r="BG431"/>
  <c r="AH431"/>
  <c r="AL431"/>
  <c r="AP431"/>
  <c r="AT431"/>
  <c r="AX431"/>
  <c r="BB431"/>
  <c r="BF431"/>
  <c r="AF431"/>
  <c r="AN431"/>
  <c r="AV431"/>
  <c r="BD431"/>
  <c r="AJ431"/>
  <c r="AR431"/>
  <c r="AZ431"/>
  <c r="BH431"/>
  <c r="AS431"/>
  <c r="BI431"/>
  <c r="BA431"/>
  <c r="AW431"/>
  <c r="AO431"/>
  <c r="BE431"/>
  <c r="AK431"/>
  <c r="AG431"/>
  <c r="AE100"/>
  <c r="AG98"/>
  <c r="AK98"/>
  <c r="AO98"/>
  <c r="AS98"/>
  <c r="AW98"/>
  <c r="BA98"/>
  <c r="BE98"/>
  <c r="BI98"/>
  <c r="AF98"/>
  <c r="AJ98"/>
  <c r="AN98"/>
  <c r="AR98"/>
  <c r="AV98"/>
  <c r="AZ98"/>
  <c r="BD98"/>
  <c r="BH98"/>
  <c r="AM98"/>
  <c r="AU98"/>
  <c r="BC98"/>
  <c r="AH98"/>
  <c r="AP98"/>
  <c r="AX98"/>
  <c r="BF98"/>
  <c r="AT98"/>
  <c r="AQ98"/>
  <c r="BG98"/>
  <c r="BB98"/>
  <c r="AY98"/>
  <c r="AL98"/>
  <c r="AI98"/>
  <c r="AG537"/>
  <c r="AK537"/>
  <c r="AO537"/>
  <c r="AS537"/>
  <c r="AW537"/>
  <c r="BA537"/>
  <c r="BE537"/>
  <c r="BI537"/>
  <c r="AF537"/>
  <c r="AJ537"/>
  <c r="AN537"/>
  <c r="AR537"/>
  <c r="AV537"/>
  <c r="AZ537"/>
  <c r="BD537"/>
  <c r="BH537"/>
  <c r="AH537"/>
  <c r="AP537"/>
  <c r="AX537"/>
  <c r="BF537"/>
  <c r="AL537"/>
  <c r="AT537"/>
  <c r="BB537"/>
  <c r="AM537"/>
  <c r="BC537"/>
  <c r="AU537"/>
  <c r="BG537"/>
  <c r="AI537"/>
  <c r="AY537"/>
  <c r="AQ537"/>
  <c r="AE373"/>
  <c r="F374" s="1"/>
  <c r="AI371"/>
  <c r="AM371"/>
  <c r="AQ371"/>
  <c r="AU371"/>
  <c r="AY371"/>
  <c r="BC371"/>
  <c r="BG371"/>
  <c r="AH371"/>
  <c r="AL371"/>
  <c r="AP371"/>
  <c r="AT371"/>
  <c r="AX371"/>
  <c r="BB371"/>
  <c r="BF371"/>
  <c r="AJ371"/>
  <c r="AR371"/>
  <c r="AZ371"/>
  <c r="BH371"/>
  <c r="AF371"/>
  <c r="AN371"/>
  <c r="AV371"/>
  <c r="BD371"/>
  <c r="AG371"/>
  <c r="AW371"/>
  <c r="BE371"/>
  <c r="BA371"/>
  <c r="AS371"/>
  <c r="BI371"/>
  <c r="AO371"/>
  <c r="AK371"/>
  <c r="AE41"/>
  <c r="AH39"/>
  <c r="AL39"/>
  <c r="AP39"/>
  <c r="AT39"/>
  <c r="AX39"/>
  <c r="BB39"/>
  <c r="BF39"/>
  <c r="AI39"/>
  <c r="AM39"/>
  <c r="AQ39"/>
  <c r="AU39"/>
  <c r="AY39"/>
  <c r="BC39"/>
  <c r="BG39"/>
  <c r="AG39"/>
  <c r="AO39"/>
  <c r="AW39"/>
  <c r="BE39"/>
  <c r="AF39"/>
  <c r="AN39"/>
  <c r="AV39"/>
  <c r="BD39"/>
  <c r="AK39"/>
  <c r="BA39"/>
  <c r="AJ39"/>
  <c r="AZ39"/>
  <c r="AS39"/>
  <c r="AR39"/>
  <c r="BI39"/>
  <c r="BH39"/>
  <c r="AE200"/>
  <c r="F201" s="1"/>
  <c r="AG198"/>
  <c r="AK198"/>
  <c r="AO198"/>
  <c r="AS198"/>
  <c r="AW198"/>
  <c r="BA198"/>
  <c r="BE198"/>
  <c r="BI198"/>
  <c r="AI198"/>
  <c r="AN198"/>
  <c r="AT198"/>
  <c r="AY198"/>
  <c r="BD198"/>
  <c r="AH198"/>
  <c r="AM198"/>
  <c r="AR198"/>
  <c r="AX198"/>
  <c r="BC198"/>
  <c r="BH198"/>
  <c r="AL198"/>
  <c r="AV198"/>
  <c r="BG198"/>
  <c r="AJ198"/>
  <c r="AU198"/>
  <c r="BF198"/>
  <c r="AQ198"/>
  <c r="AP198"/>
  <c r="AZ198"/>
  <c r="BB198"/>
  <c r="AF198"/>
  <c r="AE288"/>
  <c r="F185" l="1"/>
  <c r="AI183"/>
  <c r="AY183"/>
  <c r="AL183"/>
  <c r="BB183"/>
  <c r="BA183"/>
  <c r="AZ183"/>
  <c r="AN183"/>
  <c r="AV183"/>
  <c r="AP183"/>
  <c r="BD183"/>
  <c r="AE185"/>
  <c r="AU183"/>
  <c r="AH183"/>
  <c r="AX183"/>
  <c r="AS183"/>
  <c r="AR183"/>
  <c r="BE183"/>
  <c r="AF183"/>
  <c r="AM183"/>
  <c r="BF183"/>
  <c r="BH183"/>
  <c r="AQ183"/>
  <c r="BG183"/>
  <c r="AT183"/>
  <c r="AK183"/>
  <c r="AJ183"/>
  <c r="AO183"/>
  <c r="AG183"/>
  <c r="BC183"/>
  <c r="BI183"/>
  <c r="AW183"/>
  <c r="BJ184"/>
  <c r="BJ568"/>
  <c r="F570"/>
  <c r="AM568"/>
  <c r="BC568"/>
  <c r="AP568"/>
  <c r="AH568"/>
  <c r="AR568"/>
  <c r="AT568"/>
  <c r="AX568"/>
  <c r="BH568"/>
  <c r="AU568"/>
  <c r="AF568"/>
  <c r="BD568"/>
  <c r="BE568"/>
  <c r="AQ568"/>
  <c r="BG568"/>
  <c r="AS568"/>
  <c r="AZ568"/>
  <c r="AI568"/>
  <c r="AY568"/>
  <c r="AK568"/>
  <c r="BF568"/>
  <c r="AG568"/>
  <c r="AO568"/>
  <c r="AN568"/>
  <c r="AW568"/>
  <c r="AE570"/>
  <c r="BA568"/>
  <c r="AJ568"/>
  <c r="AL568"/>
  <c r="AV568"/>
  <c r="BB568"/>
  <c r="BI568"/>
  <c r="BJ569"/>
  <c r="AL538"/>
  <c r="AQ538"/>
  <c r="AG538"/>
  <c r="BD538"/>
  <c r="BE538"/>
  <c r="BI538"/>
  <c r="AE323"/>
  <c r="F540"/>
  <c r="AE540"/>
  <c r="AE541" s="1"/>
  <c r="F143"/>
  <c r="AJ141"/>
  <c r="AZ141"/>
  <c r="AK141"/>
  <c r="BA141"/>
  <c r="AU141"/>
  <c r="BB141"/>
  <c r="BF141"/>
  <c r="AH141"/>
  <c r="AR141"/>
  <c r="BH141"/>
  <c r="AL141"/>
  <c r="AX141"/>
  <c r="BD141"/>
  <c r="BE141"/>
  <c r="AQ141"/>
  <c r="AF141"/>
  <c r="AV141"/>
  <c r="AG141"/>
  <c r="AW141"/>
  <c r="AM141"/>
  <c r="AT141"/>
  <c r="AP141"/>
  <c r="AI141"/>
  <c r="AE143"/>
  <c r="BJ142" s="1"/>
  <c r="AS141"/>
  <c r="BI141"/>
  <c r="BG141"/>
  <c r="AN141"/>
  <c r="AO141"/>
  <c r="BC141"/>
  <c r="AY141"/>
  <c r="AX538"/>
  <c r="AN538"/>
  <c r="AT538"/>
  <c r="AI538"/>
  <c r="AF538"/>
  <c r="AK538"/>
  <c r="BC538"/>
  <c r="BF538"/>
  <c r="BJ538"/>
  <c r="BJ141"/>
  <c r="F289"/>
  <c r="AJ538"/>
  <c r="AS538"/>
  <c r="AM538"/>
  <c r="AH538"/>
  <c r="BA538"/>
  <c r="BH538"/>
  <c r="AO538"/>
  <c r="BJ99"/>
  <c r="F101"/>
  <c r="BJ40"/>
  <c r="F42"/>
  <c r="G42" s="1"/>
  <c r="BJ432"/>
  <c r="F434"/>
  <c r="AV538"/>
  <c r="BG538"/>
  <c r="AZ538"/>
  <c r="AW538"/>
  <c r="AU538"/>
  <c r="BB538"/>
  <c r="AY538"/>
  <c r="AP538"/>
  <c r="BJ372"/>
  <c r="BJ199"/>
  <c r="AE101"/>
  <c r="F102" s="1"/>
  <c r="AH99"/>
  <c r="AL99"/>
  <c r="AP99"/>
  <c r="AT99"/>
  <c r="AX99"/>
  <c r="BB99"/>
  <c r="BF99"/>
  <c r="AG99"/>
  <c r="AK99"/>
  <c r="AO99"/>
  <c r="AS99"/>
  <c r="AW99"/>
  <c r="BA99"/>
  <c r="BE99"/>
  <c r="BI99"/>
  <c r="AF99"/>
  <c r="AN99"/>
  <c r="AV99"/>
  <c r="BD99"/>
  <c r="AI99"/>
  <c r="AQ99"/>
  <c r="AY99"/>
  <c r="BG99"/>
  <c r="AU99"/>
  <c r="AR99"/>
  <c r="BH99"/>
  <c r="BC99"/>
  <c r="AZ99"/>
  <c r="AJ99"/>
  <c r="AM99"/>
  <c r="AE42"/>
  <c r="F43" s="1"/>
  <c r="AI40"/>
  <c r="AM40"/>
  <c r="AQ40"/>
  <c r="AU40"/>
  <c r="AY40"/>
  <c r="BC40"/>
  <c r="BG40"/>
  <c r="AF40"/>
  <c r="AJ40"/>
  <c r="AN40"/>
  <c r="AR40"/>
  <c r="AV40"/>
  <c r="AZ40"/>
  <c r="BD40"/>
  <c r="BH40"/>
  <c r="AH40"/>
  <c r="AP40"/>
  <c r="AX40"/>
  <c r="BF40"/>
  <c r="AG40"/>
  <c r="AO40"/>
  <c r="AW40"/>
  <c r="BE40"/>
  <c r="AL40"/>
  <c r="BB40"/>
  <c r="AK40"/>
  <c r="BA40"/>
  <c r="AT40"/>
  <c r="AS40"/>
  <c r="BI40"/>
  <c r="AE374"/>
  <c r="AF372"/>
  <c r="AJ372"/>
  <c r="AN372"/>
  <c r="AR372"/>
  <c r="AV372"/>
  <c r="AZ372"/>
  <c r="BD372"/>
  <c r="BH372"/>
  <c r="AI372"/>
  <c r="AM372"/>
  <c r="AQ372"/>
  <c r="AU372"/>
  <c r="AY372"/>
  <c r="BC372"/>
  <c r="BG372"/>
  <c r="AK372"/>
  <c r="AS372"/>
  <c r="BA372"/>
  <c r="BI372"/>
  <c r="AG372"/>
  <c r="AO372"/>
  <c r="AW372"/>
  <c r="BE372"/>
  <c r="AH372"/>
  <c r="AX372"/>
  <c r="BF372"/>
  <c r="BB372"/>
  <c r="AT372"/>
  <c r="AP372"/>
  <c r="AL372"/>
  <c r="AE434"/>
  <c r="F435" s="1"/>
  <c r="AF432"/>
  <c r="AJ432"/>
  <c r="AN432"/>
  <c r="AR432"/>
  <c r="AV432"/>
  <c r="AZ432"/>
  <c r="BD432"/>
  <c r="BH432"/>
  <c r="AI432"/>
  <c r="AM432"/>
  <c r="AQ432"/>
  <c r="AU432"/>
  <c r="AY432"/>
  <c r="BC432"/>
  <c r="BG432"/>
  <c r="AG432"/>
  <c r="AO432"/>
  <c r="AW432"/>
  <c r="BE432"/>
  <c r="AK432"/>
  <c r="AS432"/>
  <c r="BA432"/>
  <c r="BI432"/>
  <c r="AT432"/>
  <c r="BB432"/>
  <c r="AX432"/>
  <c r="AP432"/>
  <c r="BF432"/>
  <c r="AL432"/>
  <c r="AH432"/>
  <c r="AE289"/>
  <c r="AE201"/>
  <c r="AH199"/>
  <c r="AL199"/>
  <c r="AP199"/>
  <c r="AT199"/>
  <c r="AX199"/>
  <c r="BB199"/>
  <c r="AJ199"/>
  <c r="AO199"/>
  <c r="AU199"/>
  <c r="AZ199"/>
  <c r="BE199"/>
  <c r="BI199"/>
  <c r="AI199"/>
  <c r="AN199"/>
  <c r="AS199"/>
  <c r="AY199"/>
  <c r="BD199"/>
  <c r="BH199"/>
  <c r="AM199"/>
  <c r="AW199"/>
  <c r="BG199"/>
  <c r="AK199"/>
  <c r="AV199"/>
  <c r="BF199"/>
  <c r="AG199"/>
  <c r="BC199"/>
  <c r="AF199"/>
  <c r="BA199"/>
  <c r="AQ199"/>
  <c r="AR199"/>
  <c r="F186" l="1"/>
  <c r="AJ184"/>
  <c r="AZ184"/>
  <c r="AM184"/>
  <c r="BC184"/>
  <c r="BB184"/>
  <c r="BI184"/>
  <c r="BE184"/>
  <c r="AX184"/>
  <c r="BD184"/>
  <c r="AQ184"/>
  <c r="AK184"/>
  <c r="AH184"/>
  <c r="AF184"/>
  <c r="AV184"/>
  <c r="AI184"/>
  <c r="AY184"/>
  <c r="AT184"/>
  <c r="BA184"/>
  <c r="AO184"/>
  <c r="AW184"/>
  <c r="AN184"/>
  <c r="BG184"/>
  <c r="AP184"/>
  <c r="AE186"/>
  <c r="AR184"/>
  <c r="BH184"/>
  <c r="AU184"/>
  <c r="AL184"/>
  <c r="AS184"/>
  <c r="BF184"/>
  <c r="AG184"/>
  <c r="BJ185"/>
  <c r="F542"/>
  <c r="AE542"/>
  <c r="AE543" s="1"/>
  <c r="F571"/>
  <c r="AJ569"/>
  <c r="AZ569"/>
  <c r="AL569"/>
  <c r="BG569"/>
  <c r="AH569"/>
  <c r="AP569"/>
  <c r="AO569"/>
  <c r="BI569"/>
  <c r="AK569"/>
  <c r="AE571"/>
  <c r="BC569"/>
  <c r="AN569"/>
  <c r="BD569"/>
  <c r="AQ569"/>
  <c r="AI569"/>
  <c r="AS569"/>
  <c r="AU569"/>
  <c r="AY569"/>
  <c r="AF569"/>
  <c r="AV569"/>
  <c r="AG569"/>
  <c r="BB569"/>
  <c r="BE569"/>
  <c r="BF569"/>
  <c r="AX569"/>
  <c r="AR569"/>
  <c r="BH569"/>
  <c r="AW569"/>
  <c r="AT569"/>
  <c r="BA569"/>
  <c r="AM569"/>
  <c r="AE324"/>
  <c r="F324"/>
  <c r="BJ323"/>
  <c r="G43"/>
  <c r="BJ200"/>
  <c r="F202"/>
  <c r="BJ373"/>
  <c r="F375"/>
  <c r="BJ539"/>
  <c r="F541"/>
  <c r="AI539"/>
  <c r="AY539"/>
  <c r="AL539"/>
  <c r="BB539"/>
  <c r="AZ539"/>
  <c r="AV539"/>
  <c r="AW539"/>
  <c r="AG539"/>
  <c r="AM539"/>
  <c r="BH539"/>
  <c r="AS539"/>
  <c r="AU539"/>
  <c r="AH539"/>
  <c r="AX539"/>
  <c r="AR539"/>
  <c r="AN539"/>
  <c r="BE539"/>
  <c r="BA539"/>
  <c r="AP539"/>
  <c r="BD539"/>
  <c r="AQ539"/>
  <c r="BG539"/>
  <c r="AT539"/>
  <c r="AJ539"/>
  <c r="AF539"/>
  <c r="AO539"/>
  <c r="AK539"/>
  <c r="BC539"/>
  <c r="BF539"/>
  <c r="BI539"/>
  <c r="AR540"/>
  <c r="BH540"/>
  <c r="AU540"/>
  <c r="AK540"/>
  <c r="AG540"/>
  <c r="AP540"/>
  <c r="BB540"/>
  <c r="AJ540"/>
  <c r="AM540"/>
  <c r="BA540"/>
  <c r="AX540"/>
  <c r="AF540"/>
  <c r="AI540"/>
  <c r="AS540"/>
  <c r="BF540"/>
  <c r="BJ540"/>
  <c r="AN540"/>
  <c r="BD540"/>
  <c r="AQ540"/>
  <c r="BG540"/>
  <c r="BI540"/>
  <c r="BE540"/>
  <c r="AL540"/>
  <c r="AZ540"/>
  <c r="BC540"/>
  <c r="AW540"/>
  <c r="AT540"/>
  <c r="AV540"/>
  <c r="AY540"/>
  <c r="AO540"/>
  <c r="AH540"/>
  <c r="F144"/>
  <c r="AO142"/>
  <c r="BE142"/>
  <c r="AP142"/>
  <c r="BF142"/>
  <c r="BD142"/>
  <c r="AR142"/>
  <c r="AZ142"/>
  <c r="AW142"/>
  <c r="AX142"/>
  <c r="AU142"/>
  <c r="AI142"/>
  <c r="AE144"/>
  <c r="AM142"/>
  <c r="AY142"/>
  <c r="AK142"/>
  <c r="BA142"/>
  <c r="AL142"/>
  <c r="BB142"/>
  <c r="AV142"/>
  <c r="BC142"/>
  <c r="BG142"/>
  <c r="AJ142"/>
  <c r="AG142"/>
  <c r="AH142"/>
  <c r="AN142"/>
  <c r="AQ142"/>
  <c r="AS142"/>
  <c r="BI142"/>
  <c r="AT142"/>
  <c r="AF142"/>
  <c r="BH142"/>
  <c r="BJ143"/>
  <c r="F290"/>
  <c r="AE290"/>
  <c r="BJ289" s="1"/>
  <c r="BJ100"/>
  <c r="BJ41"/>
  <c r="BJ288"/>
  <c r="BJ433"/>
  <c r="AE435"/>
  <c r="F436" s="1"/>
  <c r="AG433"/>
  <c r="AK433"/>
  <c r="AO433"/>
  <c r="AS433"/>
  <c r="AW433"/>
  <c r="BA433"/>
  <c r="BE433"/>
  <c r="BI433"/>
  <c r="AF433"/>
  <c r="AJ433"/>
  <c r="AN433"/>
  <c r="AR433"/>
  <c r="AV433"/>
  <c r="AZ433"/>
  <c r="BD433"/>
  <c r="BH433"/>
  <c r="AH433"/>
  <c r="AP433"/>
  <c r="AX433"/>
  <c r="BF433"/>
  <c r="AL433"/>
  <c r="AT433"/>
  <c r="BB433"/>
  <c r="AU433"/>
  <c r="BC433"/>
  <c r="AY433"/>
  <c r="AQ433"/>
  <c r="BG433"/>
  <c r="AM433"/>
  <c r="AI433"/>
  <c r="AE102"/>
  <c r="AI100"/>
  <c r="AM100"/>
  <c r="AQ100"/>
  <c r="AU100"/>
  <c r="AY100"/>
  <c r="BC100"/>
  <c r="BG100"/>
  <c r="AH100"/>
  <c r="AL100"/>
  <c r="AP100"/>
  <c r="AT100"/>
  <c r="AX100"/>
  <c r="BB100"/>
  <c r="BF100"/>
  <c r="AG100"/>
  <c r="AO100"/>
  <c r="AW100"/>
  <c r="BE100"/>
  <c r="AJ100"/>
  <c r="AR100"/>
  <c r="AZ100"/>
  <c r="BH100"/>
  <c r="AF100"/>
  <c r="AV100"/>
  <c r="AS100"/>
  <c r="BI100"/>
  <c r="BD100"/>
  <c r="BA100"/>
  <c r="AN100"/>
  <c r="AK100"/>
  <c r="AE202"/>
  <c r="AH200"/>
  <c r="AL200"/>
  <c r="AP200"/>
  <c r="AT200"/>
  <c r="AX200"/>
  <c r="BB200"/>
  <c r="BF200"/>
  <c r="AG200"/>
  <c r="AK200"/>
  <c r="AO200"/>
  <c r="AS200"/>
  <c r="AW200"/>
  <c r="BA200"/>
  <c r="BE200"/>
  <c r="BI200"/>
  <c r="AJ200"/>
  <c r="AR200"/>
  <c r="AZ200"/>
  <c r="BH200"/>
  <c r="AI200"/>
  <c r="AQ200"/>
  <c r="AY200"/>
  <c r="BG200"/>
  <c r="AN200"/>
  <c r="BD200"/>
  <c r="AM200"/>
  <c r="BC200"/>
  <c r="AU200"/>
  <c r="AF200"/>
  <c r="AV200"/>
  <c r="AH288"/>
  <c r="AL288"/>
  <c r="AP288"/>
  <c r="AT288"/>
  <c r="AX288"/>
  <c r="BB288"/>
  <c r="BF288"/>
  <c r="AG288"/>
  <c r="AK288"/>
  <c r="AO288"/>
  <c r="AS288"/>
  <c r="AW288"/>
  <c r="BA288"/>
  <c r="BE288"/>
  <c r="BI288"/>
  <c r="AJ288"/>
  <c r="AR288"/>
  <c r="AZ288"/>
  <c r="BH288"/>
  <c r="AI288"/>
  <c r="AQ288"/>
  <c r="AY288"/>
  <c r="BG288"/>
  <c r="AF288"/>
  <c r="AV288"/>
  <c r="AU288"/>
  <c r="AM288"/>
  <c r="BC288"/>
  <c r="BD288"/>
  <c r="AN288"/>
  <c r="BF289"/>
  <c r="AO289"/>
  <c r="AI289"/>
  <c r="AS289"/>
  <c r="AU289"/>
  <c r="AJ289"/>
  <c r="AT289"/>
  <c r="AE375"/>
  <c r="F376" s="1"/>
  <c r="AG373"/>
  <c r="AK373"/>
  <c r="AO373"/>
  <c r="AS373"/>
  <c r="AW373"/>
  <c r="BA373"/>
  <c r="BE373"/>
  <c r="BI373"/>
  <c r="AF373"/>
  <c r="AJ373"/>
  <c r="AN373"/>
  <c r="AR373"/>
  <c r="AV373"/>
  <c r="AZ373"/>
  <c r="BD373"/>
  <c r="BH373"/>
  <c r="AL373"/>
  <c r="AT373"/>
  <c r="BB373"/>
  <c r="AH373"/>
  <c r="AP373"/>
  <c r="AX373"/>
  <c r="BF373"/>
  <c r="AI373"/>
  <c r="AY373"/>
  <c r="BG373"/>
  <c r="BC373"/>
  <c r="AU373"/>
  <c r="AQ373"/>
  <c r="AM373"/>
  <c r="AE43"/>
  <c r="F44" s="1"/>
  <c r="AF41"/>
  <c r="AJ41"/>
  <c r="AN41"/>
  <c r="AR41"/>
  <c r="AV41"/>
  <c r="AZ41"/>
  <c r="BD41"/>
  <c r="BH41"/>
  <c r="AG41"/>
  <c r="AK41"/>
  <c r="AO41"/>
  <c r="AS41"/>
  <c r="AW41"/>
  <c r="BA41"/>
  <c r="BE41"/>
  <c r="BI41"/>
  <c r="AI41"/>
  <c r="AQ41"/>
  <c r="AY41"/>
  <c r="BG41"/>
  <c r="AH41"/>
  <c r="AP41"/>
  <c r="AX41"/>
  <c r="BF41"/>
  <c r="AM41"/>
  <c r="BC41"/>
  <c r="AL41"/>
  <c r="BB41"/>
  <c r="AU41"/>
  <c r="AT41"/>
  <c r="G44" l="1"/>
  <c r="F187"/>
  <c r="AE187"/>
  <c r="AE188" s="1"/>
  <c r="AS185"/>
  <c r="BI185"/>
  <c r="AR185"/>
  <c r="BH185"/>
  <c r="AL185"/>
  <c r="BG185"/>
  <c r="AH185"/>
  <c r="AG185"/>
  <c r="AW185"/>
  <c r="AV185"/>
  <c r="AT185"/>
  <c r="AX185"/>
  <c r="AO185"/>
  <c r="BE185"/>
  <c r="AN185"/>
  <c r="BD185"/>
  <c r="BC185"/>
  <c r="AQ185"/>
  <c r="AI185"/>
  <c r="AF185"/>
  <c r="AP185"/>
  <c r="AK185"/>
  <c r="BA185"/>
  <c r="AJ185"/>
  <c r="AZ185"/>
  <c r="AU185"/>
  <c r="BB185"/>
  <c r="BF185"/>
  <c r="AY185"/>
  <c r="AM185"/>
  <c r="BJ186"/>
  <c r="AE544"/>
  <c r="F544"/>
  <c r="BJ543"/>
  <c r="AQ289"/>
  <c r="AK289"/>
  <c r="BD289"/>
  <c r="BB289"/>
  <c r="BE289"/>
  <c r="AF289"/>
  <c r="AP289"/>
  <c r="BI289"/>
  <c r="AG289"/>
  <c r="AH289"/>
  <c r="AR289"/>
  <c r="AY289"/>
  <c r="BG289"/>
  <c r="BA289"/>
  <c r="AM289"/>
  <c r="AV289"/>
  <c r="AN289"/>
  <c r="AX289"/>
  <c r="AW289"/>
  <c r="AL289"/>
  <c r="BH289"/>
  <c r="AZ289"/>
  <c r="BC289"/>
  <c r="F572"/>
  <c r="AE572"/>
  <c r="BJ571" s="1"/>
  <c r="AS570"/>
  <c r="BI570"/>
  <c r="AX570"/>
  <c r="AU570"/>
  <c r="BD570"/>
  <c r="AV570"/>
  <c r="AZ570"/>
  <c r="AK570"/>
  <c r="BA570"/>
  <c r="AM570"/>
  <c r="AI570"/>
  <c r="BG570"/>
  <c r="AO570"/>
  <c r="BE570"/>
  <c r="AR570"/>
  <c r="AJ570"/>
  <c r="AT570"/>
  <c r="AQ570"/>
  <c r="AP570"/>
  <c r="BH570"/>
  <c r="AL570"/>
  <c r="AY570"/>
  <c r="AG570"/>
  <c r="AW570"/>
  <c r="AH570"/>
  <c r="BC570"/>
  <c r="BF570"/>
  <c r="AF570"/>
  <c r="BB570"/>
  <c r="AN570"/>
  <c r="AG541"/>
  <c r="AW541"/>
  <c r="AF541"/>
  <c r="AV541"/>
  <c r="AL541"/>
  <c r="AP541"/>
  <c r="BG541"/>
  <c r="AI541"/>
  <c r="AK541"/>
  <c r="BA541"/>
  <c r="AJ541"/>
  <c r="AZ541"/>
  <c r="AT541"/>
  <c r="AX541"/>
  <c r="AY541"/>
  <c r="AU541"/>
  <c r="AS541"/>
  <c r="BI541"/>
  <c r="AR541"/>
  <c r="BH541"/>
  <c r="AH541"/>
  <c r="AQ541"/>
  <c r="BC541"/>
  <c r="F543"/>
  <c r="AO541"/>
  <c r="BE541"/>
  <c r="AN541"/>
  <c r="BD541"/>
  <c r="BB541"/>
  <c r="BF541"/>
  <c r="AM541"/>
  <c r="AL542"/>
  <c r="BB542"/>
  <c r="AO542"/>
  <c r="BE542"/>
  <c r="BC542"/>
  <c r="BG542"/>
  <c r="AF542"/>
  <c r="AV542"/>
  <c r="AT542"/>
  <c r="AG542"/>
  <c r="AW542"/>
  <c r="AQ542"/>
  <c r="BH542"/>
  <c r="BF542"/>
  <c r="BI542"/>
  <c r="AI542"/>
  <c r="AN542"/>
  <c r="BJ542"/>
  <c r="AH542"/>
  <c r="AX542"/>
  <c r="AK542"/>
  <c r="BA542"/>
  <c r="AU542"/>
  <c r="AY542"/>
  <c r="AZ542"/>
  <c r="AJ542"/>
  <c r="AM542"/>
  <c r="BD542"/>
  <c r="AP542"/>
  <c r="AS542"/>
  <c r="AR542"/>
  <c r="BJ541"/>
  <c r="BJ570"/>
  <c r="AL323"/>
  <c r="BB323"/>
  <c r="AO323"/>
  <c r="BE323"/>
  <c r="AV323"/>
  <c r="BC323"/>
  <c r="AY323"/>
  <c r="AR323"/>
  <c r="BF323"/>
  <c r="BD323"/>
  <c r="AH323"/>
  <c r="AX323"/>
  <c r="AK323"/>
  <c r="BA323"/>
  <c r="AN323"/>
  <c r="AU323"/>
  <c r="AI323"/>
  <c r="AZ323"/>
  <c r="AP323"/>
  <c r="AS323"/>
  <c r="AQ323"/>
  <c r="AE325"/>
  <c r="BJ324" s="1"/>
  <c r="AT323"/>
  <c r="AG323"/>
  <c r="AW323"/>
  <c r="AF323"/>
  <c r="AM323"/>
  <c r="BG323"/>
  <c r="BH323"/>
  <c r="F325"/>
  <c r="BI323"/>
  <c r="AJ323"/>
  <c r="BJ101"/>
  <c r="F103"/>
  <c r="F145"/>
  <c r="AP143"/>
  <c r="BF143"/>
  <c r="AU143"/>
  <c r="AG143"/>
  <c r="AF143"/>
  <c r="AS143"/>
  <c r="BA143"/>
  <c r="AE145"/>
  <c r="AL143"/>
  <c r="BB143"/>
  <c r="AQ143"/>
  <c r="BG143"/>
  <c r="BE143"/>
  <c r="BD143"/>
  <c r="BH143"/>
  <c r="AJ143"/>
  <c r="AH143"/>
  <c r="AX143"/>
  <c r="AM143"/>
  <c r="BC143"/>
  <c r="AW143"/>
  <c r="AV143"/>
  <c r="AR143"/>
  <c r="AK143"/>
  <c r="AT143"/>
  <c r="AI143"/>
  <c r="AY143"/>
  <c r="AO143"/>
  <c r="AN143"/>
  <c r="BI143"/>
  <c r="AZ143"/>
  <c r="BJ201"/>
  <c r="F203"/>
  <c r="F291"/>
  <c r="AE291"/>
  <c r="BJ42"/>
  <c r="BJ374"/>
  <c r="BJ434"/>
  <c r="AE436"/>
  <c r="AH434"/>
  <c r="AL434"/>
  <c r="AP434"/>
  <c r="AT434"/>
  <c r="AX434"/>
  <c r="BB434"/>
  <c r="BF434"/>
  <c r="AG434"/>
  <c r="AK434"/>
  <c r="AO434"/>
  <c r="AS434"/>
  <c r="AW434"/>
  <c r="BA434"/>
  <c r="BE434"/>
  <c r="BI434"/>
  <c r="AI434"/>
  <c r="AQ434"/>
  <c r="AY434"/>
  <c r="BG434"/>
  <c r="AM434"/>
  <c r="AU434"/>
  <c r="BC434"/>
  <c r="AF434"/>
  <c r="AV434"/>
  <c r="BD434"/>
  <c r="AZ434"/>
  <c r="AR434"/>
  <c r="BH434"/>
  <c r="AN434"/>
  <c r="AJ434"/>
  <c r="AE44"/>
  <c r="AG42"/>
  <c r="AK42"/>
  <c r="AO42"/>
  <c r="AS42"/>
  <c r="AW42"/>
  <c r="BA42"/>
  <c r="BE42"/>
  <c r="BI42"/>
  <c r="AH42"/>
  <c r="AL42"/>
  <c r="AP42"/>
  <c r="AT42"/>
  <c r="AX42"/>
  <c r="BB42"/>
  <c r="BF42"/>
  <c r="AJ42"/>
  <c r="AR42"/>
  <c r="AZ42"/>
  <c r="BH42"/>
  <c r="AI42"/>
  <c r="AQ42"/>
  <c r="AY42"/>
  <c r="BG42"/>
  <c r="AN42"/>
  <c r="BD42"/>
  <c r="AM42"/>
  <c r="BC42"/>
  <c r="AV42"/>
  <c r="AU42"/>
  <c r="AF42"/>
  <c r="AE203"/>
  <c r="AI201"/>
  <c r="AM201"/>
  <c r="AQ201"/>
  <c r="AU201"/>
  <c r="AY201"/>
  <c r="BC201"/>
  <c r="BG201"/>
  <c r="AH201"/>
  <c r="AL201"/>
  <c r="AP201"/>
  <c r="AT201"/>
  <c r="AX201"/>
  <c r="BB201"/>
  <c r="BF201"/>
  <c r="AK201"/>
  <c r="AS201"/>
  <c r="BA201"/>
  <c r="BI201"/>
  <c r="AJ201"/>
  <c r="AR201"/>
  <c r="AZ201"/>
  <c r="BH201"/>
  <c r="AO201"/>
  <c r="BE201"/>
  <c r="AN201"/>
  <c r="BD201"/>
  <c r="AV201"/>
  <c r="AF201"/>
  <c r="AW201"/>
  <c r="AG201"/>
  <c r="AE103"/>
  <c r="F104" s="1"/>
  <c r="AF101"/>
  <c r="AJ101"/>
  <c r="AN101"/>
  <c r="AR101"/>
  <c r="AV101"/>
  <c r="AZ101"/>
  <c r="BD101"/>
  <c r="BH101"/>
  <c r="AI101"/>
  <c r="AM101"/>
  <c r="AQ101"/>
  <c r="AU101"/>
  <c r="AY101"/>
  <c r="BC101"/>
  <c r="BG101"/>
  <c r="AH101"/>
  <c r="AP101"/>
  <c r="AX101"/>
  <c r="BF101"/>
  <c r="AK101"/>
  <c r="AS101"/>
  <c r="BA101"/>
  <c r="BI101"/>
  <c r="AG101"/>
  <c r="AW101"/>
  <c r="AT101"/>
  <c r="BE101"/>
  <c r="BB101"/>
  <c r="AO101"/>
  <c r="AL101"/>
  <c r="AE376"/>
  <c r="AH374"/>
  <c r="AL374"/>
  <c r="AP374"/>
  <c r="AT374"/>
  <c r="AX374"/>
  <c r="BB374"/>
  <c r="BF374"/>
  <c r="AG374"/>
  <c r="AK374"/>
  <c r="AO374"/>
  <c r="AS374"/>
  <c r="AW374"/>
  <c r="BA374"/>
  <c r="BE374"/>
  <c r="BI374"/>
  <c r="AM374"/>
  <c r="AU374"/>
  <c r="BC374"/>
  <c r="AI374"/>
  <c r="AQ374"/>
  <c r="AY374"/>
  <c r="BG374"/>
  <c r="AJ374"/>
  <c r="AZ374"/>
  <c r="BH374"/>
  <c r="BD374"/>
  <c r="AF374"/>
  <c r="AV374"/>
  <c r="AR374"/>
  <c r="AN374"/>
  <c r="F189" l="1"/>
  <c r="AE189"/>
  <c r="AI543"/>
  <c r="AY543"/>
  <c r="AL543"/>
  <c r="BB543"/>
  <c r="AV543"/>
  <c r="AZ543"/>
  <c r="BA543"/>
  <c r="AK543"/>
  <c r="AQ543"/>
  <c r="BG543"/>
  <c r="AT543"/>
  <c r="AF543"/>
  <c r="AS543"/>
  <c r="AO543"/>
  <c r="F545"/>
  <c r="AM543"/>
  <c r="BC543"/>
  <c r="AP543"/>
  <c r="BF543"/>
  <c r="BD543"/>
  <c r="BH543"/>
  <c r="AG543"/>
  <c r="AW543"/>
  <c r="AE545"/>
  <c r="AE546" s="1"/>
  <c r="AU543"/>
  <c r="AH543"/>
  <c r="AX543"/>
  <c r="AN543"/>
  <c r="AR543"/>
  <c r="BI543"/>
  <c r="BE543"/>
  <c r="AJ543"/>
  <c r="AL186"/>
  <c r="BB186"/>
  <c r="AO186"/>
  <c r="BE186"/>
  <c r="AV186"/>
  <c r="BC186"/>
  <c r="BG186"/>
  <c r="AZ186"/>
  <c r="BI186"/>
  <c r="AJ186"/>
  <c r="AH186"/>
  <c r="AX186"/>
  <c r="AK186"/>
  <c r="BA186"/>
  <c r="AN186"/>
  <c r="AU186"/>
  <c r="AQ186"/>
  <c r="AY186"/>
  <c r="F188"/>
  <c r="BD186"/>
  <c r="AT186"/>
  <c r="AG186"/>
  <c r="AW186"/>
  <c r="AF186"/>
  <c r="AM186"/>
  <c r="BH186"/>
  <c r="AI186"/>
  <c r="AP186"/>
  <c r="BF186"/>
  <c r="AS186"/>
  <c r="AR186"/>
  <c r="BJ187"/>
  <c r="AM187"/>
  <c r="BC187"/>
  <c r="AP187"/>
  <c r="BF187"/>
  <c r="BE187"/>
  <c r="BD187"/>
  <c r="BH187"/>
  <c r="BA187"/>
  <c r="AU187"/>
  <c r="AX187"/>
  <c r="AN187"/>
  <c r="BI187"/>
  <c r="AI187"/>
  <c r="AY187"/>
  <c r="AL187"/>
  <c r="BB187"/>
  <c r="AW187"/>
  <c r="AV187"/>
  <c r="AR187"/>
  <c r="AZ187"/>
  <c r="AH187"/>
  <c r="AO187"/>
  <c r="AJ187"/>
  <c r="AQ187"/>
  <c r="BG187"/>
  <c r="AT187"/>
  <c r="AG187"/>
  <c r="AF187"/>
  <c r="AS187"/>
  <c r="AK187"/>
  <c r="F573"/>
  <c r="AE573"/>
  <c r="AE574" s="1"/>
  <c r="AT571"/>
  <c r="AI571"/>
  <c r="BD571"/>
  <c r="BG571"/>
  <c r="AG571"/>
  <c r="BC571"/>
  <c r="BA571"/>
  <c r="AL571"/>
  <c r="AS571"/>
  <c r="AU571"/>
  <c r="AF571"/>
  <c r="AX571"/>
  <c r="AN571"/>
  <c r="AJ571"/>
  <c r="BH571"/>
  <c r="AP571"/>
  <c r="BF571"/>
  <c r="AY571"/>
  <c r="AV571"/>
  <c r="BE571"/>
  <c r="AW571"/>
  <c r="AQ571"/>
  <c r="BB571"/>
  <c r="AK571"/>
  <c r="AR571"/>
  <c r="AZ571"/>
  <c r="AH571"/>
  <c r="BI571"/>
  <c r="AM571"/>
  <c r="AO571"/>
  <c r="AI324"/>
  <c r="AY324"/>
  <c r="AL324"/>
  <c r="BB324"/>
  <c r="AW324"/>
  <c r="AV324"/>
  <c r="AJ324"/>
  <c r="AS324"/>
  <c r="BC324"/>
  <c r="BF324"/>
  <c r="BI324"/>
  <c r="F326"/>
  <c r="AE326"/>
  <c r="AU324"/>
  <c r="AH324"/>
  <c r="AX324"/>
  <c r="AO324"/>
  <c r="AN324"/>
  <c r="BH324"/>
  <c r="BA324"/>
  <c r="AM324"/>
  <c r="BD324"/>
  <c r="AQ324"/>
  <c r="BG324"/>
  <c r="AT324"/>
  <c r="AG324"/>
  <c r="AF324"/>
  <c r="AR324"/>
  <c r="AK324"/>
  <c r="AP324"/>
  <c r="BE324"/>
  <c r="AZ324"/>
  <c r="BJ325"/>
  <c r="F292"/>
  <c r="AM290"/>
  <c r="BC290"/>
  <c r="AT290"/>
  <c r="AN290"/>
  <c r="BI290"/>
  <c r="AF290"/>
  <c r="BF290"/>
  <c r="BH290"/>
  <c r="AE292"/>
  <c r="BJ291" s="1"/>
  <c r="AU290"/>
  <c r="AJ290"/>
  <c r="BE290"/>
  <c r="AX290"/>
  <c r="AR290"/>
  <c r="BA290"/>
  <c r="AW290"/>
  <c r="AQ290"/>
  <c r="BG290"/>
  <c r="AZ290"/>
  <c r="AS290"/>
  <c r="AG290"/>
  <c r="AP290"/>
  <c r="AV290"/>
  <c r="AI290"/>
  <c r="AY290"/>
  <c r="AO290"/>
  <c r="AH290"/>
  <c r="BD290"/>
  <c r="BB290"/>
  <c r="AK290"/>
  <c r="AL290"/>
  <c r="F204"/>
  <c r="AE204"/>
  <c r="BJ203" s="1"/>
  <c r="BJ43"/>
  <c r="F45"/>
  <c r="G45" s="1"/>
  <c r="BJ375"/>
  <c r="F377"/>
  <c r="BJ435"/>
  <c r="F437"/>
  <c r="BJ144"/>
  <c r="F146"/>
  <c r="AM144"/>
  <c r="BC144"/>
  <c r="AN144"/>
  <c r="BD144"/>
  <c r="AX144"/>
  <c r="AW144"/>
  <c r="BI144"/>
  <c r="AL144"/>
  <c r="BE144"/>
  <c r="AI144"/>
  <c r="AY144"/>
  <c r="AJ144"/>
  <c r="AZ144"/>
  <c r="AP144"/>
  <c r="AO144"/>
  <c r="AS144"/>
  <c r="AK144"/>
  <c r="AQ144"/>
  <c r="BG144"/>
  <c r="AR144"/>
  <c r="BF144"/>
  <c r="AE146"/>
  <c r="BJ145" s="1"/>
  <c r="AU144"/>
  <c r="AF144"/>
  <c r="AV144"/>
  <c r="AH144"/>
  <c r="AG144"/>
  <c r="AT144"/>
  <c r="BA144"/>
  <c r="BH144"/>
  <c r="BB144"/>
  <c r="BJ290"/>
  <c r="BJ102"/>
  <c r="BJ202"/>
  <c r="AE104"/>
  <c r="AG102"/>
  <c r="AK102"/>
  <c r="AO102"/>
  <c r="AS102"/>
  <c r="AW102"/>
  <c r="BA102"/>
  <c r="BE102"/>
  <c r="BI102"/>
  <c r="AF102"/>
  <c r="AJ102"/>
  <c r="AN102"/>
  <c r="AR102"/>
  <c r="AV102"/>
  <c r="AZ102"/>
  <c r="BD102"/>
  <c r="BH102"/>
  <c r="AI102"/>
  <c r="AQ102"/>
  <c r="AY102"/>
  <c r="BG102"/>
  <c r="AL102"/>
  <c r="AT102"/>
  <c r="BB102"/>
  <c r="AH102"/>
  <c r="AX102"/>
  <c r="AU102"/>
  <c r="BF102"/>
  <c r="BC102"/>
  <c r="AP102"/>
  <c r="AM102"/>
  <c r="AE437"/>
  <c r="F438" s="1"/>
  <c r="AI435"/>
  <c r="AM435"/>
  <c r="AQ435"/>
  <c r="AU435"/>
  <c r="AY435"/>
  <c r="BC435"/>
  <c r="BG435"/>
  <c r="AH435"/>
  <c r="AL435"/>
  <c r="AP435"/>
  <c r="AT435"/>
  <c r="AX435"/>
  <c r="BB435"/>
  <c r="BF435"/>
  <c r="AJ435"/>
  <c r="AR435"/>
  <c r="AZ435"/>
  <c r="BH435"/>
  <c r="AF435"/>
  <c r="AN435"/>
  <c r="AV435"/>
  <c r="BD435"/>
  <c r="AG435"/>
  <c r="AW435"/>
  <c r="BE435"/>
  <c r="BA435"/>
  <c r="AS435"/>
  <c r="BI435"/>
  <c r="AO435"/>
  <c r="AK435"/>
  <c r="AF202"/>
  <c r="AJ202"/>
  <c r="AN202"/>
  <c r="AR202"/>
  <c r="AV202"/>
  <c r="AZ202"/>
  <c r="BD202"/>
  <c r="BH202"/>
  <c r="AI202"/>
  <c r="AM202"/>
  <c r="AQ202"/>
  <c r="AU202"/>
  <c r="AY202"/>
  <c r="BC202"/>
  <c r="BG202"/>
  <c r="AL202"/>
  <c r="AT202"/>
  <c r="BB202"/>
  <c r="AK202"/>
  <c r="AS202"/>
  <c r="BA202"/>
  <c r="BI202"/>
  <c r="AP202"/>
  <c r="BF202"/>
  <c r="AO202"/>
  <c r="BE202"/>
  <c r="AW202"/>
  <c r="AG202"/>
  <c r="AH202"/>
  <c r="AX202"/>
  <c r="AE45"/>
  <c r="F46" s="1"/>
  <c r="AH43"/>
  <c r="AL43"/>
  <c r="AP43"/>
  <c r="AT43"/>
  <c r="AX43"/>
  <c r="BB43"/>
  <c r="BF43"/>
  <c r="AI43"/>
  <c r="AM43"/>
  <c r="AQ43"/>
  <c r="AU43"/>
  <c r="AY43"/>
  <c r="BC43"/>
  <c r="BG43"/>
  <c r="AK43"/>
  <c r="AS43"/>
  <c r="BA43"/>
  <c r="BI43"/>
  <c r="AJ43"/>
  <c r="AR43"/>
  <c r="AZ43"/>
  <c r="BH43"/>
  <c r="AO43"/>
  <c r="BE43"/>
  <c r="AN43"/>
  <c r="BD43"/>
  <c r="AW43"/>
  <c r="AV43"/>
  <c r="AF43"/>
  <c r="AG43"/>
  <c r="AE377"/>
  <c r="F378" s="1"/>
  <c r="AI375"/>
  <c r="AM375"/>
  <c r="AQ375"/>
  <c r="AU375"/>
  <c r="AY375"/>
  <c r="BC375"/>
  <c r="BG375"/>
  <c r="AH375"/>
  <c r="AL375"/>
  <c r="AP375"/>
  <c r="AT375"/>
  <c r="AX375"/>
  <c r="BB375"/>
  <c r="BF375"/>
  <c r="AF375"/>
  <c r="AN375"/>
  <c r="AV375"/>
  <c r="BD375"/>
  <c r="AJ375"/>
  <c r="AR375"/>
  <c r="AZ375"/>
  <c r="BH375"/>
  <c r="AK375"/>
  <c r="BA375"/>
  <c r="BI375"/>
  <c r="BE375"/>
  <c r="AG375"/>
  <c r="AW375"/>
  <c r="AS375"/>
  <c r="AO375"/>
  <c r="AR188" l="1"/>
  <c r="BH188"/>
  <c r="AU188"/>
  <c r="AH188"/>
  <c r="AG188"/>
  <c r="AT188"/>
  <c r="AK188"/>
  <c r="AN188"/>
  <c r="BD188"/>
  <c r="AQ188"/>
  <c r="BG188"/>
  <c r="BF188"/>
  <c r="BE188"/>
  <c r="AL188"/>
  <c r="AJ188"/>
  <c r="AZ188"/>
  <c r="AM188"/>
  <c r="BC188"/>
  <c r="AX188"/>
  <c r="AW188"/>
  <c r="BI188"/>
  <c r="BB188"/>
  <c r="F190"/>
  <c r="AF188"/>
  <c r="AV188"/>
  <c r="AI188"/>
  <c r="AY188"/>
  <c r="AP188"/>
  <c r="AO188"/>
  <c r="AS188"/>
  <c r="BA188"/>
  <c r="AO189"/>
  <c r="BE189"/>
  <c r="AN189"/>
  <c r="BD189"/>
  <c r="AY189"/>
  <c r="AX189"/>
  <c r="AM189"/>
  <c r="BJ189"/>
  <c r="BI189"/>
  <c r="BH189"/>
  <c r="BF189"/>
  <c r="AK189"/>
  <c r="BA189"/>
  <c r="AJ189"/>
  <c r="AZ189"/>
  <c r="AQ189"/>
  <c r="AP189"/>
  <c r="AT189"/>
  <c r="BC189"/>
  <c r="AG189"/>
  <c r="AW189"/>
  <c r="AF189"/>
  <c r="AV189"/>
  <c r="AI189"/>
  <c r="AH189"/>
  <c r="AU189"/>
  <c r="BB189"/>
  <c r="AS189"/>
  <c r="AR189"/>
  <c r="BG189"/>
  <c r="AL189"/>
  <c r="BJ188"/>
  <c r="F547"/>
  <c r="AE547"/>
  <c r="F546"/>
  <c r="AF544"/>
  <c r="AV544"/>
  <c r="AI544"/>
  <c r="AY544"/>
  <c r="AO544"/>
  <c r="AS544"/>
  <c r="BB544"/>
  <c r="AL544"/>
  <c r="AZ544"/>
  <c r="AW544"/>
  <c r="AX544"/>
  <c r="AR544"/>
  <c r="BH544"/>
  <c r="AU544"/>
  <c r="AG544"/>
  <c r="AK544"/>
  <c r="AT544"/>
  <c r="BF544"/>
  <c r="AJ544"/>
  <c r="BC544"/>
  <c r="AH544"/>
  <c r="AN544"/>
  <c r="BD544"/>
  <c r="AQ544"/>
  <c r="BG544"/>
  <c r="BE544"/>
  <c r="BI544"/>
  <c r="AP544"/>
  <c r="AM544"/>
  <c r="BA544"/>
  <c r="AG545"/>
  <c r="AW545"/>
  <c r="AF545"/>
  <c r="AV545"/>
  <c r="AH545"/>
  <c r="AL545"/>
  <c r="BC545"/>
  <c r="AM545"/>
  <c r="AK545"/>
  <c r="BA545"/>
  <c r="AJ545"/>
  <c r="AZ545"/>
  <c r="AP545"/>
  <c r="AT545"/>
  <c r="AI545"/>
  <c r="AY545"/>
  <c r="AS545"/>
  <c r="BI545"/>
  <c r="AR545"/>
  <c r="BH545"/>
  <c r="BF545"/>
  <c r="AU545"/>
  <c r="BG545"/>
  <c r="BJ545"/>
  <c r="AO545"/>
  <c r="BE545"/>
  <c r="AN545"/>
  <c r="BD545"/>
  <c r="AX545"/>
  <c r="BB545"/>
  <c r="AQ545"/>
  <c r="F575"/>
  <c r="AE575"/>
  <c r="AE576" s="1"/>
  <c r="BJ574"/>
  <c r="BJ544"/>
  <c r="BJ572"/>
  <c r="F574"/>
  <c r="AQ572"/>
  <c r="BG572"/>
  <c r="AZ572"/>
  <c r="BH572"/>
  <c r="AH572"/>
  <c r="BD572"/>
  <c r="BB572"/>
  <c r="AM572"/>
  <c r="BC572"/>
  <c r="AT572"/>
  <c r="AW572"/>
  <c r="BF572"/>
  <c r="AX572"/>
  <c r="AR572"/>
  <c r="BA572"/>
  <c r="AJ572"/>
  <c r="AN572"/>
  <c r="AF572"/>
  <c r="AI572"/>
  <c r="AY572"/>
  <c r="AO572"/>
  <c r="AL572"/>
  <c r="AV572"/>
  <c r="AS572"/>
  <c r="AG572"/>
  <c r="AP572"/>
  <c r="AU572"/>
  <c r="BE572"/>
  <c r="AK572"/>
  <c r="BI572"/>
  <c r="AN573"/>
  <c r="BD573"/>
  <c r="AU573"/>
  <c r="AX573"/>
  <c r="BG573"/>
  <c r="AY573"/>
  <c r="BC573"/>
  <c r="AF573"/>
  <c r="AK573"/>
  <c r="BF573"/>
  <c r="AO573"/>
  <c r="AH573"/>
  <c r="AJ573"/>
  <c r="AZ573"/>
  <c r="AP573"/>
  <c r="AM573"/>
  <c r="AW573"/>
  <c r="AT573"/>
  <c r="AS573"/>
  <c r="BB573"/>
  <c r="AV573"/>
  <c r="AL573"/>
  <c r="AQ573"/>
  <c r="AR573"/>
  <c r="BH573"/>
  <c r="BA573"/>
  <c r="BI573"/>
  <c r="AI573"/>
  <c r="BE573"/>
  <c r="AG573"/>
  <c r="BJ573"/>
  <c r="AR203"/>
  <c r="AX203"/>
  <c r="AV203"/>
  <c r="BD203"/>
  <c r="AH203"/>
  <c r="AJ203"/>
  <c r="AZ203"/>
  <c r="F327"/>
  <c r="AJ325"/>
  <c r="AZ325"/>
  <c r="AM325"/>
  <c r="BC325"/>
  <c r="AX325"/>
  <c r="AW325"/>
  <c r="AK325"/>
  <c r="AT325"/>
  <c r="AQ325"/>
  <c r="BG325"/>
  <c r="AF325"/>
  <c r="AV325"/>
  <c r="AI325"/>
  <c r="AY325"/>
  <c r="AP325"/>
  <c r="AO325"/>
  <c r="BI325"/>
  <c r="BB325"/>
  <c r="AN325"/>
  <c r="BE325"/>
  <c r="AE327"/>
  <c r="AR325"/>
  <c r="BH325"/>
  <c r="AU325"/>
  <c r="AH325"/>
  <c r="AG325"/>
  <c r="AS325"/>
  <c r="AL325"/>
  <c r="BD325"/>
  <c r="BF325"/>
  <c r="BA325"/>
  <c r="AK203"/>
  <c r="AN203"/>
  <c r="AQ203"/>
  <c r="BI203"/>
  <c r="BA203"/>
  <c r="BG203"/>
  <c r="AF203"/>
  <c r="AU203"/>
  <c r="BH203"/>
  <c r="AM203"/>
  <c r="BC203"/>
  <c r="AO203"/>
  <c r="BB203"/>
  <c r="AY203"/>
  <c r="AG203"/>
  <c r="AP203"/>
  <c r="BF203"/>
  <c r="BE203"/>
  <c r="AL203"/>
  <c r="AS203"/>
  <c r="AI203"/>
  <c r="AT203"/>
  <c r="AW203"/>
  <c r="BJ103"/>
  <c r="F105"/>
  <c r="F147"/>
  <c r="AE147"/>
  <c r="AE148" s="1"/>
  <c r="AE149" s="1"/>
  <c r="AR145"/>
  <c r="BH145"/>
  <c r="AS145"/>
  <c r="BI145"/>
  <c r="BG145"/>
  <c r="BF145"/>
  <c r="BB145"/>
  <c r="AN145"/>
  <c r="BD145"/>
  <c r="AO145"/>
  <c r="BE145"/>
  <c r="AY145"/>
  <c r="AX145"/>
  <c r="BC145"/>
  <c r="AF145"/>
  <c r="AG145"/>
  <c r="AI145"/>
  <c r="AU145"/>
  <c r="AJ145"/>
  <c r="AZ145"/>
  <c r="AK145"/>
  <c r="BA145"/>
  <c r="AQ145"/>
  <c r="AP145"/>
  <c r="AT145"/>
  <c r="AL145"/>
  <c r="AV145"/>
  <c r="AW145"/>
  <c r="AH145"/>
  <c r="AM145"/>
  <c r="F293"/>
  <c r="AE293"/>
  <c r="AR291"/>
  <c r="BH291"/>
  <c r="BA291"/>
  <c r="AT291"/>
  <c r="AS291"/>
  <c r="BB291"/>
  <c r="BI291"/>
  <c r="AK291"/>
  <c r="BC291"/>
  <c r="AN291"/>
  <c r="BD291"/>
  <c r="AU291"/>
  <c r="AO291"/>
  <c r="AH291"/>
  <c r="AQ291"/>
  <c r="BG291"/>
  <c r="AV291"/>
  <c r="AW291"/>
  <c r="AJ291"/>
  <c r="AZ291"/>
  <c r="AP291"/>
  <c r="AI291"/>
  <c r="BE291"/>
  <c r="AG291"/>
  <c r="AL291"/>
  <c r="AM291"/>
  <c r="AF291"/>
  <c r="BF291"/>
  <c r="AY291"/>
  <c r="AX291"/>
  <c r="G46"/>
  <c r="F205"/>
  <c r="AE205"/>
  <c r="BJ44"/>
  <c r="BJ376"/>
  <c r="BJ436"/>
  <c r="AE438"/>
  <c r="F439" s="1"/>
  <c r="AF436"/>
  <c r="AJ436"/>
  <c r="AN436"/>
  <c r="AR436"/>
  <c r="AV436"/>
  <c r="AZ436"/>
  <c r="BD436"/>
  <c r="BH436"/>
  <c r="AI436"/>
  <c r="AM436"/>
  <c r="AQ436"/>
  <c r="AU436"/>
  <c r="AY436"/>
  <c r="BC436"/>
  <c r="BG436"/>
  <c r="AK436"/>
  <c r="AS436"/>
  <c r="BA436"/>
  <c r="BI436"/>
  <c r="AG436"/>
  <c r="AO436"/>
  <c r="AW436"/>
  <c r="BE436"/>
  <c r="AH436"/>
  <c r="AX436"/>
  <c r="BF436"/>
  <c r="BB436"/>
  <c r="AT436"/>
  <c r="AP436"/>
  <c r="AL436"/>
  <c r="AE46"/>
  <c r="AI44"/>
  <c r="AM44"/>
  <c r="AQ44"/>
  <c r="AU44"/>
  <c r="AY44"/>
  <c r="BC44"/>
  <c r="BG44"/>
  <c r="AF44"/>
  <c r="AJ44"/>
  <c r="AN44"/>
  <c r="AR44"/>
  <c r="AV44"/>
  <c r="AZ44"/>
  <c r="BD44"/>
  <c r="BH44"/>
  <c r="AL44"/>
  <c r="AT44"/>
  <c r="BB44"/>
  <c r="AK44"/>
  <c r="AS44"/>
  <c r="BA44"/>
  <c r="BI44"/>
  <c r="AP44"/>
  <c r="BF44"/>
  <c r="AO44"/>
  <c r="BE44"/>
  <c r="AX44"/>
  <c r="AW44"/>
  <c r="AH44"/>
  <c r="AG44"/>
  <c r="AE105"/>
  <c r="AH103"/>
  <c r="AL103"/>
  <c r="AP103"/>
  <c r="AT103"/>
  <c r="AX103"/>
  <c r="BB103"/>
  <c r="BF103"/>
  <c r="AG103"/>
  <c r="AK103"/>
  <c r="AO103"/>
  <c r="AS103"/>
  <c r="AW103"/>
  <c r="BA103"/>
  <c r="BE103"/>
  <c r="BI103"/>
  <c r="AJ103"/>
  <c r="AR103"/>
  <c r="AZ103"/>
  <c r="BH103"/>
  <c r="AM103"/>
  <c r="AU103"/>
  <c r="BC103"/>
  <c r="AI103"/>
  <c r="AY103"/>
  <c r="AF103"/>
  <c r="AV103"/>
  <c r="BG103"/>
  <c r="BD103"/>
  <c r="AN103"/>
  <c r="AQ103"/>
  <c r="AE378"/>
  <c r="F379" s="1"/>
  <c r="AF376"/>
  <c r="AJ376"/>
  <c r="AN376"/>
  <c r="AR376"/>
  <c r="AV376"/>
  <c r="AZ376"/>
  <c r="BD376"/>
  <c r="BH376"/>
  <c r="AI376"/>
  <c r="AM376"/>
  <c r="AQ376"/>
  <c r="AU376"/>
  <c r="AY376"/>
  <c r="BC376"/>
  <c r="BG376"/>
  <c r="AG376"/>
  <c r="AO376"/>
  <c r="AW376"/>
  <c r="BE376"/>
  <c r="AK376"/>
  <c r="AS376"/>
  <c r="BA376"/>
  <c r="BI376"/>
  <c r="AL376"/>
  <c r="BB376"/>
  <c r="BF376"/>
  <c r="AH376"/>
  <c r="AX376"/>
  <c r="AT376"/>
  <c r="AP376"/>
  <c r="AP546" l="1"/>
  <c r="BF546"/>
  <c r="AS546"/>
  <c r="BI546"/>
  <c r="BG546"/>
  <c r="AF546"/>
  <c r="AR546"/>
  <c r="AG546"/>
  <c r="AM546"/>
  <c r="BH546"/>
  <c r="F548"/>
  <c r="AL546"/>
  <c r="BB546"/>
  <c r="AO546"/>
  <c r="BE546"/>
  <c r="AY546"/>
  <c r="BC546"/>
  <c r="AJ546"/>
  <c r="AZ546"/>
  <c r="AE548"/>
  <c r="AH546"/>
  <c r="AX546"/>
  <c r="AK546"/>
  <c r="BA546"/>
  <c r="AQ546"/>
  <c r="AU546"/>
  <c r="BD546"/>
  <c r="AN546"/>
  <c r="AT546"/>
  <c r="AW546"/>
  <c r="AI546"/>
  <c r="AV546"/>
  <c r="BJ547"/>
  <c r="F577"/>
  <c r="AE577"/>
  <c r="BJ546"/>
  <c r="AG574"/>
  <c r="AW574"/>
  <c r="AF574"/>
  <c r="BB574"/>
  <c r="AM574"/>
  <c r="AP574"/>
  <c r="AI574"/>
  <c r="AR574"/>
  <c r="BC574"/>
  <c r="F576"/>
  <c r="AS574"/>
  <c r="BI574"/>
  <c r="AV574"/>
  <c r="AY574"/>
  <c r="AJ574"/>
  <c r="BF574"/>
  <c r="AH574"/>
  <c r="AK574"/>
  <c r="BA574"/>
  <c r="AL574"/>
  <c r="AX574"/>
  <c r="AT574"/>
  <c r="AO574"/>
  <c r="BE574"/>
  <c r="AQ574"/>
  <c r="AN574"/>
  <c r="BH574"/>
  <c r="AZ574"/>
  <c r="BD574"/>
  <c r="BG574"/>
  <c r="AU574"/>
  <c r="AP575"/>
  <c r="BF575"/>
  <c r="AW575"/>
  <c r="AZ575"/>
  <c r="AF575"/>
  <c r="BA575"/>
  <c r="BE575"/>
  <c r="AK575"/>
  <c r="AL575"/>
  <c r="BB575"/>
  <c r="AR575"/>
  <c r="AO575"/>
  <c r="BI575"/>
  <c r="AV575"/>
  <c r="AU575"/>
  <c r="BD575"/>
  <c r="BJ575"/>
  <c r="AT575"/>
  <c r="AG575"/>
  <c r="AN575"/>
  <c r="AI575"/>
  <c r="AH575"/>
  <c r="AX575"/>
  <c r="AM575"/>
  <c r="BH575"/>
  <c r="AY575"/>
  <c r="AQ575"/>
  <c r="AJ575"/>
  <c r="AS575"/>
  <c r="BC575"/>
  <c r="BG575"/>
  <c r="AE150"/>
  <c r="BJ149" s="1"/>
  <c r="F150"/>
  <c r="BJ326"/>
  <c r="AE328"/>
  <c r="BJ146"/>
  <c r="F149"/>
  <c r="AU148"/>
  <c r="AF148"/>
  <c r="AV148"/>
  <c r="AL148"/>
  <c r="AS148"/>
  <c r="AX148"/>
  <c r="BE148"/>
  <c r="AK148"/>
  <c r="AM148"/>
  <c r="BC148"/>
  <c r="AN148"/>
  <c r="BD148"/>
  <c r="BB148"/>
  <c r="BI148"/>
  <c r="AW148"/>
  <c r="AP148"/>
  <c r="BJ148"/>
  <c r="AI148"/>
  <c r="AY148"/>
  <c r="AJ148"/>
  <c r="AZ148"/>
  <c r="AT148"/>
  <c r="BA148"/>
  <c r="AG148"/>
  <c r="AO148"/>
  <c r="AQ148"/>
  <c r="BG148"/>
  <c r="AR148"/>
  <c r="BH148"/>
  <c r="AH148"/>
  <c r="BF148"/>
  <c r="AS326"/>
  <c r="BI326"/>
  <c r="AR326"/>
  <c r="BH326"/>
  <c r="BG326"/>
  <c r="BF326"/>
  <c r="AM326"/>
  <c r="AF326"/>
  <c r="AH326"/>
  <c r="AO326"/>
  <c r="BE326"/>
  <c r="AN326"/>
  <c r="BD326"/>
  <c r="AY326"/>
  <c r="AX326"/>
  <c r="BB326"/>
  <c r="F328"/>
  <c r="AW326"/>
  <c r="AI326"/>
  <c r="AK326"/>
  <c r="BA326"/>
  <c r="AJ326"/>
  <c r="AZ326"/>
  <c r="AQ326"/>
  <c r="AP326"/>
  <c r="AL326"/>
  <c r="BC326"/>
  <c r="AG326"/>
  <c r="AV326"/>
  <c r="AT326"/>
  <c r="AU326"/>
  <c r="AP327"/>
  <c r="AS327"/>
  <c r="BI327"/>
  <c r="BH327"/>
  <c r="AN327"/>
  <c r="BJ327"/>
  <c r="AG327"/>
  <c r="AW327"/>
  <c r="AI327"/>
  <c r="AL327"/>
  <c r="BB327"/>
  <c r="AO327"/>
  <c r="BE327"/>
  <c r="AZ327"/>
  <c r="AY327"/>
  <c r="BC327"/>
  <c r="AV327"/>
  <c r="AT327"/>
  <c r="AJ327"/>
  <c r="AU327"/>
  <c r="BD327"/>
  <c r="AH327"/>
  <c r="AX327"/>
  <c r="AK327"/>
  <c r="BA327"/>
  <c r="AR327"/>
  <c r="AQ327"/>
  <c r="AM327"/>
  <c r="AF327"/>
  <c r="BJ292"/>
  <c r="F294"/>
  <c r="AG292"/>
  <c r="AW292"/>
  <c r="AL292"/>
  <c r="BG292"/>
  <c r="AZ292"/>
  <c r="BD292"/>
  <c r="AM292"/>
  <c r="AN292"/>
  <c r="AO292"/>
  <c r="AV292"/>
  <c r="AI292"/>
  <c r="AX292"/>
  <c r="AK292"/>
  <c r="AQ292"/>
  <c r="BF292"/>
  <c r="BH292"/>
  <c r="AE294"/>
  <c r="AS292"/>
  <c r="AF292"/>
  <c r="BB292"/>
  <c r="AU292"/>
  <c r="AT292"/>
  <c r="BC292"/>
  <c r="AY292"/>
  <c r="BE292"/>
  <c r="AP292"/>
  <c r="AR292"/>
  <c r="BA292"/>
  <c r="AJ292"/>
  <c r="AH292"/>
  <c r="BI292"/>
  <c r="BJ104"/>
  <c r="F106"/>
  <c r="F148"/>
  <c r="AO146"/>
  <c r="BE146"/>
  <c r="AP146"/>
  <c r="BF146"/>
  <c r="BH146"/>
  <c r="BG146"/>
  <c r="BD146"/>
  <c r="AG146"/>
  <c r="AW146"/>
  <c r="AH146"/>
  <c r="AX146"/>
  <c r="AQ146"/>
  <c r="AM146"/>
  <c r="AK146"/>
  <c r="BA146"/>
  <c r="AL146"/>
  <c r="BB146"/>
  <c r="AZ146"/>
  <c r="AY146"/>
  <c r="AU146"/>
  <c r="AN146"/>
  <c r="AR146"/>
  <c r="AV146"/>
  <c r="AS146"/>
  <c r="BI146"/>
  <c r="AT146"/>
  <c r="AJ146"/>
  <c r="AI146"/>
  <c r="AF146"/>
  <c r="BC146"/>
  <c r="BJ147"/>
  <c r="AP147"/>
  <c r="BF147"/>
  <c r="AU147"/>
  <c r="AK147"/>
  <c r="AJ147"/>
  <c r="AG147"/>
  <c r="BE147"/>
  <c r="AQ147"/>
  <c r="AN147"/>
  <c r="AH147"/>
  <c r="AX147"/>
  <c r="AM147"/>
  <c r="BC147"/>
  <c r="BA147"/>
  <c r="AZ147"/>
  <c r="AF147"/>
  <c r="AO147"/>
  <c r="BB147"/>
  <c r="BI147"/>
  <c r="AV147"/>
  <c r="AT147"/>
  <c r="AI147"/>
  <c r="AY147"/>
  <c r="AS147"/>
  <c r="AR147"/>
  <c r="AW147"/>
  <c r="BD147"/>
  <c r="AL147"/>
  <c r="BG147"/>
  <c r="BH147"/>
  <c r="BJ45"/>
  <c r="F47"/>
  <c r="G47" s="1"/>
  <c r="BJ204"/>
  <c r="F206"/>
  <c r="AE206"/>
  <c r="BJ205" s="1"/>
  <c r="AL204"/>
  <c r="BB204"/>
  <c r="AO204"/>
  <c r="BE204"/>
  <c r="AV204"/>
  <c r="BC204"/>
  <c r="BG204"/>
  <c r="AZ204"/>
  <c r="AT204"/>
  <c r="AG204"/>
  <c r="AW204"/>
  <c r="AF204"/>
  <c r="AM204"/>
  <c r="BH204"/>
  <c r="AI204"/>
  <c r="AP204"/>
  <c r="BF204"/>
  <c r="AS204"/>
  <c r="BI204"/>
  <c r="BD204"/>
  <c r="AR204"/>
  <c r="AY204"/>
  <c r="AX204"/>
  <c r="AU204"/>
  <c r="BA204"/>
  <c r="AJ204"/>
  <c r="AK204"/>
  <c r="AQ204"/>
  <c r="AH204"/>
  <c r="AN204"/>
  <c r="BJ377"/>
  <c r="BJ437"/>
  <c r="AE106"/>
  <c r="AI104"/>
  <c r="AM104"/>
  <c r="AQ104"/>
  <c r="AU104"/>
  <c r="AY104"/>
  <c r="BC104"/>
  <c r="BG104"/>
  <c r="AH104"/>
  <c r="AL104"/>
  <c r="AP104"/>
  <c r="AT104"/>
  <c r="AX104"/>
  <c r="BB104"/>
  <c r="BF104"/>
  <c r="AK104"/>
  <c r="AS104"/>
  <c r="BA104"/>
  <c r="BI104"/>
  <c r="AF104"/>
  <c r="AN104"/>
  <c r="AV104"/>
  <c r="BD104"/>
  <c r="AJ104"/>
  <c r="AZ104"/>
  <c r="AG104"/>
  <c r="AW104"/>
  <c r="BH104"/>
  <c r="BE104"/>
  <c r="AR104"/>
  <c r="AO104"/>
  <c r="AE379"/>
  <c r="AG377"/>
  <c r="AK377"/>
  <c r="AO377"/>
  <c r="AS377"/>
  <c r="AW377"/>
  <c r="BA377"/>
  <c r="BE377"/>
  <c r="BI377"/>
  <c r="AF377"/>
  <c r="AJ377"/>
  <c r="AN377"/>
  <c r="AR377"/>
  <c r="AV377"/>
  <c r="AZ377"/>
  <c r="BD377"/>
  <c r="BH377"/>
  <c r="AH377"/>
  <c r="AP377"/>
  <c r="AX377"/>
  <c r="BF377"/>
  <c r="AL377"/>
  <c r="AT377"/>
  <c r="BB377"/>
  <c r="AM377"/>
  <c r="BC377"/>
  <c r="BG377"/>
  <c r="AI377"/>
  <c r="AY377"/>
  <c r="AU377"/>
  <c r="AQ377"/>
  <c r="AE47"/>
  <c r="F48" s="1"/>
  <c r="AI45"/>
  <c r="AM45"/>
  <c r="AQ45"/>
  <c r="AU45"/>
  <c r="AY45"/>
  <c r="BC45"/>
  <c r="BG45"/>
  <c r="AH45"/>
  <c r="AL45"/>
  <c r="AP45"/>
  <c r="AT45"/>
  <c r="AX45"/>
  <c r="BB45"/>
  <c r="BF45"/>
  <c r="AK45"/>
  <c r="AS45"/>
  <c r="BA45"/>
  <c r="BI45"/>
  <c r="AJ45"/>
  <c r="AR45"/>
  <c r="AZ45"/>
  <c r="BH45"/>
  <c r="AO45"/>
  <c r="BE45"/>
  <c r="AN45"/>
  <c r="BD45"/>
  <c r="AW45"/>
  <c r="AF45"/>
  <c r="AV45"/>
  <c r="AG45"/>
  <c r="AE439"/>
  <c r="AG437"/>
  <c r="AK437"/>
  <c r="AO437"/>
  <c r="AS437"/>
  <c r="AW437"/>
  <c r="BA437"/>
  <c r="BE437"/>
  <c r="BI437"/>
  <c r="AF437"/>
  <c r="AJ437"/>
  <c r="AN437"/>
  <c r="AR437"/>
  <c r="AV437"/>
  <c r="AZ437"/>
  <c r="BD437"/>
  <c r="BH437"/>
  <c r="AL437"/>
  <c r="AT437"/>
  <c r="BB437"/>
  <c r="AH437"/>
  <c r="AP437"/>
  <c r="AX437"/>
  <c r="BF437"/>
  <c r="AI437"/>
  <c r="AY437"/>
  <c r="BG437"/>
  <c r="BC437"/>
  <c r="AU437"/>
  <c r="AQ437"/>
  <c r="AM437"/>
  <c r="AI576" l="1"/>
  <c r="AY576"/>
  <c r="AN576"/>
  <c r="BI576"/>
  <c r="AO576"/>
  <c r="AR576"/>
  <c r="AK576"/>
  <c r="AT576"/>
  <c r="AS576"/>
  <c r="AW576"/>
  <c r="AU576"/>
  <c r="AH576"/>
  <c r="BD576"/>
  <c r="BA576"/>
  <c r="AL576"/>
  <c r="BH576"/>
  <c r="AJ576"/>
  <c r="AM576"/>
  <c r="AF576"/>
  <c r="AV576"/>
  <c r="F578"/>
  <c r="AQ576"/>
  <c r="BG576"/>
  <c r="AX576"/>
  <c r="AP576"/>
  <c r="AG576"/>
  <c r="BB576"/>
  <c r="BF576"/>
  <c r="BC576"/>
  <c r="AZ576"/>
  <c r="BE576"/>
  <c r="AN577"/>
  <c r="BD577"/>
  <c r="AT577"/>
  <c r="AQ577"/>
  <c r="AH577"/>
  <c r="BC577"/>
  <c r="BG577"/>
  <c r="AY577"/>
  <c r="AK577"/>
  <c r="AJ577"/>
  <c r="AZ577"/>
  <c r="AO577"/>
  <c r="AG577"/>
  <c r="BA577"/>
  <c r="AX577"/>
  <c r="AW577"/>
  <c r="BF577"/>
  <c r="AM577"/>
  <c r="BJ577"/>
  <c r="AF577"/>
  <c r="AV577"/>
  <c r="AI577"/>
  <c r="BE577"/>
  <c r="AP577"/>
  <c r="AS577"/>
  <c r="AL577"/>
  <c r="AU577"/>
  <c r="AR577"/>
  <c r="BH577"/>
  <c r="BB577"/>
  <c r="BI577"/>
  <c r="BF327"/>
  <c r="AE329"/>
  <c r="AQ547"/>
  <c r="BG547"/>
  <c r="AT547"/>
  <c r="AJ547"/>
  <c r="AF547"/>
  <c r="AG547"/>
  <c r="AS547"/>
  <c r="AE549"/>
  <c r="BI547"/>
  <c r="F549"/>
  <c r="AM547"/>
  <c r="BC547"/>
  <c r="AP547"/>
  <c r="BF547"/>
  <c r="BH547"/>
  <c r="BD547"/>
  <c r="AK547"/>
  <c r="BA547"/>
  <c r="AH547"/>
  <c r="AN547"/>
  <c r="AI547"/>
  <c r="AY547"/>
  <c r="AL547"/>
  <c r="BB547"/>
  <c r="AZ547"/>
  <c r="AV547"/>
  <c r="BE547"/>
  <c r="AO547"/>
  <c r="AU547"/>
  <c r="AX547"/>
  <c r="AR547"/>
  <c r="AW547"/>
  <c r="BJ548"/>
  <c r="BJ576"/>
  <c r="BG327"/>
  <c r="F329"/>
  <c r="BJ328"/>
  <c r="AM328"/>
  <c r="BC328"/>
  <c r="AP328"/>
  <c r="BF328"/>
  <c r="BI328"/>
  <c r="BH328"/>
  <c r="BD328"/>
  <c r="AG328"/>
  <c r="AS328"/>
  <c r="AV328"/>
  <c r="AI328"/>
  <c r="AY328"/>
  <c r="AL328"/>
  <c r="BB328"/>
  <c r="BA328"/>
  <c r="AZ328"/>
  <c r="AN328"/>
  <c r="AW328"/>
  <c r="AQ328"/>
  <c r="BG328"/>
  <c r="AT328"/>
  <c r="AK328"/>
  <c r="AJ328"/>
  <c r="AF328"/>
  <c r="AO328"/>
  <c r="AU328"/>
  <c r="AH328"/>
  <c r="AX328"/>
  <c r="AR328"/>
  <c r="BE328"/>
  <c r="F151"/>
  <c r="AN149"/>
  <c r="BD149"/>
  <c r="AO149"/>
  <c r="BE149"/>
  <c r="BC149"/>
  <c r="AI149"/>
  <c r="BG149"/>
  <c r="AE151"/>
  <c r="AR149"/>
  <c r="BI149"/>
  <c r="AL149"/>
  <c r="AJ149"/>
  <c r="AZ149"/>
  <c r="AK149"/>
  <c r="BA149"/>
  <c r="AU149"/>
  <c r="BB149"/>
  <c r="AX149"/>
  <c r="AP149"/>
  <c r="BH149"/>
  <c r="AY149"/>
  <c r="AF149"/>
  <c r="AV149"/>
  <c r="AG149"/>
  <c r="AW149"/>
  <c r="AM149"/>
  <c r="AT149"/>
  <c r="AH149"/>
  <c r="AQ149"/>
  <c r="AS149"/>
  <c r="BF149"/>
  <c r="G48"/>
  <c r="BJ293"/>
  <c r="F295"/>
  <c r="AF293"/>
  <c r="AV293"/>
  <c r="AI293"/>
  <c r="AY293"/>
  <c r="AP293"/>
  <c r="AO293"/>
  <c r="BI293"/>
  <c r="AT293"/>
  <c r="AZ293"/>
  <c r="AW293"/>
  <c r="AE295"/>
  <c r="BJ294" s="1"/>
  <c r="AR293"/>
  <c r="BH293"/>
  <c r="AU293"/>
  <c r="AH293"/>
  <c r="AG293"/>
  <c r="AS293"/>
  <c r="AL293"/>
  <c r="AM293"/>
  <c r="AK293"/>
  <c r="AN293"/>
  <c r="BD293"/>
  <c r="AQ293"/>
  <c r="BG293"/>
  <c r="BF293"/>
  <c r="BE293"/>
  <c r="BA293"/>
  <c r="AJ293"/>
  <c r="BC293"/>
  <c r="AX293"/>
  <c r="BB293"/>
  <c r="BJ105"/>
  <c r="F107"/>
  <c r="BJ438"/>
  <c r="F440"/>
  <c r="F207"/>
  <c r="AU205"/>
  <c r="AH205"/>
  <c r="AX205"/>
  <c r="AO205"/>
  <c r="AN205"/>
  <c r="BI205"/>
  <c r="AJ205"/>
  <c r="AM205"/>
  <c r="BC205"/>
  <c r="AP205"/>
  <c r="BF205"/>
  <c r="BE205"/>
  <c r="BD205"/>
  <c r="BH205"/>
  <c r="AK205"/>
  <c r="AI205"/>
  <c r="AY205"/>
  <c r="AL205"/>
  <c r="BB205"/>
  <c r="AW205"/>
  <c r="AV205"/>
  <c r="AR205"/>
  <c r="BA205"/>
  <c r="AE207"/>
  <c r="BJ206" s="1"/>
  <c r="AQ205"/>
  <c r="AF205"/>
  <c r="AT205"/>
  <c r="AZ205"/>
  <c r="BG205"/>
  <c r="AS205"/>
  <c r="AG205"/>
  <c r="BJ378"/>
  <c r="F380"/>
  <c r="BJ46"/>
  <c r="AE380"/>
  <c r="F381" s="1"/>
  <c r="AH378"/>
  <c r="AL378"/>
  <c r="AP378"/>
  <c r="AT378"/>
  <c r="AX378"/>
  <c r="BB378"/>
  <c r="BF378"/>
  <c r="AG378"/>
  <c r="AK378"/>
  <c r="AO378"/>
  <c r="AS378"/>
  <c r="AW378"/>
  <c r="BA378"/>
  <c r="BE378"/>
  <c r="BI378"/>
  <c r="AI378"/>
  <c r="AQ378"/>
  <c r="AY378"/>
  <c r="BG378"/>
  <c r="AM378"/>
  <c r="AU378"/>
  <c r="BC378"/>
  <c r="AN378"/>
  <c r="BD378"/>
  <c r="AF378"/>
  <c r="BH378"/>
  <c r="AJ378"/>
  <c r="AZ378"/>
  <c r="AV378"/>
  <c r="AR378"/>
  <c r="AE107"/>
  <c r="F108" s="1"/>
  <c r="AF105"/>
  <c r="AJ105"/>
  <c r="AN105"/>
  <c r="AR105"/>
  <c r="AV105"/>
  <c r="AZ105"/>
  <c r="BD105"/>
  <c r="BH105"/>
  <c r="AI105"/>
  <c r="AM105"/>
  <c r="AQ105"/>
  <c r="AU105"/>
  <c r="AY105"/>
  <c r="BC105"/>
  <c r="BG105"/>
  <c r="AL105"/>
  <c r="AT105"/>
  <c r="BB105"/>
  <c r="AG105"/>
  <c r="AO105"/>
  <c r="AW105"/>
  <c r="BE105"/>
  <c r="AK105"/>
  <c r="BA105"/>
  <c r="AH105"/>
  <c r="AX105"/>
  <c r="BI105"/>
  <c r="BF105"/>
  <c r="AS105"/>
  <c r="AP105"/>
  <c r="AE48"/>
  <c r="AF46"/>
  <c r="AJ46"/>
  <c r="AN46"/>
  <c r="AR46"/>
  <c r="AV46"/>
  <c r="AZ46"/>
  <c r="BD46"/>
  <c r="BH46"/>
  <c r="AI46"/>
  <c r="AM46"/>
  <c r="AQ46"/>
  <c r="AU46"/>
  <c r="AY46"/>
  <c r="BC46"/>
  <c r="BG46"/>
  <c r="AL46"/>
  <c r="AT46"/>
  <c r="BB46"/>
  <c r="AK46"/>
  <c r="AS46"/>
  <c r="BA46"/>
  <c r="BI46"/>
  <c r="AP46"/>
  <c r="BF46"/>
  <c r="AO46"/>
  <c r="BE46"/>
  <c r="AX46"/>
  <c r="AG46"/>
  <c r="AW46"/>
  <c r="AH46"/>
  <c r="AE440"/>
  <c r="AH438"/>
  <c r="AL438"/>
  <c r="AP438"/>
  <c r="AT438"/>
  <c r="AX438"/>
  <c r="BB438"/>
  <c r="BF438"/>
  <c r="AG438"/>
  <c r="AK438"/>
  <c r="AO438"/>
  <c r="AS438"/>
  <c r="AW438"/>
  <c r="BA438"/>
  <c r="BE438"/>
  <c r="BI438"/>
  <c r="AM438"/>
  <c r="AU438"/>
  <c r="BC438"/>
  <c r="AI438"/>
  <c r="AQ438"/>
  <c r="AY438"/>
  <c r="BG438"/>
  <c r="AJ438"/>
  <c r="AZ438"/>
  <c r="BH438"/>
  <c r="BD438"/>
  <c r="AF438"/>
  <c r="AV438"/>
  <c r="AR438"/>
  <c r="AN438"/>
  <c r="F550" l="1"/>
  <c r="AN548"/>
  <c r="BD548"/>
  <c r="AQ548"/>
  <c r="BG548"/>
  <c r="BI548"/>
  <c r="BE548"/>
  <c r="BB548"/>
  <c r="AR548"/>
  <c r="AU548"/>
  <c r="AH548"/>
  <c r="AJ548"/>
  <c r="AZ548"/>
  <c r="AM548"/>
  <c r="BC548"/>
  <c r="BA548"/>
  <c r="AW548"/>
  <c r="AP548"/>
  <c r="AL548"/>
  <c r="BH548"/>
  <c r="AG548"/>
  <c r="AF548"/>
  <c r="AV548"/>
  <c r="AI548"/>
  <c r="AY548"/>
  <c r="AS548"/>
  <c r="AO548"/>
  <c r="AX548"/>
  <c r="BF548"/>
  <c r="AE550"/>
  <c r="AK548"/>
  <c r="AT548"/>
  <c r="BJ549"/>
  <c r="F330"/>
  <c r="AE330"/>
  <c r="BJ150"/>
  <c r="BE150"/>
  <c r="AM150"/>
  <c r="AU150"/>
  <c r="AI150"/>
  <c r="AQ150"/>
  <c r="AY150"/>
  <c r="AN150"/>
  <c r="BF150"/>
  <c r="AH150"/>
  <c r="F152"/>
  <c r="AL150"/>
  <c r="AW150"/>
  <c r="AR150"/>
  <c r="AJ150"/>
  <c r="AF150"/>
  <c r="AS150"/>
  <c r="AG150"/>
  <c r="AX150"/>
  <c r="AO150"/>
  <c r="BG150"/>
  <c r="AV150"/>
  <c r="BC150"/>
  <c r="BH150"/>
  <c r="AZ150"/>
  <c r="BI150"/>
  <c r="AE152"/>
  <c r="BA150"/>
  <c r="AT150"/>
  <c r="BD150"/>
  <c r="BB150"/>
  <c r="AP150"/>
  <c r="AK150"/>
  <c r="BJ151"/>
  <c r="AE162"/>
  <c r="F296"/>
  <c r="AO294"/>
  <c r="BE294"/>
  <c r="AN294"/>
  <c r="BD294"/>
  <c r="AY294"/>
  <c r="AX294"/>
  <c r="BB294"/>
  <c r="AE296"/>
  <c r="AK294"/>
  <c r="BA294"/>
  <c r="AJ294"/>
  <c r="AZ294"/>
  <c r="AQ294"/>
  <c r="AP294"/>
  <c r="AL294"/>
  <c r="AU294"/>
  <c r="AS294"/>
  <c r="AR294"/>
  <c r="BG294"/>
  <c r="AM294"/>
  <c r="AG294"/>
  <c r="AW294"/>
  <c r="AF294"/>
  <c r="AV294"/>
  <c r="AI294"/>
  <c r="AH294"/>
  <c r="AT294"/>
  <c r="BC294"/>
  <c r="BI294"/>
  <c r="BH294"/>
  <c r="BF294"/>
  <c r="BJ439"/>
  <c r="F441"/>
  <c r="BJ47"/>
  <c r="F49"/>
  <c r="G49" s="1"/>
  <c r="F208"/>
  <c r="AN206"/>
  <c r="BD206"/>
  <c r="AQ206"/>
  <c r="BG206"/>
  <c r="BF206"/>
  <c r="BE206"/>
  <c r="BA206"/>
  <c r="AE208"/>
  <c r="AJ206"/>
  <c r="AZ206"/>
  <c r="AM206"/>
  <c r="BC206"/>
  <c r="AX206"/>
  <c r="AW206"/>
  <c r="BI206"/>
  <c r="BB206"/>
  <c r="BH206"/>
  <c r="AH206"/>
  <c r="AK206"/>
  <c r="AF206"/>
  <c r="AV206"/>
  <c r="AI206"/>
  <c r="AY206"/>
  <c r="AP206"/>
  <c r="AO206"/>
  <c r="AS206"/>
  <c r="AL206"/>
  <c r="AR206"/>
  <c r="AU206"/>
  <c r="AG206"/>
  <c r="AT206"/>
  <c r="BJ207"/>
  <c r="BJ106"/>
  <c r="BJ379"/>
  <c r="AE441"/>
  <c r="F442" s="1"/>
  <c r="AI439"/>
  <c r="AM439"/>
  <c r="AQ439"/>
  <c r="AU439"/>
  <c r="AY439"/>
  <c r="BC439"/>
  <c r="BG439"/>
  <c r="AH439"/>
  <c r="AL439"/>
  <c r="AP439"/>
  <c r="AT439"/>
  <c r="AX439"/>
  <c r="BB439"/>
  <c r="BF439"/>
  <c r="AF439"/>
  <c r="AN439"/>
  <c r="AV439"/>
  <c r="BD439"/>
  <c r="AJ439"/>
  <c r="AR439"/>
  <c r="AZ439"/>
  <c r="BH439"/>
  <c r="AK439"/>
  <c r="BA439"/>
  <c r="BI439"/>
  <c r="BE439"/>
  <c r="AG439"/>
  <c r="AW439"/>
  <c r="AS439"/>
  <c r="AO439"/>
  <c r="AE49"/>
  <c r="F50" s="1"/>
  <c r="AG47"/>
  <c r="AK47"/>
  <c r="AO47"/>
  <c r="AS47"/>
  <c r="AW47"/>
  <c r="BA47"/>
  <c r="BE47"/>
  <c r="BI47"/>
  <c r="AF47"/>
  <c r="AJ47"/>
  <c r="AN47"/>
  <c r="AR47"/>
  <c r="AV47"/>
  <c r="AZ47"/>
  <c r="BD47"/>
  <c r="BH47"/>
  <c r="AM47"/>
  <c r="AU47"/>
  <c r="BC47"/>
  <c r="AL47"/>
  <c r="AT47"/>
  <c r="BB47"/>
  <c r="AQ47"/>
  <c r="BG47"/>
  <c r="AP47"/>
  <c r="BF47"/>
  <c r="AY47"/>
  <c r="AH47"/>
  <c r="AX47"/>
  <c r="AI47"/>
  <c r="AE108"/>
  <c r="AG106"/>
  <c r="AK106"/>
  <c r="AO106"/>
  <c r="AS106"/>
  <c r="AW106"/>
  <c r="BA106"/>
  <c r="BE106"/>
  <c r="BI106"/>
  <c r="AF106"/>
  <c r="AJ106"/>
  <c r="AN106"/>
  <c r="AR106"/>
  <c r="AV106"/>
  <c r="AZ106"/>
  <c r="BD106"/>
  <c r="BH106"/>
  <c r="AM106"/>
  <c r="AU106"/>
  <c r="BC106"/>
  <c r="AH106"/>
  <c r="AP106"/>
  <c r="AX106"/>
  <c r="BF106"/>
  <c r="AL106"/>
  <c r="BB106"/>
  <c r="AI106"/>
  <c r="AY106"/>
  <c r="BG106"/>
  <c r="AT106"/>
  <c r="AQ106"/>
  <c r="AE381"/>
  <c r="AI379"/>
  <c r="AM379"/>
  <c r="AQ379"/>
  <c r="AU379"/>
  <c r="AY379"/>
  <c r="BC379"/>
  <c r="BG379"/>
  <c r="AH379"/>
  <c r="AL379"/>
  <c r="AP379"/>
  <c r="AT379"/>
  <c r="AX379"/>
  <c r="BB379"/>
  <c r="BF379"/>
  <c r="AJ379"/>
  <c r="AR379"/>
  <c r="AZ379"/>
  <c r="BH379"/>
  <c r="AF379"/>
  <c r="AN379"/>
  <c r="AV379"/>
  <c r="BD379"/>
  <c r="AO379"/>
  <c r="BE379"/>
  <c r="AG379"/>
  <c r="BI379"/>
  <c r="AK379"/>
  <c r="BA379"/>
  <c r="AW379"/>
  <c r="AS379"/>
  <c r="F551" l="1"/>
  <c r="AO549"/>
  <c r="BE549"/>
  <c r="AN549"/>
  <c r="BD549"/>
  <c r="BB549"/>
  <c r="BF549"/>
  <c r="BC549"/>
  <c r="AE551"/>
  <c r="AK549"/>
  <c r="BA549"/>
  <c r="AJ549"/>
  <c r="AZ549"/>
  <c r="AT549"/>
  <c r="AX549"/>
  <c r="AQ549"/>
  <c r="AM549"/>
  <c r="AR549"/>
  <c r="AH549"/>
  <c r="AG549"/>
  <c r="AW549"/>
  <c r="AF549"/>
  <c r="AV549"/>
  <c r="AL549"/>
  <c r="AP549"/>
  <c r="AY549"/>
  <c r="BG549"/>
  <c r="AS549"/>
  <c r="BI549"/>
  <c r="BH549"/>
  <c r="AI549"/>
  <c r="AU549"/>
  <c r="BJ550"/>
  <c r="AJ329"/>
  <c r="AZ329"/>
  <c r="AM329"/>
  <c r="BC329"/>
  <c r="BB329"/>
  <c r="BI329"/>
  <c r="BE329"/>
  <c r="AX329"/>
  <c r="F331"/>
  <c r="AN329"/>
  <c r="BD329"/>
  <c r="BG329"/>
  <c r="AK329"/>
  <c r="AF329"/>
  <c r="AV329"/>
  <c r="AI329"/>
  <c r="AY329"/>
  <c r="AT329"/>
  <c r="BA329"/>
  <c r="AO329"/>
  <c r="BF329"/>
  <c r="AE331"/>
  <c r="BJ330" s="1"/>
  <c r="AR329"/>
  <c r="BH329"/>
  <c r="AU329"/>
  <c r="AL329"/>
  <c r="AS329"/>
  <c r="AW329"/>
  <c r="AH329"/>
  <c r="AQ329"/>
  <c r="AG329"/>
  <c r="AP329"/>
  <c r="BJ329"/>
  <c r="BB151"/>
  <c r="BD151"/>
  <c r="AT151"/>
  <c r="AN151"/>
  <c r="BF151"/>
  <c r="AK151"/>
  <c r="BC151"/>
  <c r="AH151"/>
  <c r="AQ151"/>
  <c r="AZ151"/>
  <c r="BA151"/>
  <c r="AU151"/>
  <c r="AS151"/>
  <c r="AW151"/>
  <c r="AL151"/>
  <c r="BE151"/>
  <c r="AE153"/>
  <c r="AO151"/>
  <c r="AP151"/>
  <c r="AF151"/>
  <c r="AV151"/>
  <c r="AJ151"/>
  <c r="F153"/>
  <c r="BG151"/>
  <c r="AR151"/>
  <c r="AY151"/>
  <c r="BH151"/>
  <c r="AG151"/>
  <c r="AX151"/>
  <c r="AM151"/>
  <c r="AI151"/>
  <c r="BI151"/>
  <c r="AE163"/>
  <c r="F163"/>
  <c r="BJ107"/>
  <c r="F109"/>
  <c r="BJ295"/>
  <c r="F297"/>
  <c r="AP295"/>
  <c r="BF295"/>
  <c r="AS295"/>
  <c r="BI295"/>
  <c r="BH295"/>
  <c r="BG295"/>
  <c r="AN295"/>
  <c r="AT295"/>
  <c r="AW295"/>
  <c r="AI295"/>
  <c r="AL295"/>
  <c r="BB295"/>
  <c r="AO295"/>
  <c r="BE295"/>
  <c r="AZ295"/>
  <c r="AY295"/>
  <c r="BC295"/>
  <c r="AF295"/>
  <c r="AE297"/>
  <c r="AH295"/>
  <c r="AX295"/>
  <c r="AK295"/>
  <c r="BA295"/>
  <c r="AR295"/>
  <c r="AQ295"/>
  <c r="AM295"/>
  <c r="AV295"/>
  <c r="AG295"/>
  <c r="AJ295"/>
  <c r="AU295"/>
  <c r="BD295"/>
  <c r="BJ380"/>
  <c r="F382"/>
  <c r="F209"/>
  <c r="AK207"/>
  <c r="BA207"/>
  <c r="AJ207"/>
  <c r="AZ207"/>
  <c r="AQ207"/>
  <c r="AP207"/>
  <c r="AT207"/>
  <c r="AM207"/>
  <c r="AE209"/>
  <c r="BJ208" s="1"/>
  <c r="AL207"/>
  <c r="BE207"/>
  <c r="BD207"/>
  <c r="AX207"/>
  <c r="AG207"/>
  <c r="AW207"/>
  <c r="AF207"/>
  <c r="AV207"/>
  <c r="AI207"/>
  <c r="AH207"/>
  <c r="AU207"/>
  <c r="BC207"/>
  <c r="AS207"/>
  <c r="BI207"/>
  <c r="AR207"/>
  <c r="BH207"/>
  <c r="BG207"/>
  <c r="BF207"/>
  <c r="AO207"/>
  <c r="AN207"/>
  <c r="AY207"/>
  <c r="BB207"/>
  <c r="G50"/>
  <c r="BJ48"/>
  <c r="BJ440"/>
  <c r="AE109"/>
  <c r="F110" s="1"/>
  <c r="AH107"/>
  <c r="AL107"/>
  <c r="AP107"/>
  <c r="AT107"/>
  <c r="AX107"/>
  <c r="BB107"/>
  <c r="BF107"/>
  <c r="AG107"/>
  <c r="AK107"/>
  <c r="AO107"/>
  <c r="AS107"/>
  <c r="AW107"/>
  <c r="BA107"/>
  <c r="BE107"/>
  <c r="BI107"/>
  <c r="AF107"/>
  <c r="AN107"/>
  <c r="AV107"/>
  <c r="BD107"/>
  <c r="AI107"/>
  <c r="AQ107"/>
  <c r="AY107"/>
  <c r="BG107"/>
  <c r="AM107"/>
  <c r="BC107"/>
  <c r="AJ107"/>
  <c r="AZ107"/>
  <c r="BH107"/>
  <c r="AR107"/>
  <c r="AU107"/>
  <c r="AE50"/>
  <c r="AH48"/>
  <c r="AL48"/>
  <c r="AP48"/>
  <c r="AT48"/>
  <c r="AX48"/>
  <c r="BB48"/>
  <c r="BF48"/>
  <c r="AG48"/>
  <c r="AK48"/>
  <c r="AO48"/>
  <c r="AS48"/>
  <c r="AW48"/>
  <c r="BA48"/>
  <c r="BE48"/>
  <c r="BI48"/>
  <c r="AF48"/>
  <c r="AN48"/>
  <c r="AV48"/>
  <c r="BD48"/>
  <c r="AM48"/>
  <c r="AU48"/>
  <c r="BC48"/>
  <c r="AR48"/>
  <c r="BH48"/>
  <c r="AQ48"/>
  <c r="BG48"/>
  <c r="AZ48"/>
  <c r="AI48"/>
  <c r="AY48"/>
  <c r="AJ48"/>
  <c r="AE442"/>
  <c r="F443" s="1"/>
  <c r="AF440"/>
  <c r="AJ440"/>
  <c r="AN440"/>
  <c r="AR440"/>
  <c r="AV440"/>
  <c r="AZ440"/>
  <c r="BD440"/>
  <c r="BH440"/>
  <c r="AI440"/>
  <c r="AM440"/>
  <c r="AQ440"/>
  <c r="AU440"/>
  <c r="AY440"/>
  <c r="BC440"/>
  <c r="BG440"/>
  <c r="AG440"/>
  <c r="AO440"/>
  <c r="AW440"/>
  <c r="BE440"/>
  <c r="AK440"/>
  <c r="AS440"/>
  <c r="BA440"/>
  <c r="BI440"/>
  <c r="AL440"/>
  <c r="BB440"/>
  <c r="BF440"/>
  <c r="AH440"/>
  <c r="AX440"/>
  <c r="AT440"/>
  <c r="AP440"/>
  <c r="AE382"/>
  <c r="AF380"/>
  <c r="AJ380"/>
  <c r="AN380"/>
  <c r="AR380"/>
  <c r="AV380"/>
  <c r="AZ380"/>
  <c r="BD380"/>
  <c r="BH380"/>
  <c r="AI380"/>
  <c r="AM380"/>
  <c r="AQ380"/>
  <c r="AU380"/>
  <c r="AY380"/>
  <c r="BC380"/>
  <c r="BG380"/>
  <c r="AK380"/>
  <c r="AS380"/>
  <c r="BA380"/>
  <c r="BI380"/>
  <c r="AG380"/>
  <c r="AO380"/>
  <c r="AW380"/>
  <c r="BE380"/>
  <c r="AP380"/>
  <c r="BF380"/>
  <c r="AH380"/>
  <c r="AL380"/>
  <c r="BB380"/>
  <c r="AX380"/>
  <c r="AT380"/>
  <c r="F552" l="1"/>
  <c r="AH550"/>
  <c r="AX550"/>
  <c r="AK550"/>
  <c r="BA550"/>
  <c r="AU550"/>
  <c r="AY550"/>
  <c r="AR550"/>
  <c r="BH550"/>
  <c r="BB550"/>
  <c r="BC550"/>
  <c r="BD550"/>
  <c r="AT550"/>
  <c r="AG550"/>
  <c r="AW550"/>
  <c r="AM550"/>
  <c r="AQ550"/>
  <c r="AZ550"/>
  <c r="AV550"/>
  <c r="AP550"/>
  <c r="BF550"/>
  <c r="AS550"/>
  <c r="BI550"/>
  <c r="AI550"/>
  <c r="AJ550"/>
  <c r="AF550"/>
  <c r="AL550"/>
  <c r="AO550"/>
  <c r="BE550"/>
  <c r="BG550"/>
  <c r="AN550"/>
  <c r="AM551"/>
  <c r="BC551"/>
  <c r="AP551"/>
  <c r="BF551"/>
  <c r="BD551"/>
  <c r="BH551"/>
  <c r="BE551"/>
  <c r="AO551"/>
  <c r="AG551"/>
  <c r="AI551"/>
  <c r="AY551"/>
  <c r="AL551"/>
  <c r="BB551"/>
  <c r="AV551"/>
  <c r="AZ551"/>
  <c r="AS551"/>
  <c r="BI551"/>
  <c r="AQ551"/>
  <c r="AF551"/>
  <c r="BJ551"/>
  <c r="AU551"/>
  <c r="AH551"/>
  <c r="AX551"/>
  <c r="AN551"/>
  <c r="AR551"/>
  <c r="BA551"/>
  <c r="AW551"/>
  <c r="BG551"/>
  <c r="AT551"/>
  <c r="AJ551"/>
  <c r="AK551"/>
  <c r="AE332"/>
  <c r="AS330"/>
  <c r="BI330"/>
  <c r="AR330"/>
  <c r="BH330"/>
  <c r="AL330"/>
  <c r="AX330"/>
  <c r="AY330"/>
  <c r="AW330"/>
  <c r="AM330"/>
  <c r="AI330"/>
  <c r="AO330"/>
  <c r="BE330"/>
  <c r="AN330"/>
  <c r="BD330"/>
  <c r="BC330"/>
  <c r="AH330"/>
  <c r="AQ330"/>
  <c r="AG330"/>
  <c r="AV330"/>
  <c r="F332"/>
  <c r="AK330"/>
  <c r="BA330"/>
  <c r="AJ330"/>
  <c r="AZ330"/>
  <c r="AU330"/>
  <c r="BB330"/>
  <c r="BF330"/>
  <c r="BG330"/>
  <c r="AF330"/>
  <c r="AT330"/>
  <c r="AP330"/>
  <c r="BJ331"/>
  <c r="BJ152"/>
  <c r="F154"/>
  <c r="BD152"/>
  <c r="AT152"/>
  <c r="BA152"/>
  <c r="AZ152"/>
  <c r="AS152"/>
  <c r="AE154"/>
  <c r="AH152"/>
  <c r="AQ152"/>
  <c r="AI152"/>
  <c r="AU152"/>
  <c r="AN152"/>
  <c r="AK152"/>
  <c r="BF152"/>
  <c r="AJ152"/>
  <c r="BB152"/>
  <c r="BE152"/>
  <c r="AV152"/>
  <c r="BI152"/>
  <c r="AM152"/>
  <c r="BG152"/>
  <c r="BC152"/>
  <c r="AW152"/>
  <c r="AR152"/>
  <c r="AY152"/>
  <c r="AO152"/>
  <c r="BH152"/>
  <c r="AF152"/>
  <c r="AL152"/>
  <c r="AX152"/>
  <c r="AP152"/>
  <c r="AG152"/>
  <c r="BJ162"/>
  <c r="AE164"/>
  <c r="AE165" s="1"/>
  <c r="AF162"/>
  <c r="AP162"/>
  <c r="BD162"/>
  <c r="BB162"/>
  <c r="BC162"/>
  <c r="AK162"/>
  <c r="AN162"/>
  <c r="F164"/>
  <c r="AW162"/>
  <c r="AQ162"/>
  <c r="BI162"/>
  <c r="AL162"/>
  <c r="AV162"/>
  <c r="AH162"/>
  <c r="AU162"/>
  <c r="BG162"/>
  <c r="AT162"/>
  <c r="AM162"/>
  <c r="BF162"/>
  <c r="AJ162"/>
  <c r="AO162"/>
  <c r="AY162"/>
  <c r="AI162"/>
  <c r="BA162"/>
  <c r="AG162"/>
  <c r="AZ162"/>
  <c r="AS162"/>
  <c r="AR162"/>
  <c r="BE162"/>
  <c r="BH162"/>
  <c r="AX162"/>
  <c r="BJ163"/>
  <c r="BJ49"/>
  <c r="F51"/>
  <c r="G51" s="1"/>
  <c r="F298"/>
  <c r="AE298"/>
  <c r="AE299" s="1"/>
  <c r="AE300" s="1"/>
  <c r="AU296"/>
  <c r="AH296"/>
  <c r="AX296"/>
  <c r="AS296"/>
  <c r="AR296"/>
  <c r="AV296"/>
  <c r="BE296"/>
  <c r="AN296"/>
  <c r="AQ296"/>
  <c r="BG296"/>
  <c r="AT296"/>
  <c r="AK296"/>
  <c r="AJ296"/>
  <c r="AF296"/>
  <c r="AO296"/>
  <c r="AI296"/>
  <c r="AY296"/>
  <c r="BB296"/>
  <c r="AZ296"/>
  <c r="AM296"/>
  <c r="BC296"/>
  <c r="AP296"/>
  <c r="BF296"/>
  <c r="BI296"/>
  <c r="BH296"/>
  <c r="BD296"/>
  <c r="AW296"/>
  <c r="AL296"/>
  <c r="BA296"/>
  <c r="AG296"/>
  <c r="BJ381"/>
  <c r="F383"/>
  <c r="F210"/>
  <c r="AL208"/>
  <c r="BB208"/>
  <c r="AO208"/>
  <c r="BE208"/>
  <c r="AZ208"/>
  <c r="AY208"/>
  <c r="AU208"/>
  <c r="BD208"/>
  <c r="AS208"/>
  <c r="BG208"/>
  <c r="AH208"/>
  <c r="AX208"/>
  <c r="AK208"/>
  <c r="BA208"/>
  <c r="AR208"/>
  <c r="AQ208"/>
  <c r="AV208"/>
  <c r="AN208"/>
  <c r="AP208"/>
  <c r="BI208"/>
  <c r="BC208"/>
  <c r="AE210"/>
  <c r="AT208"/>
  <c r="AG208"/>
  <c r="AW208"/>
  <c r="AJ208"/>
  <c r="AI208"/>
  <c r="AF208"/>
  <c r="AM208"/>
  <c r="BF208"/>
  <c r="BH208"/>
  <c r="BJ296"/>
  <c r="BJ441"/>
  <c r="BJ108"/>
  <c r="AE51"/>
  <c r="F52" s="1"/>
  <c r="AI49"/>
  <c r="AM49"/>
  <c r="AQ49"/>
  <c r="AU49"/>
  <c r="AY49"/>
  <c r="BC49"/>
  <c r="BG49"/>
  <c r="AH49"/>
  <c r="AL49"/>
  <c r="AP49"/>
  <c r="AT49"/>
  <c r="AX49"/>
  <c r="BB49"/>
  <c r="BF49"/>
  <c r="AG49"/>
  <c r="AO49"/>
  <c r="AW49"/>
  <c r="BE49"/>
  <c r="AF49"/>
  <c r="AN49"/>
  <c r="AV49"/>
  <c r="BD49"/>
  <c r="AS49"/>
  <c r="BI49"/>
  <c r="AR49"/>
  <c r="BH49"/>
  <c r="BA49"/>
  <c r="AJ49"/>
  <c r="AZ49"/>
  <c r="AK49"/>
  <c r="AE383"/>
  <c r="AG381"/>
  <c r="AK381"/>
  <c r="AO381"/>
  <c r="AS381"/>
  <c r="AW381"/>
  <c r="BA381"/>
  <c r="BE381"/>
  <c r="BI381"/>
  <c r="AF381"/>
  <c r="AJ381"/>
  <c r="AN381"/>
  <c r="AR381"/>
  <c r="AV381"/>
  <c r="AZ381"/>
  <c r="BD381"/>
  <c r="BH381"/>
  <c r="AL381"/>
  <c r="AT381"/>
  <c r="BB381"/>
  <c r="AH381"/>
  <c r="AP381"/>
  <c r="AX381"/>
  <c r="BF381"/>
  <c r="AQ381"/>
  <c r="BG381"/>
  <c r="AI381"/>
  <c r="AM381"/>
  <c r="BC381"/>
  <c r="AY381"/>
  <c r="AU381"/>
  <c r="AE443"/>
  <c r="F444" s="1"/>
  <c r="AG441"/>
  <c r="AK441"/>
  <c r="AO441"/>
  <c r="AS441"/>
  <c r="AW441"/>
  <c r="BA441"/>
  <c r="BE441"/>
  <c r="BI441"/>
  <c r="AF441"/>
  <c r="AJ441"/>
  <c r="AN441"/>
  <c r="AR441"/>
  <c r="AV441"/>
  <c r="AZ441"/>
  <c r="BD441"/>
  <c r="BH441"/>
  <c r="AH441"/>
  <c r="AP441"/>
  <c r="AX441"/>
  <c r="BF441"/>
  <c r="AL441"/>
  <c r="AT441"/>
  <c r="BB441"/>
  <c r="AM441"/>
  <c r="BC441"/>
  <c r="BG441"/>
  <c r="AI441"/>
  <c r="AY441"/>
  <c r="AU441"/>
  <c r="AQ441"/>
  <c r="AE110"/>
  <c r="AI108"/>
  <c r="AM108"/>
  <c r="AQ108"/>
  <c r="AU108"/>
  <c r="AY108"/>
  <c r="BC108"/>
  <c r="BG108"/>
  <c r="AH108"/>
  <c r="AL108"/>
  <c r="AP108"/>
  <c r="AT108"/>
  <c r="AX108"/>
  <c r="BB108"/>
  <c r="BF108"/>
  <c r="AG108"/>
  <c r="AO108"/>
  <c r="AW108"/>
  <c r="BE108"/>
  <c r="AJ108"/>
  <c r="AR108"/>
  <c r="AZ108"/>
  <c r="BH108"/>
  <c r="AN108"/>
  <c r="BD108"/>
  <c r="AK108"/>
  <c r="BA108"/>
  <c r="AF108"/>
  <c r="BI108"/>
  <c r="AV108"/>
  <c r="AS108"/>
  <c r="F333" l="1"/>
  <c r="AL331"/>
  <c r="BB331"/>
  <c r="AO331"/>
  <c r="BE331"/>
  <c r="AV331"/>
  <c r="BC331"/>
  <c r="BG331"/>
  <c r="AZ331"/>
  <c r="BF331"/>
  <c r="BD331"/>
  <c r="AH331"/>
  <c r="AX331"/>
  <c r="AK331"/>
  <c r="BA331"/>
  <c r="AN331"/>
  <c r="AU331"/>
  <c r="AQ331"/>
  <c r="AJ331"/>
  <c r="AP331"/>
  <c r="BI331"/>
  <c r="AR331"/>
  <c r="AT331"/>
  <c r="AG331"/>
  <c r="AW331"/>
  <c r="AF331"/>
  <c r="AM331"/>
  <c r="AY331"/>
  <c r="BH331"/>
  <c r="AS331"/>
  <c r="AI331"/>
  <c r="AI332"/>
  <c r="AY332"/>
  <c r="AL332"/>
  <c r="BB332"/>
  <c r="AW332"/>
  <c r="AV332"/>
  <c r="AR332"/>
  <c r="AK332"/>
  <c r="BJ332"/>
  <c r="BD332"/>
  <c r="AU332"/>
  <c r="AH332"/>
  <c r="AX332"/>
  <c r="AO332"/>
  <c r="AN332"/>
  <c r="AZ332"/>
  <c r="BA332"/>
  <c r="BH332"/>
  <c r="AQ332"/>
  <c r="BG332"/>
  <c r="AT332"/>
  <c r="AG332"/>
  <c r="AF332"/>
  <c r="AJ332"/>
  <c r="AS332"/>
  <c r="AM332"/>
  <c r="BC332"/>
  <c r="AP332"/>
  <c r="BF332"/>
  <c r="BE332"/>
  <c r="BI332"/>
  <c r="BJ153"/>
  <c r="AE155"/>
  <c r="AE166"/>
  <c r="F166"/>
  <c r="F301"/>
  <c r="AE301"/>
  <c r="AU163"/>
  <c r="AN163"/>
  <c r="AQ163"/>
  <c r="AF163"/>
  <c r="AV163"/>
  <c r="BF163"/>
  <c r="BI163"/>
  <c r="AJ163"/>
  <c r="BA163"/>
  <c r="AM163"/>
  <c r="BH163"/>
  <c r="AO163"/>
  <c r="BB163"/>
  <c r="AG163"/>
  <c r="AY163"/>
  <c r="AP163"/>
  <c r="AZ163"/>
  <c r="AW163"/>
  <c r="AH163"/>
  <c r="AK163"/>
  <c r="F165"/>
  <c r="AX163"/>
  <c r="AR163"/>
  <c r="AT163"/>
  <c r="AS163"/>
  <c r="BC163"/>
  <c r="BD163"/>
  <c r="AL163"/>
  <c r="BG163"/>
  <c r="BE163"/>
  <c r="AI163"/>
  <c r="AY164"/>
  <c r="AS164"/>
  <c r="AJ164"/>
  <c r="AH164"/>
  <c r="AN164"/>
  <c r="AZ164"/>
  <c r="AM164"/>
  <c r="BJ164"/>
  <c r="AI164"/>
  <c r="BB164"/>
  <c r="BE164"/>
  <c r="AK164"/>
  <c r="AU164"/>
  <c r="AT164"/>
  <c r="BA164"/>
  <c r="BI164"/>
  <c r="BD164"/>
  <c r="BC164"/>
  <c r="AV164"/>
  <c r="AO164"/>
  <c r="BG164"/>
  <c r="AX164"/>
  <c r="BH164"/>
  <c r="AL164"/>
  <c r="BF164"/>
  <c r="AW164"/>
  <c r="AF164"/>
  <c r="AP164"/>
  <c r="AR164"/>
  <c r="AG164"/>
  <c r="AQ164"/>
  <c r="BE153"/>
  <c r="AJ153"/>
  <c r="AP153"/>
  <c r="BA153"/>
  <c r="BG153"/>
  <c r="AI153"/>
  <c r="AS153"/>
  <c r="AU153"/>
  <c r="AR153"/>
  <c r="AX153"/>
  <c r="AO153"/>
  <c r="BH153"/>
  <c r="AV153"/>
  <c r="AK153"/>
  <c r="BC153"/>
  <c r="AW153"/>
  <c r="AF153"/>
  <c r="AL153"/>
  <c r="AT153"/>
  <c r="AZ153"/>
  <c r="AN153"/>
  <c r="BI153"/>
  <c r="AM153"/>
  <c r="BD153"/>
  <c r="AQ153"/>
  <c r="AH153"/>
  <c r="AG153"/>
  <c r="BF153"/>
  <c r="AY153"/>
  <c r="F155"/>
  <c r="BB153"/>
  <c r="BE154"/>
  <c r="BA154"/>
  <c r="BH154"/>
  <c r="AS154"/>
  <c r="AO154"/>
  <c r="AU154"/>
  <c r="AQ154"/>
  <c r="AY154"/>
  <c r="AH154"/>
  <c r="AP154"/>
  <c r="AM154"/>
  <c r="AF154"/>
  <c r="AJ154"/>
  <c r="BG154"/>
  <c r="AI154"/>
  <c r="AZ154"/>
  <c r="BC154"/>
  <c r="BB154"/>
  <c r="AK154"/>
  <c r="AR154"/>
  <c r="AG154"/>
  <c r="BJ154"/>
  <c r="AT154"/>
  <c r="AW154"/>
  <c r="AX154"/>
  <c r="BF154"/>
  <c r="AV154"/>
  <c r="AL154"/>
  <c r="BI154"/>
  <c r="BD154"/>
  <c r="AN154"/>
  <c r="F300"/>
  <c r="AP299"/>
  <c r="BF299"/>
  <c r="AS299"/>
  <c r="BI299"/>
  <c r="BD299"/>
  <c r="AI299"/>
  <c r="AR299"/>
  <c r="AM299"/>
  <c r="AZ299"/>
  <c r="AL299"/>
  <c r="BB299"/>
  <c r="AO299"/>
  <c r="BE299"/>
  <c r="AV299"/>
  <c r="BC299"/>
  <c r="BG299"/>
  <c r="BH299"/>
  <c r="BJ299"/>
  <c r="AT299"/>
  <c r="AG299"/>
  <c r="AW299"/>
  <c r="AF299"/>
  <c r="AY299"/>
  <c r="AH299"/>
  <c r="AX299"/>
  <c r="AK299"/>
  <c r="BA299"/>
  <c r="AN299"/>
  <c r="AU299"/>
  <c r="AQ299"/>
  <c r="AJ299"/>
  <c r="F211"/>
  <c r="AM209"/>
  <c r="BC209"/>
  <c r="AP209"/>
  <c r="BF209"/>
  <c r="BI209"/>
  <c r="BH209"/>
  <c r="AV209"/>
  <c r="BE209"/>
  <c r="AT209"/>
  <c r="AG209"/>
  <c r="AI209"/>
  <c r="AY209"/>
  <c r="AL209"/>
  <c r="BB209"/>
  <c r="BA209"/>
  <c r="AZ209"/>
  <c r="AF209"/>
  <c r="AO209"/>
  <c r="AQ209"/>
  <c r="BG209"/>
  <c r="AJ209"/>
  <c r="AE211"/>
  <c r="AU209"/>
  <c r="AH209"/>
  <c r="AX209"/>
  <c r="AS209"/>
  <c r="AR209"/>
  <c r="AW209"/>
  <c r="AN209"/>
  <c r="AK209"/>
  <c r="BD209"/>
  <c r="BJ209"/>
  <c r="BJ382"/>
  <c r="F384"/>
  <c r="G52"/>
  <c r="F111"/>
  <c r="AE111"/>
  <c r="BF110" s="1"/>
  <c r="BJ297"/>
  <c r="F299"/>
  <c r="AN297"/>
  <c r="BD297"/>
  <c r="AQ297"/>
  <c r="BG297"/>
  <c r="AK297"/>
  <c r="AG297"/>
  <c r="AP297"/>
  <c r="AJ297"/>
  <c r="AZ297"/>
  <c r="AM297"/>
  <c r="BC297"/>
  <c r="BB297"/>
  <c r="BI297"/>
  <c r="BE297"/>
  <c r="BF297"/>
  <c r="AR297"/>
  <c r="AU297"/>
  <c r="AS297"/>
  <c r="AX297"/>
  <c r="AF297"/>
  <c r="AV297"/>
  <c r="AI297"/>
  <c r="AY297"/>
  <c r="AT297"/>
  <c r="BA297"/>
  <c r="AO297"/>
  <c r="AH297"/>
  <c r="BH297"/>
  <c r="AL297"/>
  <c r="AW297"/>
  <c r="AK298"/>
  <c r="BA298"/>
  <c r="AJ298"/>
  <c r="AZ298"/>
  <c r="AU298"/>
  <c r="BB298"/>
  <c r="BF298"/>
  <c r="AY298"/>
  <c r="AO298"/>
  <c r="BE298"/>
  <c r="AN298"/>
  <c r="AH298"/>
  <c r="AQ298"/>
  <c r="AG298"/>
  <c r="AW298"/>
  <c r="AF298"/>
  <c r="AV298"/>
  <c r="AM298"/>
  <c r="AT298"/>
  <c r="AP298"/>
  <c r="AI298"/>
  <c r="BJ298"/>
  <c r="BC298"/>
  <c r="AS298"/>
  <c r="BI298"/>
  <c r="AR298"/>
  <c r="BH298"/>
  <c r="AL298"/>
  <c r="AX298"/>
  <c r="BG298"/>
  <c r="BD298"/>
  <c r="BJ50"/>
  <c r="BJ442"/>
  <c r="BJ109"/>
  <c r="AE52"/>
  <c r="F53" s="1"/>
  <c r="AF50"/>
  <c r="AJ50"/>
  <c r="AN50"/>
  <c r="AR50"/>
  <c r="AV50"/>
  <c r="AZ50"/>
  <c r="BD50"/>
  <c r="BH50"/>
  <c r="AI50"/>
  <c r="AM50"/>
  <c r="AQ50"/>
  <c r="AU50"/>
  <c r="AY50"/>
  <c r="BC50"/>
  <c r="BG50"/>
  <c r="AH50"/>
  <c r="AP50"/>
  <c r="AX50"/>
  <c r="BF50"/>
  <c r="AG50"/>
  <c r="AO50"/>
  <c r="AW50"/>
  <c r="BE50"/>
  <c r="AT50"/>
  <c r="AS50"/>
  <c r="BI50"/>
  <c r="BB50"/>
  <c r="AK50"/>
  <c r="BA50"/>
  <c r="AL50"/>
  <c r="AF109"/>
  <c r="AJ109"/>
  <c r="AN109"/>
  <c r="AR109"/>
  <c r="AV109"/>
  <c r="AZ109"/>
  <c r="BD109"/>
  <c r="BH109"/>
  <c r="AI109"/>
  <c r="AM109"/>
  <c r="AQ109"/>
  <c r="AU109"/>
  <c r="AY109"/>
  <c r="BC109"/>
  <c r="BG109"/>
  <c r="AH109"/>
  <c r="AP109"/>
  <c r="AX109"/>
  <c r="BF109"/>
  <c r="AK109"/>
  <c r="AS109"/>
  <c r="BA109"/>
  <c r="BI109"/>
  <c r="AO109"/>
  <c r="BE109"/>
  <c r="AL109"/>
  <c r="BB109"/>
  <c r="AG109"/>
  <c r="AW109"/>
  <c r="AT109"/>
  <c r="AS110"/>
  <c r="AE444"/>
  <c r="F445" s="1"/>
  <c r="AH442"/>
  <c r="AL442"/>
  <c r="AP442"/>
  <c r="AT442"/>
  <c r="AX442"/>
  <c r="BB442"/>
  <c r="BF442"/>
  <c r="AG442"/>
  <c r="AK442"/>
  <c r="AO442"/>
  <c r="AS442"/>
  <c r="AW442"/>
  <c r="BA442"/>
  <c r="BE442"/>
  <c r="BI442"/>
  <c r="AI442"/>
  <c r="AQ442"/>
  <c r="AY442"/>
  <c r="BG442"/>
  <c r="AM442"/>
  <c r="AU442"/>
  <c r="BC442"/>
  <c r="AN442"/>
  <c r="BD442"/>
  <c r="AF442"/>
  <c r="BH442"/>
  <c r="AJ442"/>
  <c r="AZ442"/>
  <c r="AV442"/>
  <c r="AR442"/>
  <c r="AE384"/>
  <c r="AH382"/>
  <c r="AL382"/>
  <c r="AP382"/>
  <c r="AT382"/>
  <c r="AX382"/>
  <c r="BB382"/>
  <c r="BF382"/>
  <c r="AG382"/>
  <c r="AK382"/>
  <c r="AO382"/>
  <c r="AS382"/>
  <c r="AW382"/>
  <c r="BA382"/>
  <c r="BE382"/>
  <c r="BI382"/>
  <c r="AM382"/>
  <c r="AU382"/>
  <c r="BC382"/>
  <c r="AI382"/>
  <c r="AQ382"/>
  <c r="AY382"/>
  <c r="BG382"/>
  <c r="AR382"/>
  <c r="BH382"/>
  <c r="AJ382"/>
  <c r="AF382"/>
  <c r="AN382"/>
  <c r="BD382"/>
  <c r="AZ382"/>
  <c r="AV382"/>
  <c r="BJ165" l="1"/>
  <c r="AE167"/>
  <c r="AE156"/>
  <c r="F156"/>
  <c r="BJ155"/>
  <c r="F167"/>
  <c r="BD165"/>
  <c r="BI165"/>
  <c r="AJ165"/>
  <c r="BC165"/>
  <c r="AW165"/>
  <c r="AH165"/>
  <c r="AR165"/>
  <c r="AO165"/>
  <c r="AZ165"/>
  <c r="AT165"/>
  <c r="BH165"/>
  <c r="AN165"/>
  <c r="AL165"/>
  <c r="BA165"/>
  <c r="AP165"/>
  <c r="AG165"/>
  <c r="AI165"/>
  <c r="AS165"/>
  <c r="BB165"/>
  <c r="BG165"/>
  <c r="AM165"/>
  <c r="BE165"/>
  <c r="AX165"/>
  <c r="AK165"/>
  <c r="AQ165"/>
  <c r="AV165"/>
  <c r="AU165"/>
  <c r="BF165"/>
  <c r="AY165"/>
  <c r="AF165"/>
  <c r="BJ166"/>
  <c r="AO166"/>
  <c r="AM166"/>
  <c r="BC166"/>
  <c r="BA166"/>
  <c r="AU166"/>
  <c r="AT166"/>
  <c r="AI166"/>
  <c r="BG166"/>
  <c r="BB166"/>
  <c r="AY166"/>
  <c r="BH166"/>
  <c r="AK166"/>
  <c r="BD166"/>
  <c r="AJ166"/>
  <c r="AS166"/>
  <c r="BE166"/>
  <c r="AF166"/>
  <c r="AH166"/>
  <c r="AP166"/>
  <c r="AN166"/>
  <c r="AL166"/>
  <c r="AZ166"/>
  <c r="BF166"/>
  <c r="AX166"/>
  <c r="AQ166"/>
  <c r="BI166"/>
  <c r="AW166"/>
  <c r="AV166"/>
  <c r="AR166"/>
  <c r="AG166"/>
  <c r="F302"/>
  <c r="AI300"/>
  <c r="AY300"/>
  <c r="AL300"/>
  <c r="BB300"/>
  <c r="AW300"/>
  <c r="AV300"/>
  <c r="AR300"/>
  <c r="BI300"/>
  <c r="AE302"/>
  <c r="BJ301" s="1"/>
  <c r="AU300"/>
  <c r="AH300"/>
  <c r="AX300"/>
  <c r="AO300"/>
  <c r="AN300"/>
  <c r="AZ300"/>
  <c r="AK300"/>
  <c r="AQ300"/>
  <c r="AG300"/>
  <c r="AJ300"/>
  <c r="AT300"/>
  <c r="AS300"/>
  <c r="AM300"/>
  <c r="BC300"/>
  <c r="AP300"/>
  <c r="BF300"/>
  <c r="BE300"/>
  <c r="BD300"/>
  <c r="BH300"/>
  <c r="BA300"/>
  <c r="BG300"/>
  <c r="AF300"/>
  <c r="BJ300"/>
  <c r="AI110"/>
  <c r="AL110"/>
  <c r="AN110"/>
  <c r="BG110"/>
  <c r="AM110"/>
  <c r="AZ110"/>
  <c r="F112"/>
  <c r="AE112"/>
  <c r="BJ111" s="1"/>
  <c r="BJ210"/>
  <c r="F212"/>
  <c r="AN210"/>
  <c r="BD210"/>
  <c r="AQ210"/>
  <c r="BG210"/>
  <c r="AK210"/>
  <c r="AH210"/>
  <c r="BE210"/>
  <c r="AR210"/>
  <c r="BH210"/>
  <c r="AU210"/>
  <c r="AS210"/>
  <c r="AO210"/>
  <c r="AJ210"/>
  <c r="AZ210"/>
  <c r="AM210"/>
  <c r="BC210"/>
  <c r="BB210"/>
  <c r="BI210"/>
  <c r="AW210"/>
  <c r="BF210"/>
  <c r="AF210"/>
  <c r="AV210"/>
  <c r="AI210"/>
  <c r="AY210"/>
  <c r="AT210"/>
  <c r="BA210"/>
  <c r="AG210"/>
  <c r="AP210"/>
  <c r="AE212"/>
  <c r="BJ211" s="1"/>
  <c r="AL210"/>
  <c r="AX210"/>
  <c r="AG110"/>
  <c r="AK110"/>
  <c r="AY110"/>
  <c r="AO110"/>
  <c r="AW110"/>
  <c r="BA110"/>
  <c r="AR110"/>
  <c r="BJ110"/>
  <c r="AF110"/>
  <c r="AJ110"/>
  <c r="BB110"/>
  <c r="BE110"/>
  <c r="AV110"/>
  <c r="AQ110"/>
  <c r="BH110"/>
  <c r="BJ383"/>
  <c r="F385"/>
  <c r="AP110"/>
  <c r="AT110"/>
  <c r="AU110"/>
  <c r="BD110"/>
  <c r="AH110"/>
  <c r="AX110"/>
  <c r="BC110"/>
  <c r="BI110"/>
  <c r="G53"/>
  <c r="BJ443"/>
  <c r="BJ51"/>
  <c r="AE53"/>
  <c r="AG51"/>
  <c r="AK51"/>
  <c r="AO51"/>
  <c r="AS51"/>
  <c r="AW51"/>
  <c r="BA51"/>
  <c r="BE51"/>
  <c r="BI51"/>
  <c r="AF51"/>
  <c r="AJ51"/>
  <c r="AN51"/>
  <c r="AR51"/>
  <c r="AV51"/>
  <c r="AZ51"/>
  <c r="BD51"/>
  <c r="BH51"/>
  <c r="AI51"/>
  <c r="AQ51"/>
  <c r="AY51"/>
  <c r="BG51"/>
  <c r="AH51"/>
  <c r="AP51"/>
  <c r="AX51"/>
  <c r="BF51"/>
  <c r="AU51"/>
  <c r="AT51"/>
  <c r="BC51"/>
  <c r="AL51"/>
  <c r="BB51"/>
  <c r="AM51"/>
  <c r="AE385"/>
  <c r="AI383"/>
  <c r="AM383"/>
  <c r="AQ383"/>
  <c r="AU383"/>
  <c r="AY383"/>
  <c r="BC383"/>
  <c r="BG383"/>
  <c r="AH383"/>
  <c r="AL383"/>
  <c r="AP383"/>
  <c r="AT383"/>
  <c r="AX383"/>
  <c r="BB383"/>
  <c r="BF383"/>
  <c r="AF383"/>
  <c r="AN383"/>
  <c r="AV383"/>
  <c r="BD383"/>
  <c r="AJ383"/>
  <c r="AR383"/>
  <c r="AZ383"/>
  <c r="BH383"/>
  <c r="AS383"/>
  <c r="BI383"/>
  <c r="AK383"/>
  <c r="AG383"/>
  <c r="AO383"/>
  <c r="BE383"/>
  <c r="BA383"/>
  <c r="AW383"/>
  <c r="AE445"/>
  <c r="AI443"/>
  <c r="AM443"/>
  <c r="AQ443"/>
  <c r="AU443"/>
  <c r="AY443"/>
  <c r="BC443"/>
  <c r="BG443"/>
  <c r="AH443"/>
  <c r="AL443"/>
  <c r="AP443"/>
  <c r="AT443"/>
  <c r="AX443"/>
  <c r="BB443"/>
  <c r="BF443"/>
  <c r="AJ443"/>
  <c r="AR443"/>
  <c r="AZ443"/>
  <c r="BH443"/>
  <c r="AF443"/>
  <c r="AN443"/>
  <c r="AV443"/>
  <c r="BD443"/>
  <c r="AO443"/>
  <c r="BE443"/>
  <c r="AG443"/>
  <c r="BI443"/>
  <c r="AK443"/>
  <c r="BA443"/>
  <c r="AW443"/>
  <c r="AS443"/>
  <c r="AE168" l="1"/>
  <c r="F168"/>
  <c r="BF155"/>
  <c r="AR155"/>
  <c r="AS155"/>
  <c r="AT155"/>
  <c r="AQ155"/>
  <c r="AN155"/>
  <c r="AE157"/>
  <c r="AK155"/>
  <c r="AH155"/>
  <c r="AL155"/>
  <c r="BA155"/>
  <c r="BB155"/>
  <c r="BD155"/>
  <c r="AO155"/>
  <c r="BE155"/>
  <c r="AI155"/>
  <c r="AZ155"/>
  <c r="AU155"/>
  <c r="AM155"/>
  <c r="F157"/>
  <c r="AY155"/>
  <c r="BI155"/>
  <c r="AP155"/>
  <c r="AF155"/>
  <c r="BH155"/>
  <c r="AJ155"/>
  <c r="AV155"/>
  <c r="AG155"/>
  <c r="BC155"/>
  <c r="AX155"/>
  <c r="BG155"/>
  <c r="AW155"/>
  <c r="BJ156"/>
  <c r="AN301"/>
  <c r="BD301"/>
  <c r="AQ301"/>
  <c r="BG301"/>
  <c r="BF301"/>
  <c r="BE301"/>
  <c r="BI301"/>
  <c r="F303"/>
  <c r="BB301"/>
  <c r="AJ301"/>
  <c r="AZ301"/>
  <c r="AM301"/>
  <c r="BC301"/>
  <c r="AX301"/>
  <c r="AW301"/>
  <c r="AS301"/>
  <c r="AL301"/>
  <c r="AF301"/>
  <c r="AI301"/>
  <c r="AP301"/>
  <c r="BA301"/>
  <c r="AE303"/>
  <c r="BJ302" s="1"/>
  <c r="AR301"/>
  <c r="BH301"/>
  <c r="AU301"/>
  <c r="AH301"/>
  <c r="AG301"/>
  <c r="AK301"/>
  <c r="AT301"/>
  <c r="AV301"/>
  <c r="AY301"/>
  <c r="AO301"/>
  <c r="BJ384"/>
  <c r="F386"/>
  <c r="BJ52"/>
  <c r="F54"/>
  <c r="G54" s="1"/>
  <c r="F213"/>
  <c r="AE213"/>
  <c r="BJ212" s="1"/>
  <c r="AS211"/>
  <c r="BI211"/>
  <c r="AR211"/>
  <c r="BH211"/>
  <c r="AL211"/>
  <c r="AY211"/>
  <c r="AP211"/>
  <c r="AG211"/>
  <c r="AW211"/>
  <c r="AV211"/>
  <c r="AT211"/>
  <c r="BG211"/>
  <c r="AO211"/>
  <c r="BE211"/>
  <c r="AN211"/>
  <c r="BD211"/>
  <c r="BC211"/>
  <c r="AI211"/>
  <c r="BF211"/>
  <c r="AM211"/>
  <c r="AK211"/>
  <c r="BA211"/>
  <c r="AJ211"/>
  <c r="AZ211"/>
  <c r="AU211"/>
  <c r="BB211"/>
  <c r="AX211"/>
  <c r="AQ211"/>
  <c r="AF211"/>
  <c r="AH211"/>
  <c r="F113"/>
  <c r="AP111"/>
  <c r="BF111"/>
  <c r="AS111"/>
  <c r="BI111"/>
  <c r="BH111"/>
  <c r="AQ111"/>
  <c r="AI111"/>
  <c r="AL111"/>
  <c r="BB111"/>
  <c r="AO111"/>
  <c r="BE111"/>
  <c r="AZ111"/>
  <c r="BC111"/>
  <c r="BD111"/>
  <c r="AY111"/>
  <c r="AH111"/>
  <c r="AX111"/>
  <c r="AK111"/>
  <c r="BA111"/>
  <c r="AR111"/>
  <c r="AU111"/>
  <c r="AN111"/>
  <c r="AV111"/>
  <c r="AE113"/>
  <c r="AE114" s="1"/>
  <c r="AG111"/>
  <c r="BG111"/>
  <c r="AT111"/>
  <c r="AM111"/>
  <c r="AJ111"/>
  <c r="AW111"/>
  <c r="AF111"/>
  <c r="BJ444"/>
  <c r="F446"/>
  <c r="AE446"/>
  <c r="AF444"/>
  <c r="AJ444"/>
  <c r="AN444"/>
  <c r="AR444"/>
  <c r="AV444"/>
  <c r="AZ444"/>
  <c r="BD444"/>
  <c r="BH444"/>
  <c r="AI444"/>
  <c r="AM444"/>
  <c r="AQ444"/>
  <c r="AU444"/>
  <c r="AY444"/>
  <c r="BC444"/>
  <c r="BG444"/>
  <c r="AK444"/>
  <c r="AS444"/>
  <c r="BA444"/>
  <c r="BI444"/>
  <c r="AG444"/>
  <c r="AO444"/>
  <c r="AW444"/>
  <c r="BE444"/>
  <c r="AP444"/>
  <c r="BF444"/>
  <c r="AH444"/>
  <c r="AL444"/>
  <c r="BB444"/>
  <c r="AX444"/>
  <c r="AT444"/>
  <c r="AE386"/>
  <c r="AF384"/>
  <c r="AJ384"/>
  <c r="AN384"/>
  <c r="AR384"/>
  <c r="AV384"/>
  <c r="AZ384"/>
  <c r="BD384"/>
  <c r="BH384"/>
  <c r="AI384"/>
  <c r="AM384"/>
  <c r="AQ384"/>
  <c r="AU384"/>
  <c r="AY384"/>
  <c r="BC384"/>
  <c r="BG384"/>
  <c r="AG384"/>
  <c r="AO384"/>
  <c r="AW384"/>
  <c r="BE384"/>
  <c r="AK384"/>
  <c r="AS384"/>
  <c r="BA384"/>
  <c r="BI384"/>
  <c r="AT384"/>
  <c r="AL384"/>
  <c r="AH384"/>
  <c r="AP384"/>
  <c r="BF384"/>
  <c r="BB384"/>
  <c r="AX384"/>
  <c r="AE54"/>
  <c r="F55" s="1"/>
  <c r="AH52"/>
  <c r="AL52"/>
  <c r="AP52"/>
  <c r="AT52"/>
  <c r="AX52"/>
  <c r="BB52"/>
  <c r="BF52"/>
  <c r="AG52"/>
  <c r="AK52"/>
  <c r="AO52"/>
  <c r="AS52"/>
  <c r="AW52"/>
  <c r="BA52"/>
  <c r="BE52"/>
  <c r="BI52"/>
  <c r="AJ52"/>
  <c r="AR52"/>
  <c r="AZ52"/>
  <c r="BH52"/>
  <c r="AI52"/>
  <c r="AQ52"/>
  <c r="AY52"/>
  <c r="BG52"/>
  <c r="AF52"/>
  <c r="AV52"/>
  <c r="AU52"/>
  <c r="BD52"/>
  <c r="AM52"/>
  <c r="BC52"/>
  <c r="AN52"/>
  <c r="AI167" l="1"/>
  <c r="BA167"/>
  <c r="AM167"/>
  <c r="AH167"/>
  <c r="BE167"/>
  <c r="AQ167"/>
  <c r="AJ167"/>
  <c r="BF167"/>
  <c r="AV167"/>
  <c r="AE169"/>
  <c r="F169"/>
  <c r="BB167"/>
  <c r="AF167"/>
  <c r="AU167"/>
  <c r="AR167"/>
  <c r="BI167"/>
  <c r="AK167"/>
  <c r="AP167"/>
  <c r="AX167"/>
  <c r="BD167"/>
  <c r="AL167"/>
  <c r="AN167"/>
  <c r="AG167"/>
  <c r="AS167"/>
  <c r="BC167"/>
  <c r="AT167"/>
  <c r="AW167"/>
  <c r="AY167"/>
  <c r="AZ167"/>
  <c r="BH167"/>
  <c r="BG167"/>
  <c r="AO167"/>
  <c r="BJ168"/>
  <c r="AE158"/>
  <c r="AV156"/>
  <c r="AY156"/>
  <c r="BG156"/>
  <c r="AW156"/>
  <c r="AH156"/>
  <c r="BD156"/>
  <c r="AX156"/>
  <c r="BE156"/>
  <c r="AF156"/>
  <c r="AU156"/>
  <c r="AL156"/>
  <c r="BH156"/>
  <c r="BI156"/>
  <c r="AN156"/>
  <c r="BF156"/>
  <c r="BA156"/>
  <c r="F158"/>
  <c r="BB156"/>
  <c r="BC156"/>
  <c r="AR156"/>
  <c r="AO156"/>
  <c r="AM156"/>
  <c r="AK156"/>
  <c r="AZ156"/>
  <c r="AG156"/>
  <c r="AT156"/>
  <c r="AS156"/>
  <c r="AP156"/>
  <c r="AJ156"/>
  <c r="AQ156"/>
  <c r="AI156"/>
  <c r="BJ157"/>
  <c r="BJ167"/>
  <c r="F304"/>
  <c r="AG302"/>
  <c r="AW302"/>
  <c r="AF302"/>
  <c r="AV302"/>
  <c r="AI302"/>
  <c r="AH302"/>
  <c r="AL302"/>
  <c r="AM302"/>
  <c r="AE304"/>
  <c r="BJ303" s="1"/>
  <c r="AS302"/>
  <c r="BI302"/>
  <c r="AR302"/>
  <c r="BH302"/>
  <c r="BG302"/>
  <c r="BF302"/>
  <c r="AU302"/>
  <c r="AK302"/>
  <c r="AJ302"/>
  <c r="AQ302"/>
  <c r="BC302"/>
  <c r="AO302"/>
  <c r="BE302"/>
  <c r="AN302"/>
  <c r="BD302"/>
  <c r="AY302"/>
  <c r="AX302"/>
  <c r="AT302"/>
  <c r="BA302"/>
  <c r="AZ302"/>
  <c r="AP302"/>
  <c r="BB302"/>
  <c r="F115"/>
  <c r="AE115"/>
  <c r="AE116" s="1"/>
  <c r="BJ445"/>
  <c r="F447"/>
  <c r="BJ112"/>
  <c r="F114"/>
  <c r="AI112"/>
  <c r="AY112"/>
  <c r="AL112"/>
  <c r="BB112"/>
  <c r="BA112"/>
  <c r="AV112"/>
  <c r="AO112"/>
  <c r="AZ112"/>
  <c r="BC112"/>
  <c r="BF112"/>
  <c r="BE112"/>
  <c r="AU112"/>
  <c r="AH112"/>
  <c r="AX112"/>
  <c r="AS112"/>
  <c r="AN112"/>
  <c r="BH112"/>
  <c r="AG112"/>
  <c r="AM112"/>
  <c r="BI112"/>
  <c r="AQ112"/>
  <c r="BG112"/>
  <c r="AT112"/>
  <c r="AK112"/>
  <c r="AF112"/>
  <c r="AR112"/>
  <c r="AJ112"/>
  <c r="AP112"/>
  <c r="BD112"/>
  <c r="AW112"/>
  <c r="BJ113"/>
  <c r="AF113"/>
  <c r="AV113"/>
  <c r="AI113"/>
  <c r="AY113"/>
  <c r="AT113"/>
  <c r="AW113"/>
  <c r="AP113"/>
  <c r="BA113"/>
  <c r="AN113"/>
  <c r="BD113"/>
  <c r="AQ113"/>
  <c r="BG113"/>
  <c r="AS113"/>
  <c r="AJ113"/>
  <c r="AZ113"/>
  <c r="BC113"/>
  <c r="BE113"/>
  <c r="AX113"/>
  <c r="AR113"/>
  <c r="BH113"/>
  <c r="AU113"/>
  <c r="AL113"/>
  <c r="AO113"/>
  <c r="BI113"/>
  <c r="AH113"/>
  <c r="AG113"/>
  <c r="AK113"/>
  <c r="AM113"/>
  <c r="BB113"/>
  <c r="BF113"/>
  <c r="F214"/>
  <c r="AL212"/>
  <c r="BB212"/>
  <c r="AO212"/>
  <c r="BE212"/>
  <c r="AV212"/>
  <c r="BC212"/>
  <c r="AY212"/>
  <c r="BH212"/>
  <c r="AP212"/>
  <c r="AS212"/>
  <c r="BD212"/>
  <c r="BG212"/>
  <c r="AH212"/>
  <c r="AX212"/>
  <c r="AK212"/>
  <c r="BA212"/>
  <c r="AN212"/>
  <c r="AU212"/>
  <c r="AI212"/>
  <c r="AR212"/>
  <c r="BI212"/>
  <c r="AE214"/>
  <c r="AT212"/>
  <c r="AG212"/>
  <c r="AW212"/>
  <c r="AF212"/>
  <c r="AM212"/>
  <c r="AZ212"/>
  <c r="AQ212"/>
  <c r="BF212"/>
  <c r="AJ212"/>
  <c r="G55"/>
  <c r="BJ385"/>
  <c r="F387"/>
  <c r="BJ53"/>
  <c r="AE55"/>
  <c r="F56" s="1"/>
  <c r="AI53"/>
  <c r="AM53"/>
  <c r="AQ53"/>
  <c r="AU53"/>
  <c r="AY53"/>
  <c r="BC53"/>
  <c r="BG53"/>
  <c r="AH53"/>
  <c r="AL53"/>
  <c r="AP53"/>
  <c r="AT53"/>
  <c r="AX53"/>
  <c r="BB53"/>
  <c r="BF53"/>
  <c r="AK53"/>
  <c r="AS53"/>
  <c r="BA53"/>
  <c r="BI53"/>
  <c r="AJ53"/>
  <c r="AR53"/>
  <c r="AZ53"/>
  <c r="BH53"/>
  <c r="AG53"/>
  <c r="AW53"/>
  <c r="AF53"/>
  <c r="AV53"/>
  <c r="BE53"/>
  <c r="AN53"/>
  <c r="BD53"/>
  <c r="AO53"/>
  <c r="AE387"/>
  <c r="AG385"/>
  <c r="AK385"/>
  <c r="AO385"/>
  <c r="AS385"/>
  <c r="AW385"/>
  <c r="BA385"/>
  <c r="BE385"/>
  <c r="BI385"/>
  <c r="AF385"/>
  <c r="AJ385"/>
  <c r="AN385"/>
  <c r="AR385"/>
  <c r="AV385"/>
  <c r="AZ385"/>
  <c r="BD385"/>
  <c r="BH385"/>
  <c r="AH385"/>
  <c r="AP385"/>
  <c r="AX385"/>
  <c r="BF385"/>
  <c r="AL385"/>
  <c r="AT385"/>
  <c r="BB385"/>
  <c r="AU385"/>
  <c r="AM385"/>
  <c r="AI385"/>
  <c r="AQ385"/>
  <c r="BG385"/>
  <c r="BC385"/>
  <c r="AY385"/>
  <c r="AE447"/>
  <c r="F448" s="1"/>
  <c r="AG445"/>
  <c r="AK445"/>
  <c r="AO445"/>
  <c r="AS445"/>
  <c r="AW445"/>
  <c r="BA445"/>
  <c r="BE445"/>
  <c r="BI445"/>
  <c r="AF445"/>
  <c r="AJ445"/>
  <c r="AN445"/>
  <c r="AR445"/>
  <c r="AV445"/>
  <c r="AZ445"/>
  <c r="BD445"/>
  <c r="BH445"/>
  <c r="AL445"/>
  <c r="AT445"/>
  <c r="BB445"/>
  <c r="AH445"/>
  <c r="AP445"/>
  <c r="AX445"/>
  <c r="BF445"/>
  <c r="AQ445"/>
  <c r="BG445"/>
  <c r="AI445"/>
  <c r="AM445"/>
  <c r="BC445"/>
  <c r="AY445"/>
  <c r="AU445"/>
  <c r="AG157" l="1"/>
  <c r="AR157"/>
  <c r="BG157"/>
  <c r="AJ157"/>
  <c r="BA157"/>
  <c r="AV157"/>
  <c r="BE157"/>
  <c r="AT157"/>
  <c r="BC157"/>
  <c r="AO157"/>
  <c r="AQ157"/>
  <c r="AN157"/>
  <c r="AI157"/>
  <c r="BF157"/>
  <c r="AF157"/>
  <c r="AU157"/>
  <c r="BB157"/>
  <c r="AK157"/>
  <c r="AW157"/>
  <c r="AH157"/>
  <c r="AP157"/>
  <c r="AM157"/>
  <c r="BI157"/>
  <c r="AZ157"/>
  <c r="AX157"/>
  <c r="AE159"/>
  <c r="BH157"/>
  <c r="AS157"/>
  <c r="AL157"/>
  <c r="AY157"/>
  <c r="BD157"/>
  <c r="F159"/>
  <c r="BJ158"/>
  <c r="AP168"/>
  <c r="BD168"/>
  <c r="BE168"/>
  <c r="AH168"/>
  <c r="BA168"/>
  <c r="BG168"/>
  <c r="AI168"/>
  <c r="AM168"/>
  <c r="AW168"/>
  <c r="AV168"/>
  <c r="AN168"/>
  <c r="AY168"/>
  <c r="BF168"/>
  <c r="AK168"/>
  <c r="AS168"/>
  <c r="BB168"/>
  <c r="AF168"/>
  <c r="BC168"/>
  <c r="AO168"/>
  <c r="AQ168"/>
  <c r="AJ168"/>
  <c r="AX168"/>
  <c r="AG168"/>
  <c r="AE170"/>
  <c r="AL168"/>
  <c r="AR168"/>
  <c r="AT168"/>
  <c r="BI168"/>
  <c r="AZ168"/>
  <c r="BH168"/>
  <c r="AU168"/>
  <c r="F170"/>
  <c r="BJ213"/>
  <c r="AE215"/>
  <c r="AN214" s="1"/>
  <c r="F117"/>
  <c r="AE117"/>
  <c r="BJ116"/>
  <c r="AP303"/>
  <c r="BF303"/>
  <c r="AS303"/>
  <c r="BI303"/>
  <c r="BH303"/>
  <c r="BG303"/>
  <c r="AV303"/>
  <c r="AT303"/>
  <c r="AG303"/>
  <c r="AJ303"/>
  <c r="AM303"/>
  <c r="AL303"/>
  <c r="BB303"/>
  <c r="AO303"/>
  <c r="BE303"/>
  <c r="AZ303"/>
  <c r="AY303"/>
  <c r="AU303"/>
  <c r="AN303"/>
  <c r="AF303"/>
  <c r="F305"/>
  <c r="AH303"/>
  <c r="AX303"/>
  <c r="AK303"/>
  <c r="BA303"/>
  <c r="AR303"/>
  <c r="AQ303"/>
  <c r="BC303"/>
  <c r="BD303"/>
  <c r="AE305"/>
  <c r="BJ304" s="1"/>
  <c r="AW303"/>
  <c r="AI303"/>
  <c r="AE253"/>
  <c r="F116"/>
  <c r="AS114"/>
  <c r="BI114"/>
  <c r="AR114"/>
  <c r="BH114"/>
  <c r="AH114"/>
  <c r="AT114"/>
  <c r="AI114"/>
  <c r="AP114"/>
  <c r="AO114"/>
  <c r="BE114"/>
  <c r="AN114"/>
  <c r="BD114"/>
  <c r="BC114"/>
  <c r="BF114"/>
  <c r="AL114"/>
  <c r="AW114"/>
  <c r="AM114"/>
  <c r="BB114"/>
  <c r="AK114"/>
  <c r="BA114"/>
  <c r="AJ114"/>
  <c r="AZ114"/>
  <c r="AU114"/>
  <c r="AX114"/>
  <c r="BG114"/>
  <c r="AY114"/>
  <c r="AG114"/>
  <c r="AF114"/>
  <c r="AV114"/>
  <c r="AQ114"/>
  <c r="BJ115"/>
  <c r="AT115"/>
  <c r="AG115"/>
  <c r="AW115"/>
  <c r="AF115"/>
  <c r="AI115"/>
  <c r="AU115"/>
  <c r="AJ115"/>
  <c r="AX115"/>
  <c r="AN115"/>
  <c r="AQ115"/>
  <c r="AZ115"/>
  <c r="AP115"/>
  <c r="BF115"/>
  <c r="AS115"/>
  <c r="BI115"/>
  <c r="BD115"/>
  <c r="BG115"/>
  <c r="AM115"/>
  <c r="AH115"/>
  <c r="AK115"/>
  <c r="AR115"/>
  <c r="AL115"/>
  <c r="BB115"/>
  <c r="AO115"/>
  <c r="BE115"/>
  <c r="AV115"/>
  <c r="AY115"/>
  <c r="BH115"/>
  <c r="BC115"/>
  <c r="BA115"/>
  <c r="BJ114"/>
  <c r="G56"/>
  <c r="BJ386"/>
  <c r="F388"/>
  <c r="F215"/>
  <c r="AQ213"/>
  <c r="BG213"/>
  <c r="AT213"/>
  <c r="AG213"/>
  <c r="AF213"/>
  <c r="AK213"/>
  <c r="BH213"/>
  <c r="AU213"/>
  <c r="AH213"/>
  <c r="AX213"/>
  <c r="AN213"/>
  <c r="BA213"/>
  <c r="AM213"/>
  <c r="BC213"/>
  <c r="AP213"/>
  <c r="BF213"/>
  <c r="BE213"/>
  <c r="BD213"/>
  <c r="AZ213"/>
  <c r="BI213"/>
  <c r="AO213"/>
  <c r="AR213"/>
  <c r="AI213"/>
  <c r="AY213"/>
  <c r="AL213"/>
  <c r="BB213"/>
  <c r="AW213"/>
  <c r="AV213"/>
  <c r="AJ213"/>
  <c r="AS213"/>
  <c r="AQ214"/>
  <c r="BA214"/>
  <c r="AG214"/>
  <c r="AM214"/>
  <c r="AK214"/>
  <c r="AI214"/>
  <c r="BB214"/>
  <c r="BI214"/>
  <c r="BJ54"/>
  <c r="BJ446"/>
  <c r="AE448"/>
  <c r="F449" s="1"/>
  <c r="AH446"/>
  <c r="AL446"/>
  <c r="AP446"/>
  <c r="AT446"/>
  <c r="AX446"/>
  <c r="BB446"/>
  <c r="BF446"/>
  <c r="AG446"/>
  <c r="AK446"/>
  <c r="AO446"/>
  <c r="AS446"/>
  <c r="AW446"/>
  <c r="BA446"/>
  <c r="BE446"/>
  <c r="BI446"/>
  <c r="AM446"/>
  <c r="AU446"/>
  <c r="BC446"/>
  <c r="AI446"/>
  <c r="AQ446"/>
  <c r="AY446"/>
  <c r="BG446"/>
  <c r="AR446"/>
  <c r="BH446"/>
  <c r="AJ446"/>
  <c r="AZ446"/>
  <c r="AF446"/>
  <c r="AN446"/>
  <c r="BD446"/>
  <c r="AV446"/>
  <c r="AE388"/>
  <c r="F389" s="1"/>
  <c r="AH386"/>
  <c r="AL386"/>
  <c r="AP386"/>
  <c r="AT386"/>
  <c r="AX386"/>
  <c r="BB386"/>
  <c r="BF386"/>
  <c r="AG386"/>
  <c r="AK386"/>
  <c r="AO386"/>
  <c r="AS386"/>
  <c r="AW386"/>
  <c r="BA386"/>
  <c r="BE386"/>
  <c r="BI386"/>
  <c r="AI386"/>
  <c r="AQ386"/>
  <c r="AY386"/>
  <c r="BG386"/>
  <c r="AM386"/>
  <c r="AU386"/>
  <c r="BC386"/>
  <c r="AF386"/>
  <c r="AV386"/>
  <c r="AN386"/>
  <c r="AJ386"/>
  <c r="AR386"/>
  <c r="BH386"/>
  <c r="BD386"/>
  <c r="AZ386"/>
  <c r="AE56"/>
  <c r="AF54"/>
  <c r="AJ54"/>
  <c r="AN54"/>
  <c r="AR54"/>
  <c r="AV54"/>
  <c r="AZ54"/>
  <c r="BD54"/>
  <c r="BH54"/>
  <c r="AI54"/>
  <c r="AM54"/>
  <c r="AQ54"/>
  <c r="AU54"/>
  <c r="AY54"/>
  <c r="BC54"/>
  <c r="BG54"/>
  <c r="AL54"/>
  <c r="AT54"/>
  <c r="BB54"/>
  <c r="AK54"/>
  <c r="AS54"/>
  <c r="BA54"/>
  <c r="BI54"/>
  <c r="AH54"/>
  <c r="AX54"/>
  <c r="AG54"/>
  <c r="AW54"/>
  <c r="BF54"/>
  <c r="AO54"/>
  <c r="BE54"/>
  <c r="AP54"/>
  <c r="BA169" l="1"/>
  <c r="BB169"/>
  <c r="BI169"/>
  <c r="AG169"/>
  <c r="AM169"/>
  <c r="AE171"/>
  <c r="BD169"/>
  <c r="AR169"/>
  <c r="AK169"/>
  <c r="AU169"/>
  <c r="AS169"/>
  <c r="F171"/>
  <c r="AV169"/>
  <c r="AH169"/>
  <c r="AN169"/>
  <c r="AY169"/>
  <c r="AZ169"/>
  <c r="AI169"/>
  <c r="AX169"/>
  <c r="AF169"/>
  <c r="AP169"/>
  <c r="BE169"/>
  <c r="AQ169"/>
  <c r="BG169"/>
  <c r="AJ169"/>
  <c r="BF169"/>
  <c r="BH169"/>
  <c r="AW169"/>
  <c r="AT169"/>
  <c r="AO169"/>
  <c r="BC169"/>
  <c r="AL169"/>
  <c r="AX158"/>
  <c r="AQ158"/>
  <c r="AP158"/>
  <c r="BG158"/>
  <c r="BD158"/>
  <c r="BE158"/>
  <c r="BB158"/>
  <c r="BA158"/>
  <c r="BI158"/>
  <c r="AJ158"/>
  <c r="AM158"/>
  <c r="AT158"/>
  <c r="AF158"/>
  <c r="BH158"/>
  <c r="AK158"/>
  <c r="AN158"/>
  <c r="AV158"/>
  <c r="AY158"/>
  <c r="AE160"/>
  <c r="AR158"/>
  <c r="BF158"/>
  <c r="AS158"/>
  <c r="AU158"/>
  <c r="AH158"/>
  <c r="AW158"/>
  <c r="F160"/>
  <c r="AO158"/>
  <c r="AI158"/>
  <c r="AZ158"/>
  <c r="AL158"/>
  <c r="BC158"/>
  <c r="AG158"/>
  <c r="BJ159"/>
  <c r="BJ169"/>
  <c r="AY214"/>
  <c r="AL214"/>
  <c r="AH214"/>
  <c r="AO214"/>
  <c r="AV214"/>
  <c r="AW214"/>
  <c r="AZ214"/>
  <c r="AU214"/>
  <c r="BE214"/>
  <c r="BD214"/>
  <c r="AS214"/>
  <c r="AT214"/>
  <c r="BC214"/>
  <c r="BJ214"/>
  <c r="BG214"/>
  <c r="AR214"/>
  <c r="AP214"/>
  <c r="AF214"/>
  <c r="AX214"/>
  <c r="AJ214"/>
  <c r="BH214"/>
  <c r="BF214"/>
  <c r="F254"/>
  <c r="AE254"/>
  <c r="BJ253"/>
  <c r="AE216"/>
  <c r="BJ215" s="1"/>
  <c r="F216"/>
  <c r="F306"/>
  <c r="AE306"/>
  <c r="BJ305" s="1"/>
  <c r="AU304"/>
  <c r="AH304"/>
  <c r="AX304"/>
  <c r="AS304"/>
  <c r="AR304"/>
  <c r="BD304"/>
  <c r="AO304"/>
  <c r="AL304"/>
  <c r="AQ304"/>
  <c r="BG304"/>
  <c r="AT304"/>
  <c r="AK304"/>
  <c r="AJ304"/>
  <c r="AN304"/>
  <c r="AW304"/>
  <c r="AY304"/>
  <c r="AM304"/>
  <c r="BC304"/>
  <c r="AP304"/>
  <c r="BF304"/>
  <c r="BI304"/>
  <c r="BH304"/>
  <c r="AV304"/>
  <c r="BE304"/>
  <c r="AI304"/>
  <c r="BB304"/>
  <c r="BA304"/>
  <c r="AZ304"/>
  <c r="AF304"/>
  <c r="AG304"/>
  <c r="AI116"/>
  <c r="AY116"/>
  <c r="AL116"/>
  <c r="BB116"/>
  <c r="AW116"/>
  <c r="AZ116"/>
  <c r="AS116"/>
  <c r="BD116"/>
  <c r="AQ116"/>
  <c r="BG116"/>
  <c r="AT116"/>
  <c r="AG116"/>
  <c r="AJ116"/>
  <c r="AF116"/>
  <c r="AN116"/>
  <c r="BF116"/>
  <c r="BH116"/>
  <c r="BA116"/>
  <c r="F118"/>
  <c r="AE118"/>
  <c r="AU116"/>
  <c r="AH116"/>
  <c r="AX116"/>
  <c r="AO116"/>
  <c r="AR116"/>
  <c r="AV116"/>
  <c r="AK116"/>
  <c r="AM116"/>
  <c r="BC116"/>
  <c r="AP116"/>
  <c r="BE116"/>
  <c r="BI116"/>
  <c r="BJ55"/>
  <c r="F57"/>
  <c r="G57" s="1"/>
  <c r="BJ447"/>
  <c r="BJ387"/>
  <c r="AE449"/>
  <c r="F450" s="1"/>
  <c r="AI447"/>
  <c r="AM447"/>
  <c r="AQ447"/>
  <c r="AU447"/>
  <c r="AY447"/>
  <c r="BC447"/>
  <c r="BG447"/>
  <c r="AH447"/>
  <c r="AL447"/>
  <c r="AP447"/>
  <c r="AT447"/>
  <c r="AX447"/>
  <c r="BB447"/>
  <c r="BF447"/>
  <c r="AF447"/>
  <c r="AN447"/>
  <c r="AV447"/>
  <c r="BD447"/>
  <c r="AJ447"/>
  <c r="AR447"/>
  <c r="AZ447"/>
  <c r="BH447"/>
  <c r="AS447"/>
  <c r="BI447"/>
  <c r="BA447"/>
  <c r="AG447"/>
  <c r="AO447"/>
  <c r="BE447"/>
  <c r="AK447"/>
  <c r="AW447"/>
  <c r="AE57"/>
  <c r="F58" s="1"/>
  <c r="AG55"/>
  <c r="AK55"/>
  <c r="AO55"/>
  <c r="AS55"/>
  <c r="AW55"/>
  <c r="BA55"/>
  <c r="BE55"/>
  <c r="BI55"/>
  <c r="AF55"/>
  <c r="AJ55"/>
  <c r="AN55"/>
  <c r="AR55"/>
  <c r="AV55"/>
  <c r="AZ55"/>
  <c r="BD55"/>
  <c r="BH55"/>
  <c r="AM55"/>
  <c r="AU55"/>
  <c r="BC55"/>
  <c r="AL55"/>
  <c r="AT55"/>
  <c r="BB55"/>
  <c r="AI55"/>
  <c r="AY55"/>
  <c r="AH55"/>
  <c r="AX55"/>
  <c r="BG55"/>
  <c r="AP55"/>
  <c r="BF55"/>
  <c r="AQ55"/>
  <c r="AE389"/>
  <c r="AI387"/>
  <c r="AM387"/>
  <c r="AQ387"/>
  <c r="AU387"/>
  <c r="AY387"/>
  <c r="BC387"/>
  <c r="BG387"/>
  <c r="AH387"/>
  <c r="AL387"/>
  <c r="AP387"/>
  <c r="AT387"/>
  <c r="AX387"/>
  <c r="BB387"/>
  <c r="BF387"/>
  <c r="AJ387"/>
  <c r="AR387"/>
  <c r="AZ387"/>
  <c r="BH387"/>
  <c r="AF387"/>
  <c r="AN387"/>
  <c r="AV387"/>
  <c r="BD387"/>
  <c r="AG387"/>
  <c r="AW387"/>
  <c r="AO387"/>
  <c r="AK387"/>
  <c r="AS387"/>
  <c r="BI387"/>
  <c r="BE387"/>
  <c r="BA387"/>
  <c r="BJ170" l="1"/>
  <c r="AK170"/>
  <c r="AQ170"/>
  <c r="AF170"/>
  <c r="AL170"/>
  <c r="BF170"/>
  <c r="AR170"/>
  <c r="BG170"/>
  <c r="AX170"/>
  <c r="AU170"/>
  <c r="BC170"/>
  <c r="AW170"/>
  <c r="AY170"/>
  <c r="AP170"/>
  <c r="BD170"/>
  <c r="BE170"/>
  <c r="AH170"/>
  <c r="AN170"/>
  <c r="AO170"/>
  <c r="AG170"/>
  <c r="BH170"/>
  <c r="AJ170"/>
  <c r="BI170"/>
  <c r="BB170"/>
  <c r="F172"/>
  <c r="BA170"/>
  <c r="AI170"/>
  <c r="AT170"/>
  <c r="AM170"/>
  <c r="AV170"/>
  <c r="AS170"/>
  <c r="AZ170"/>
  <c r="BJ171"/>
  <c r="BC171"/>
  <c r="BD171"/>
  <c r="BG171"/>
  <c r="BA171"/>
  <c r="BB171"/>
  <c r="AJ171"/>
  <c r="AH171"/>
  <c r="BI171"/>
  <c r="BH171"/>
  <c r="AW171"/>
  <c r="AZ171"/>
  <c r="AM171"/>
  <c r="BE171"/>
  <c r="AQ171"/>
  <c r="AS171"/>
  <c r="AL171"/>
  <c r="AR171"/>
  <c r="AU171"/>
  <c r="AN171"/>
  <c r="AT171"/>
  <c r="AF171"/>
  <c r="BF171"/>
  <c r="AK171"/>
  <c r="AG171"/>
  <c r="AY171"/>
  <c r="AV171"/>
  <c r="AO171"/>
  <c r="AP171"/>
  <c r="AI171"/>
  <c r="AX171"/>
  <c r="AN159"/>
  <c r="AW159"/>
  <c r="BF159"/>
  <c r="AH159"/>
  <c r="AV159"/>
  <c r="BG159"/>
  <c r="AP159"/>
  <c r="BA159"/>
  <c r="AT159"/>
  <c r="BH159"/>
  <c r="AR159"/>
  <c r="AO159"/>
  <c r="AL159"/>
  <c r="AQ159"/>
  <c r="AG159"/>
  <c r="AX159"/>
  <c r="AZ159"/>
  <c r="BC159"/>
  <c r="AF159"/>
  <c r="BE159"/>
  <c r="AY159"/>
  <c r="BB159"/>
  <c r="AE161"/>
  <c r="AS159"/>
  <c r="AJ159"/>
  <c r="AM159"/>
  <c r="BI159"/>
  <c r="AU159"/>
  <c r="AI159"/>
  <c r="BD159"/>
  <c r="F161"/>
  <c r="AK159"/>
  <c r="F119"/>
  <c r="AJ117"/>
  <c r="AZ117"/>
  <c r="AM117"/>
  <c r="BC117"/>
  <c r="AX117"/>
  <c r="BA117"/>
  <c r="AT117"/>
  <c r="BB117"/>
  <c r="AQ117"/>
  <c r="BI117"/>
  <c r="AF117"/>
  <c r="AV117"/>
  <c r="AI117"/>
  <c r="AY117"/>
  <c r="AP117"/>
  <c r="AS117"/>
  <c r="AW117"/>
  <c r="BE117"/>
  <c r="AN117"/>
  <c r="BD117"/>
  <c r="BF117"/>
  <c r="AO117"/>
  <c r="AE119"/>
  <c r="AR117"/>
  <c r="BH117"/>
  <c r="AU117"/>
  <c r="AH117"/>
  <c r="AK117"/>
  <c r="AG117"/>
  <c r="AL117"/>
  <c r="BG117"/>
  <c r="BJ118"/>
  <c r="F255"/>
  <c r="AM253"/>
  <c r="BC253"/>
  <c r="AP253"/>
  <c r="BF253"/>
  <c r="BE253"/>
  <c r="BD253"/>
  <c r="BH253"/>
  <c r="AK253"/>
  <c r="AU253"/>
  <c r="AO253"/>
  <c r="AZ253"/>
  <c r="AI253"/>
  <c r="AY253"/>
  <c r="AL253"/>
  <c r="BB253"/>
  <c r="AW253"/>
  <c r="AV253"/>
  <c r="AR253"/>
  <c r="BA253"/>
  <c r="AX253"/>
  <c r="AN253"/>
  <c r="AQ253"/>
  <c r="BG253"/>
  <c r="AT253"/>
  <c r="AG253"/>
  <c r="AF253"/>
  <c r="AS253"/>
  <c r="AJ253"/>
  <c r="AE255"/>
  <c r="BJ254" s="1"/>
  <c r="AH253"/>
  <c r="BI253"/>
  <c r="F307"/>
  <c r="AF305"/>
  <c r="AV305"/>
  <c r="AI305"/>
  <c r="AY305"/>
  <c r="AT305"/>
  <c r="BA305"/>
  <c r="AG305"/>
  <c r="BF305"/>
  <c r="AZ305"/>
  <c r="BB305"/>
  <c r="AE307"/>
  <c r="BJ306" s="1"/>
  <c r="AR305"/>
  <c r="BH305"/>
  <c r="AU305"/>
  <c r="AL305"/>
  <c r="AS305"/>
  <c r="BE305"/>
  <c r="AH305"/>
  <c r="AJ305"/>
  <c r="AM305"/>
  <c r="BI305"/>
  <c r="AN305"/>
  <c r="BD305"/>
  <c r="AQ305"/>
  <c r="BG305"/>
  <c r="AK305"/>
  <c r="AO305"/>
  <c r="AX305"/>
  <c r="BC305"/>
  <c r="AW305"/>
  <c r="AP305"/>
  <c r="F217"/>
  <c r="AK215"/>
  <c r="BA215"/>
  <c r="AJ215"/>
  <c r="AZ215"/>
  <c r="AQ215"/>
  <c r="AP215"/>
  <c r="BC215"/>
  <c r="AU215"/>
  <c r="AG215"/>
  <c r="AW215"/>
  <c r="AF215"/>
  <c r="AV215"/>
  <c r="AI215"/>
  <c r="AH215"/>
  <c r="AM215"/>
  <c r="AT215"/>
  <c r="BI215"/>
  <c r="BH215"/>
  <c r="BF215"/>
  <c r="AE217"/>
  <c r="AE218" s="1"/>
  <c r="BB215"/>
  <c r="AO215"/>
  <c r="BE215"/>
  <c r="AN215"/>
  <c r="BD215"/>
  <c r="AY215"/>
  <c r="AX215"/>
  <c r="AL215"/>
  <c r="AS215"/>
  <c r="AR215"/>
  <c r="BG215"/>
  <c r="BJ216"/>
  <c r="BJ117"/>
  <c r="BJ388"/>
  <c r="F390"/>
  <c r="G58"/>
  <c r="BJ448"/>
  <c r="BJ56"/>
  <c r="AE390"/>
  <c r="F391" s="1"/>
  <c r="AF388"/>
  <c r="AJ388"/>
  <c r="AN388"/>
  <c r="AR388"/>
  <c r="AV388"/>
  <c r="AZ388"/>
  <c r="BD388"/>
  <c r="BH388"/>
  <c r="AI388"/>
  <c r="AM388"/>
  <c r="AQ388"/>
  <c r="AU388"/>
  <c r="AY388"/>
  <c r="BC388"/>
  <c r="BG388"/>
  <c r="AK388"/>
  <c r="AS388"/>
  <c r="BA388"/>
  <c r="BI388"/>
  <c r="AG388"/>
  <c r="AO388"/>
  <c r="AW388"/>
  <c r="BE388"/>
  <c r="AH388"/>
  <c r="AX388"/>
  <c r="AP388"/>
  <c r="AL388"/>
  <c r="AT388"/>
  <c r="BF388"/>
  <c r="BB388"/>
  <c r="AE58"/>
  <c r="F59" s="1"/>
  <c r="AH56"/>
  <c r="AL56"/>
  <c r="AP56"/>
  <c r="AT56"/>
  <c r="AX56"/>
  <c r="BB56"/>
  <c r="BF56"/>
  <c r="AG56"/>
  <c r="AK56"/>
  <c r="AO56"/>
  <c r="AS56"/>
  <c r="AW56"/>
  <c r="BA56"/>
  <c r="BE56"/>
  <c r="BI56"/>
  <c r="AF56"/>
  <c r="AN56"/>
  <c r="AV56"/>
  <c r="BD56"/>
  <c r="AM56"/>
  <c r="AU56"/>
  <c r="BC56"/>
  <c r="AJ56"/>
  <c r="AZ56"/>
  <c r="AI56"/>
  <c r="AY56"/>
  <c r="BH56"/>
  <c r="AQ56"/>
  <c r="BG56"/>
  <c r="AR56"/>
  <c r="AE450"/>
  <c r="AF448"/>
  <c r="AJ448"/>
  <c r="AN448"/>
  <c r="AR448"/>
  <c r="AV448"/>
  <c r="AZ448"/>
  <c r="BD448"/>
  <c r="BH448"/>
  <c r="AI448"/>
  <c r="AM448"/>
  <c r="AQ448"/>
  <c r="AU448"/>
  <c r="AY448"/>
  <c r="BC448"/>
  <c r="BG448"/>
  <c r="AG448"/>
  <c r="AO448"/>
  <c r="AW448"/>
  <c r="BE448"/>
  <c r="AK448"/>
  <c r="AS448"/>
  <c r="BA448"/>
  <c r="BI448"/>
  <c r="AT448"/>
  <c r="BB448"/>
  <c r="AH448"/>
  <c r="AP448"/>
  <c r="BF448"/>
  <c r="AL448"/>
  <c r="AX448"/>
  <c r="F162" l="1"/>
  <c r="AO160"/>
  <c r="BE160"/>
  <c r="AR160"/>
  <c r="BB160"/>
  <c r="BH160"/>
  <c r="AK160"/>
  <c r="AQ160"/>
  <c r="AF160"/>
  <c r="AZ160"/>
  <c r="AX160"/>
  <c r="AM160"/>
  <c r="BC160"/>
  <c r="AN160"/>
  <c r="AJ160"/>
  <c r="AH160"/>
  <c r="AY160"/>
  <c r="AV160"/>
  <c r="AG160"/>
  <c r="AS160"/>
  <c r="AI160"/>
  <c r="AL160"/>
  <c r="AT160"/>
  <c r="BF160"/>
  <c r="BG160"/>
  <c r="AP160"/>
  <c r="AU160"/>
  <c r="BI160"/>
  <c r="BA160"/>
  <c r="BD160"/>
  <c r="AW160"/>
  <c r="AF161"/>
  <c r="BA161"/>
  <c r="AU161"/>
  <c r="AQ161"/>
  <c r="AO161"/>
  <c r="AS161"/>
  <c r="BF161"/>
  <c r="AV161"/>
  <c r="AI161"/>
  <c r="AT161"/>
  <c r="AL161"/>
  <c r="AX161"/>
  <c r="BB161"/>
  <c r="AG161"/>
  <c r="AP161"/>
  <c r="AJ161"/>
  <c r="AZ161"/>
  <c r="AH161"/>
  <c r="BI161"/>
  <c r="BH161"/>
  <c r="BE161"/>
  <c r="BC161"/>
  <c r="AN161"/>
  <c r="AM161"/>
  <c r="BJ161"/>
  <c r="AK161"/>
  <c r="AR161"/>
  <c r="BG161"/>
  <c r="BD161"/>
  <c r="AW161"/>
  <c r="AY161"/>
  <c r="BJ160"/>
  <c r="F219"/>
  <c r="AE219"/>
  <c r="AG306"/>
  <c r="AW306"/>
  <c r="AF306"/>
  <c r="AV306"/>
  <c r="AM306"/>
  <c r="AT306"/>
  <c r="AH306"/>
  <c r="AI306"/>
  <c r="AS306"/>
  <c r="BI306"/>
  <c r="AR306"/>
  <c r="BH306"/>
  <c r="AL306"/>
  <c r="BF306"/>
  <c r="AQ306"/>
  <c r="AO306"/>
  <c r="AN306"/>
  <c r="BD306"/>
  <c r="AP306"/>
  <c r="BA306"/>
  <c r="AU306"/>
  <c r="AX306"/>
  <c r="F308"/>
  <c r="AE308"/>
  <c r="BJ307" s="1"/>
  <c r="AY306"/>
  <c r="AK306"/>
  <c r="AJ306"/>
  <c r="BB306"/>
  <c r="BG306"/>
  <c r="BE306"/>
  <c r="BC306"/>
  <c r="AZ306"/>
  <c r="AF254"/>
  <c r="AV254"/>
  <c r="AI254"/>
  <c r="AY254"/>
  <c r="AP254"/>
  <c r="AO254"/>
  <c r="AS254"/>
  <c r="BB254"/>
  <c r="AM254"/>
  <c r="AW254"/>
  <c r="AL254"/>
  <c r="AE256"/>
  <c r="AE257" s="1"/>
  <c r="AE258" s="1"/>
  <c r="AR254"/>
  <c r="BH254"/>
  <c r="AU254"/>
  <c r="AH254"/>
  <c r="AG254"/>
  <c r="AT254"/>
  <c r="BA254"/>
  <c r="F256"/>
  <c r="AZ254"/>
  <c r="AX254"/>
  <c r="AN254"/>
  <c r="BD254"/>
  <c r="AQ254"/>
  <c r="BG254"/>
  <c r="BF254"/>
  <c r="BE254"/>
  <c r="AK254"/>
  <c r="AJ254"/>
  <c r="BC254"/>
  <c r="BI254"/>
  <c r="F218"/>
  <c r="AT216"/>
  <c r="AG216"/>
  <c r="AW216"/>
  <c r="AJ216"/>
  <c r="AI216"/>
  <c r="AN216"/>
  <c r="AU216"/>
  <c r="AZ216"/>
  <c r="AF216"/>
  <c r="AP216"/>
  <c r="BF216"/>
  <c r="AS216"/>
  <c r="BI216"/>
  <c r="BH216"/>
  <c r="BG216"/>
  <c r="BC216"/>
  <c r="BB216"/>
  <c r="BE216"/>
  <c r="AY216"/>
  <c r="AH216"/>
  <c r="AX216"/>
  <c r="AK216"/>
  <c r="BA216"/>
  <c r="AR216"/>
  <c r="AQ216"/>
  <c r="BD216"/>
  <c r="AV216"/>
  <c r="AL216"/>
  <c r="AO216"/>
  <c r="AM216"/>
  <c r="BJ217"/>
  <c r="AM217"/>
  <c r="BC217"/>
  <c r="AP217"/>
  <c r="BF217"/>
  <c r="BI217"/>
  <c r="BH217"/>
  <c r="BD217"/>
  <c r="AG217"/>
  <c r="AT217"/>
  <c r="AF217"/>
  <c r="AI217"/>
  <c r="AY217"/>
  <c r="AL217"/>
  <c r="BB217"/>
  <c r="BA217"/>
  <c r="AZ217"/>
  <c r="AN217"/>
  <c r="AW217"/>
  <c r="AQ217"/>
  <c r="AJ217"/>
  <c r="AU217"/>
  <c r="AH217"/>
  <c r="AX217"/>
  <c r="AS217"/>
  <c r="AR217"/>
  <c r="BE217"/>
  <c r="AV217"/>
  <c r="BG217"/>
  <c r="AK217"/>
  <c r="AO217"/>
  <c r="F120"/>
  <c r="AK118"/>
  <c r="BA118"/>
  <c r="AJ118"/>
  <c r="AZ118"/>
  <c r="AQ118"/>
  <c r="AT118"/>
  <c r="AU118"/>
  <c r="BC118"/>
  <c r="AS118"/>
  <c r="BI118"/>
  <c r="AR118"/>
  <c r="BH118"/>
  <c r="BG118"/>
  <c r="AH118"/>
  <c r="AM118"/>
  <c r="AG118"/>
  <c r="AW118"/>
  <c r="AF118"/>
  <c r="AV118"/>
  <c r="AI118"/>
  <c r="AL118"/>
  <c r="AX118"/>
  <c r="BF118"/>
  <c r="AE120"/>
  <c r="BJ119" s="1"/>
  <c r="AO118"/>
  <c r="BE118"/>
  <c r="AN118"/>
  <c r="BD118"/>
  <c r="AY118"/>
  <c r="BB118"/>
  <c r="AP118"/>
  <c r="G59"/>
  <c r="BJ449"/>
  <c r="F451"/>
  <c r="BJ57"/>
  <c r="BJ389"/>
  <c r="AE451"/>
  <c r="F452" s="1"/>
  <c r="AG449"/>
  <c r="AK449"/>
  <c r="AO449"/>
  <c r="AS449"/>
  <c r="AW449"/>
  <c r="BA449"/>
  <c r="BE449"/>
  <c r="BI449"/>
  <c r="AF449"/>
  <c r="AJ449"/>
  <c r="AN449"/>
  <c r="AR449"/>
  <c r="AV449"/>
  <c r="AZ449"/>
  <c r="BD449"/>
  <c r="BH449"/>
  <c r="AH449"/>
  <c r="AP449"/>
  <c r="AX449"/>
  <c r="BF449"/>
  <c r="AL449"/>
  <c r="AT449"/>
  <c r="BB449"/>
  <c r="AU449"/>
  <c r="BC449"/>
  <c r="AI449"/>
  <c r="AQ449"/>
  <c r="BG449"/>
  <c r="AM449"/>
  <c r="AY449"/>
  <c r="AE59"/>
  <c r="AI57"/>
  <c r="AM57"/>
  <c r="AQ57"/>
  <c r="AU57"/>
  <c r="AY57"/>
  <c r="BC57"/>
  <c r="BG57"/>
  <c r="AH57"/>
  <c r="AL57"/>
  <c r="AP57"/>
  <c r="AT57"/>
  <c r="AX57"/>
  <c r="BB57"/>
  <c r="BF57"/>
  <c r="AG57"/>
  <c r="AO57"/>
  <c r="AW57"/>
  <c r="BE57"/>
  <c r="AF57"/>
  <c r="AN57"/>
  <c r="AV57"/>
  <c r="BD57"/>
  <c r="AK57"/>
  <c r="BA57"/>
  <c r="AJ57"/>
  <c r="AZ57"/>
  <c r="BI57"/>
  <c r="AR57"/>
  <c r="BH57"/>
  <c r="AS57"/>
  <c r="AE391"/>
  <c r="AG389"/>
  <c r="AK389"/>
  <c r="AO389"/>
  <c r="AS389"/>
  <c r="AW389"/>
  <c r="BA389"/>
  <c r="BE389"/>
  <c r="BI389"/>
  <c r="AF389"/>
  <c r="AJ389"/>
  <c r="AN389"/>
  <c r="AR389"/>
  <c r="AV389"/>
  <c r="AZ389"/>
  <c r="BD389"/>
  <c r="BH389"/>
  <c r="AL389"/>
  <c r="AT389"/>
  <c r="BB389"/>
  <c r="AH389"/>
  <c r="AP389"/>
  <c r="AX389"/>
  <c r="BF389"/>
  <c r="AI389"/>
  <c r="AY389"/>
  <c r="AQ389"/>
  <c r="AM389"/>
  <c r="AU389"/>
  <c r="BG389"/>
  <c r="BC389"/>
  <c r="F259" l="1"/>
  <c r="AE259"/>
  <c r="BJ258" s="1"/>
  <c r="BJ218"/>
  <c r="AE220"/>
  <c r="AJ218"/>
  <c r="AZ218"/>
  <c r="AM218"/>
  <c r="BC218"/>
  <c r="BB218"/>
  <c r="BI218"/>
  <c r="BE218"/>
  <c r="AH218"/>
  <c r="AQ218"/>
  <c r="AG218"/>
  <c r="F220"/>
  <c r="AF218"/>
  <c r="AV218"/>
  <c r="AI218"/>
  <c r="AY218"/>
  <c r="AT218"/>
  <c r="BA218"/>
  <c r="AO218"/>
  <c r="AX218"/>
  <c r="AN218"/>
  <c r="AK218"/>
  <c r="AR218"/>
  <c r="BH218"/>
  <c r="AU218"/>
  <c r="AL218"/>
  <c r="AS218"/>
  <c r="BF218"/>
  <c r="AW218"/>
  <c r="BD218"/>
  <c r="BG218"/>
  <c r="AP218"/>
  <c r="BJ219"/>
  <c r="BH219"/>
  <c r="AG219"/>
  <c r="BE219"/>
  <c r="AQ219"/>
  <c r="AT219"/>
  <c r="AZ219"/>
  <c r="AI219"/>
  <c r="F258"/>
  <c r="AK257"/>
  <c r="AI257"/>
  <c r="BA257"/>
  <c r="AS257"/>
  <c r="AM257"/>
  <c r="BC257"/>
  <c r="AJ257"/>
  <c r="AR257"/>
  <c r="AT257"/>
  <c r="AN257"/>
  <c r="BB257"/>
  <c r="BE257"/>
  <c r="AX257"/>
  <c r="BD257"/>
  <c r="AV257"/>
  <c r="AO257"/>
  <c r="BJ257"/>
  <c r="AQ257"/>
  <c r="AZ257"/>
  <c r="BI257"/>
  <c r="BG257"/>
  <c r="AG257"/>
  <c r="AL257"/>
  <c r="AF257"/>
  <c r="AH257"/>
  <c r="AW257"/>
  <c r="AP257"/>
  <c r="BF257"/>
  <c r="AY257"/>
  <c r="AU257"/>
  <c r="BH257"/>
  <c r="AK255"/>
  <c r="BA255"/>
  <c r="AJ255"/>
  <c r="AZ255"/>
  <c r="AQ255"/>
  <c r="AP255"/>
  <c r="AT255"/>
  <c r="AM255"/>
  <c r="AG255"/>
  <c r="AW255"/>
  <c r="AF255"/>
  <c r="AV255"/>
  <c r="AI255"/>
  <c r="AH255"/>
  <c r="AU255"/>
  <c r="BC255"/>
  <c r="AO255"/>
  <c r="AN255"/>
  <c r="AY255"/>
  <c r="AS255"/>
  <c r="BI255"/>
  <c r="AR255"/>
  <c r="BH255"/>
  <c r="BG255"/>
  <c r="BF255"/>
  <c r="BB255"/>
  <c r="F257"/>
  <c r="BE255"/>
  <c r="BD255"/>
  <c r="AX255"/>
  <c r="AL255"/>
  <c r="BC256"/>
  <c r="BD256"/>
  <c r="AL256"/>
  <c r="BI256"/>
  <c r="AY256"/>
  <c r="AJ256"/>
  <c r="AO256"/>
  <c r="AM256"/>
  <c r="AN256"/>
  <c r="AR256"/>
  <c r="AX256"/>
  <c r="BB256"/>
  <c r="BH256"/>
  <c r="AU256"/>
  <c r="AT256"/>
  <c r="BA256"/>
  <c r="BE256"/>
  <c r="AH256"/>
  <c r="AP256"/>
  <c r="AQ256"/>
  <c r="AW256"/>
  <c r="AK256"/>
  <c r="BG256"/>
  <c r="BJ256"/>
  <c r="AF256"/>
  <c r="AS256"/>
  <c r="AZ256"/>
  <c r="AG256"/>
  <c r="BF256"/>
  <c r="AV256"/>
  <c r="AI256"/>
  <c r="BJ255"/>
  <c r="F121"/>
  <c r="AH119"/>
  <c r="AX119"/>
  <c r="AK119"/>
  <c r="BA119"/>
  <c r="AR119"/>
  <c r="AU119"/>
  <c r="AF119"/>
  <c r="BD119"/>
  <c r="AE121"/>
  <c r="AT119"/>
  <c r="AG119"/>
  <c r="AW119"/>
  <c r="AJ119"/>
  <c r="AM119"/>
  <c r="AY119"/>
  <c r="AN119"/>
  <c r="BF119"/>
  <c r="AS119"/>
  <c r="BH119"/>
  <c r="AL119"/>
  <c r="BB119"/>
  <c r="AO119"/>
  <c r="BE119"/>
  <c r="AZ119"/>
  <c r="BC119"/>
  <c r="AV119"/>
  <c r="BG119"/>
  <c r="AP119"/>
  <c r="BI119"/>
  <c r="AI119"/>
  <c r="AQ119"/>
  <c r="F309"/>
  <c r="AP307"/>
  <c r="BF307"/>
  <c r="AS307"/>
  <c r="BI307"/>
  <c r="BD307"/>
  <c r="AQ307"/>
  <c r="AZ307"/>
  <c r="AG307"/>
  <c r="AF307"/>
  <c r="BG307"/>
  <c r="AJ307"/>
  <c r="AL307"/>
  <c r="BB307"/>
  <c r="AO307"/>
  <c r="BE307"/>
  <c r="AV307"/>
  <c r="BC307"/>
  <c r="AY307"/>
  <c r="AR307"/>
  <c r="AT307"/>
  <c r="AW307"/>
  <c r="AM307"/>
  <c r="AH307"/>
  <c r="AX307"/>
  <c r="AK307"/>
  <c r="BA307"/>
  <c r="AN307"/>
  <c r="AU307"/>
  <c r="AI307"/>
  <c r="BH307"/>
  <c r="AE309"/>
  <c r="BJ308" s="1"/>
  <c r="BJ58"/>
  <c r="F60"/>
  <c r="G60" s="1"/>
  <c r="BJ390"/>
  <c r="F392"/>
  <c r="BJ450"/>
  <c r="AE392"/>
  <c r="AH390"/>
  <c r="AL390"/>
  <c r="AP390"/>
  <c r="AT390"/>
  <c r="AX390"/>
  <c r="BB390"/>
  <c r="BF390"/>
  <c r="AG390"/>
  <c r="AK390"/>
  <c r="AO390"/>
  <c r="AS390"/>
  <c r="AW390"/>
  <c r="BA390"/>
  <c r="BE390"/>
  <c r="BI390"/>
  <c r="AM390"/>
  <c r="AU390"/>
  <c r="BC390"/>
  <c r="AI390"/>
  <c r="AQ390"/>
  <c r="AY390"/>
  <c r="BG390"/>
  <c r="AJ390"/>
  <c r="AZ390"/>
  <c r="AR390"/>
  <c r="AN390"/>
  <c r="AF390"/>
  <c r="AV390"/>
  <c r="BH390"/>
  <c r="BD390"/>
  <c r="AE60"/>
  <c r="AF58"/>
  <c r="AJ58"/>
  <c r="AN58"/>
  <c r="AR58"/>
  <c r="AV58"/>
  <c r="AZ58"/>
  <c r="BD58"/>
  <c r="BH58"/>
  <c r="AI58"/>
  <c r="AM58"/>
  <c r="AQ58"/>
  <c r="AU58"/>
  <c r="AY58"/>
  <c r="BC58"/>
  <c r="BG58"/>
  <c r="AH58"/>
  <c r="AP58"/>
  <c r="AX58"/>
  <c r="BF58"/>
  <c r="AG58"/>
  <c r="AO58"/>
  <c r="AW58"/>
  <c r="BE58"/>
  <c r="AL58"/>
  <c r="BB58"/>
  <c r="AK58"/>
  <c r="BA58"/>
  <c r="AS58"/>
  <c r="BI58"/>
  <c r="AT58"/>
  <c r="AE452"/>
  <c r="AH450"/>
  <c r="AL450"/>
  <c r="AP450"/>
  <c r="AT450"/>
  <c r="AX450"/>
  <c r="BB450"/>
  <c r="BF450"/>
  <c r="AG450"/>
  <c r="AK450"/>
  <c r="AO450"/>
  <c r="AS450"/>
  <c r="AW450"/>
  <c r="BA450"/>
  <c r="BE450"/>
  <c r="BI450"/>
  <c r="AI450"/>
  <c r="AQ450"/>
  <c r="AY450"/>
  <c r="BG450"/>
  <c r="AM450"/>
  <c r="AU450"/>
  <c r="BC450"/>
  <c r="AF450"/>
  <c r="AV450"/>
  <c r="BD450"/>
  <c r="AJ450"/>
  <c r="AR450"/>
  <c r="BH450"/>
  <c r="AN450"/>
  <c r="AZ450"/>
  <c r="F221" l="1"/>
  <c r="AE221"/>
  <c r="AF219"/>
  <c r="AU219"/>
  <c r="AK219"/>
  <c r="AH219"/>
  <c r="AN219"/>
  <c r="AV219"/>
  <c r="AL219"/>
  <c r="AS219"/>
  <c r="BH258"/>
  <c r="AX258"/>
  <c r="BD258"/>
  <c r="AH258"/>
  <c r="AZ258"/>
  <c r="BI258"/>
  <c r="AV258"/>
  <c r="AG258"/>
  <c r="F260"/>
  <c r="AR258"/>
  <c r="AS258"/>
  <c r="AN258"/>
  <c r="AK258"/>
  <c r="AJ258"/>
  <c r="BB258"/>
  <c r="AF258"/>
  <c r="BA258"/>
  <c r="AE260"/>
  <c r="AL258"/>
  <c r="BF258"/>
  <c r="BG258"/>
  <c r="AT258"/>
  <c r="BC258"/>
  <c r="AP258"/>
  <c r="AY258"/>
  <c r="AU258"/>
  <c r="BE258"/>
  <c r="AQ258"/>
  <c r="AO258"/>
  <c r="AM258"/>
  <c r="AW258"/>
  <c r="AI258"/>
  <c r="AY219"/>
  <c r="BB219"/>
  <c r="BA219"/>
  <c r="AW219"/>
  <c r="BD219"/>
  <c r="AP219"/>
  <c r="BG219"/>
  <c r="BI219"/>
  <c r="BF219"/>
  <c r="AJ219"/>
  <c r="AM219"/>
  <c r="BC219"/>
  <c r="AO219"/>
  <c r="AX219"/>
  <c r="AR219"/>
  <c r="AQ120"/>
  <c r="BG120"/>
  <c r="AT120"/>
  <c r="AK120"/>
  <c r="AF120"/>
  <c r="AJ120"/>
  <c r="AR120"/>
  <c r="F122"/>
  <c r="AL120"/>
  <c r="BB120"/>
  <c r="AG120"/>
  <c r="AE122"/>
  <c r="AM120"/>
  <c r="BC120"/>
  <c r="AP120"/>
  <c r="BF120"/>
  <c r="BI120"/>
  <c r="BD120"/>
  <c r="AW120"/>
  <c r="BE120"/>
  <c r="AI120"/>
  <c r="AV120"/>
  <c r="AU120"/>
  <c r="AH120"/>
  <c r="AX120"/>
  <c r="AS120"/>
  <c r="AN120"/>
  <c r="AZ120"/>
  <c r="AO120"/>
  <c r="AY120"/>
  <c r="BA120"/>
  <c r="BH120"/>
  <c r="F310"/>
  <c r="AM308"/>
  <c r="BC308"/>
  <c r="AP308"/>
  <c r="BF308"/>
  <c r="BE308"/>
  <c r="BD308"/>
  <c r="AZ308"/>
  <c r="BI308"/>
  <c r="AI308"/>
  <c r="AY308"/>
  <c r="AL308"/>
  <c r="BB308"/>
  <c r="AV308"/>
  <c r="AJ308"/>
  <c r="AK308"/>
  <c r="AE310"/>
  <c r="AX308"/>
  <c r="AN308"/>
  <c r="AQ308"/>
  <c r="AG308"/>
  <c r="AF308"/>
  <c r="AW308"/>
  <c r="AS308"/>
  <c r="BG308"/>
  <c r="BA308"/>
  <c r="AU308"/>
  <c r="AH308"/>
  <c r="AO308"/>
  <c r="BH308"/>
  <c r="AT308"/>
  <c r="AR308"/>
  <c r="BJ309"/>
  <c r="BJ120"/>
  <c r="BJ59"/>
  <c r="F61"/>
  <c r="G61" s="1"/>
  <c r="BJ391"/>
  <c r="F393"/>
  <c r="BJ451"/>
  <c r="F453"/>
  <c r="AE453"/>
  <c r="AI451"/>
  <c r="AM451"/>
  <c r="AQ451"/>
  <c r="AU451"/>
  <c r="AY451"/>
  <c r="BC451"/>
  <c r="BG451"/>
  <c r="AH451"/>
  <c r="AL451"/>
  <c r="AP451"/>
  <c r="AT451"/>
  <c r="AX451"/>
  <c r="BB451"/>
  <c r="BF451"/>
  <c r="AJ451"/>
  <c r="AR451"/>
  <c r="AZ451"/>
  <c r="BH451"/>
  <c r="AF451"/>
  <c r="AN451"/>
  <c r="AV451"/>
  <c r="BD451"/>
  <c r="AG451"/>
  <c r="AW451"/>
  <c r="BE451"/>
  <c r="AK451"/>
  <c r="AS451"/>
  <c r="BI451"/>
  <c r="AO451"/>
  <c r="BA451"/>
  <c r="AE61"/>
  <c r="F62" s="1"/>
  <c r="AG59"/>
  <c r="AK59"/>
  <c r="AO59"/>
  <c r="AS59"/>
  <c r="AW59"/>
  <c r="BA59"/>
  <c r="AF59"/>
  <c r="AJ59"/>
  <c r="AN59"/>
  <c r="AR59"/>
  <c r="AV59"/>
  <c r="AZ59"/>
  <c r="BD59"/>
  <c r="BH59"/>
  <c r="AI59"/>
  <c r="AQ59"/>
  <c r="AY59"/>
  <c r="BF59"/>
  <c r="AH59"/>
  <c r="AP59"/>
  <c r="AX59"/>
  <c r="BE59"/>
  <c r="AM59"/>
  <c r="BC59"/>
  <c r="AL59"/>
  <c r="BB59"/>
  <c r="BI59"/>
  <c r="AT59"/>
  <c r="BG59"/>
  <c r="AU59"/>
  <c r="AE393"/>
  <c r="F394" s="1"/>
  <c r="AI391"/>
  <c r="AM391"/>
  <c r="AQ391"/>
  <c r="AU391"/>
  <c r="AY391"/>
  <c r="BC391"/>
  <c r="BG391"/>
  <c r="AH391"/>
  <c r="AL391"/>
  <c r="AP391"/>
  <c r="AT391"/>
  <c r="AX391"/>
  <c r="BB391"/>
  <c r="BF391"/>
  <c r="AF391"/>
  <c r="AN391"/>
  <c r="AV391"/>
  <c r="BD391"/>
  <c r="AJ391"/>
  <c r="AR391"/>
  <c r="AZ391"/>
  <c r="BH391"/>
  <c r="AK391"/>
  <c r="BA391"/>
  <c r="AS391"/>
  <c r="AO391"/>
  <c r="AG391"/>
  <c r="AW391"/>
  <c r="BI391"/>
  <c r="BE391"/>
  <c r="AE261" l="1"/>
  <c r="BH259"/>
  <c r="BA259"/>
  <c r="AG259"/>
  <c r="AO259"/>
  <c r="BC259"/>
  <c r="AJ259"/>
  <c r="AF259"/>
  <c r="F261"/>
  <c r="AR259"/>
  <c r="BF259"/>
  <c r="AQ259"/>
  <c r="BG259"/>
  <c r="BD259"/>
  <c r="AK259"/>
  <c r="AW259"/>
  <c r="BJ260"/>
  <c r="BI259"/>
  <c r="AY259"/>
  <c r="BB259"/>
  <c r="AT259"/>
  <c r="AN259"/>
  <c r="AP259"/>
  <c r="AX259"/>
  <c r="AH259"/>
  <c r="AS259"/>
  <c r="AL259"/>
  <c r="AZ259"/>
  <c r="AV259"/>
  <c r="BE259"/>
  <c r="AI259"/>
  <c r="AU259"/>
  <c r="AM259"/>
  <c r="F222"/>
  <c r="AP220"/>
  <c r="BF220"/>
  <c r="AS220"/>
  <c r="BI220"/>
  <c r="BD220"/>
  <c r="AR220"/>
  <c r="AI220"/>
  <c r="AE222"/>
  <c r="AY220"/>
  <c r="AL220"/>
  <c r="BB220"/>
  <c r="AO220"/>
  <c r="BE220"/>
  <c r="AV220"/>
  <c r="BC220"/>
  <c r="BG220"/>
  <c r="AJ220"/>
  <c r="AH220"/>
  <c r="AX220"/>
  <c r="AK220"/>
  <c r="BA220"/>
  <c r="AN220"/>
  <c r="AU220"/>
  <c r="AQ220"/>
  <c r="AZ220"/>
  <c r="AT220"/>
  <c r="AG220"/>
  <c r="AW220"/>
  <c r="AF220"/>
  <c r="AM220"/>
  <c r="BH220"/>
  <c r="BJ221"/>
  <c r="BJ220"/>
  <c r="BJ259"/>
  <c r="F311"/>
  <c r="AN309"/>
  <c r="BD309"/>
  <c r="AQ309"/>
  <c r="BG309"/>
  <c r="BF309"/>
  <c r="BE309"/>
  <c r="BA309"/>
  <c r="AR309"/>
  <c r="AU309"/>
  <c r="AG309"/>
  <c r="AJ309"/>
  <c r="AZ309"/>
  <c r="AM309"/>
  <c r="BC309"/>
  <c r="AX309"/>
  <c r="AW309"/>
  <c r="AK309"/>
  <c r="AT309"/>
  <c r="AE311"/>
  <c r="AF309"/>
  <c r="AV309"/>
  <c r="AI309"/>
  <c r="AY309"/>
  <c r="AP309"/>
  <c r="AO309"/>
  <c r="BI309"/>
  <c r="AL309"/>
  <c r="BH309"/>
  <c r="AH309"/>
  <c r="AS309"/>
  <c r="BB309"/>
  <c r="BJ310"/>
  <c r="BJ121"/>
  <c r="AX121"/>
  <c r="BD121"/>
  <c r="AJ121"/>
  <c r="BA121"/>
  <c r="BE121"/>
  <c r="AT121"/>
  <c r="AQ121"/>
  <c r="AE123"/>
  <c r="BJ122" s="1"/>
  <c r="BH121"/>
  <c r="AM121"/>
  <c r="AP121"/>
  <c r="AK121"/>
  <c r="BB121"/>
  <c r="AL121"/>
  <c r="AZ121"/>
  <c r="AR121"/>
  <c r="BF121"/>
  <c r="F123"/>
  <c r="AV121"/>
  <c r="AG121"/>
  <c r="AU121"/>
  <c r="AY121"/>
  <c r="AO121"/>
  <c r="BG121"/>
  <c r="AI121"/>
  <c r="AN121"/>
  <c r="BI121"/>
  <c r="AS121"/>
  <c r="AH121"/>
  <c r="AF121"/>
  <c r="AW121"/>
  <c r="BC121"/>
  <c r="G62"/>
  <c r="BJ452"/>
  <c r="F454"/>
  <c r="BJ392"/>
  <c r="BJ60"/>
  <c r="AE394"/>
  <c r="AF392"/>
  <c r="AJ392"/>
  <c r="AN392"/>
  <c r="AR392"/>
  <c r="AV392"/>
  <c r="AZ392"/>
  <c r="BD392"/>
  <c r="BH392"/>
  <c r="AI392"/>
  <c r="AM392"/>
  <c r="AQ392"/>
  <c r="AU392"/>
  <c r="AY392"/>
  <c r="BC392"/>
  <c r="BG392"/>
  <c r="AG392"/>
  <c r="AO392"/>
  <c r="AW392"/>
  <c r="BE392"/>
  <c r="AK392"/>
  <c r="AS392"/>
  <c r="BA392"/>
  <c r="BI392"/>
  <c r="AL392"/>
  <c r="BB392"/>
  <c r="AT392"/>
  <c r="AP392"/>
  <c r="AH392"/>
  <c r="AX392"/>
  <c r="BF392"/>
  <c r="AE62"/>
  <c r="F63" s="1"/>
  <c r="AG60"/>
  <c r="AK60"/>
  <c r="AO60"/>
  <c r="AS60"/>
  <c r="AW60"/>
  <c r="BA60"/>
  <c r="BE60"/>
  <c r="BI60"/>
  <c r="AF60"/>
  <c r="AL60"/>
  <c r="AQ60"/>
  <c r="AV60"/>
  <c r="BB60"/>
  <c r="BG60"/>
  <c r="AJ60"/>
  <c r="AP60"/>
  <c r="AU60"/>
  <c r="AZ60"/>
  <c r="BF60"/>
  <c r="AI60"/>
  <c r="AT60"/>
  <c r="BD60"/>
  <c r="AH60"/>
  <c r="AR60"/>
  <c r="BC60"/>
  <c r="AY60"/>
  <c r="AM60"/>
  <c r="BH60"/>
  <c r="AX60"/>
  <c r="AN60"/>
  <c r="AE454"/>
  <c r="AF452"/>
  <c r="AJ452"/>
  <c r="AN452"/>
  <c r="AR452"/>
  <c r="AV452"/>
  <c r="AZ452"/>
  <c r="BD452"/>
  <c r="BH452"/>
  <c r="AI452"/>
  <c r="AM452"/>
  <c r="AQ452"/>
  <c r="AU452"/>
  <c r="AY452"/>
  <c r="BC452"/>
  <c r="BG452"/>
  <c r="AK452"/>
  <c r="AS452"/>
  <c r="BA452"/>
  <c r="BI452"/>
  <c r="AG452"/>
  <c r="AO452"/>
  <c r="AW452"/>
  <c r="BE452"/>
  <c r="AH452"/>
  <c r="AX452"/>
  <c r="BF452"/>
  <c r="AL452"/>
  <c r="AT452"/>
  <c r="AP452"/>
  <c r="BB452"/>
  <c r="F262" l="1"/>
  <c r="AW260"/>
  <c r="BG260"/>
  <c r="AP260"/>
  <c r="BD260"/>
  <c r="AL260"/>
  <c r="AV260"/>
  <c r="AX260"/>
  <c r="AG260"/>
  <c r="AZ260"/>
  <c r="AI260"/>
  <c r="BI260"/>
  <c r="AN260"/>
  <c r="BE260"/>
  <c r="BH260"/>
  <c r="AR260"/>
  <c r="AT260"/>
  <c r="AM260"/>
  <c r="AK260"/>
  <c r="AS260"/>
  <c r="AQ260"/>
  <c r="AO260"/>
  <c r="AY260"/>
  <c r="AU260"/>
  <c r="AE262"/>
  <c r="AF260"/>
  <c r="AH260"/>
  <c r="BF260"/>
  <c r="AJ260"/>
  <c r="BB260"/>
  <c r="BC260"/>
  <c r="BA260"/>
  <c r="BJ261"/>
  <c r="AI221"/>
  <c r="AY221"/>
  <c r="AL221"/>
  <c r="BB221"/>
  <c r="AW221"/>
  <c r="AV221"/>
  <c r="AR221"/>
  <c r="BA221"/>
  <c r="AP221"/>
  <c r="BH221"/>
  <c r="AE223"/>
  <c r="BJ222" s="1"/>
  <c r="AU221"/>
  <c r="AH221"/>
  <c r="AX221"/>
  <c r="AO221"/>
  <c r="AN221"/>
  <c r="BI221"/>
  <c r="AZ221"/>
  <c r="BC221"/>
  <c r="BE221"/>
  <c r="F223"/>
  <c r="AQ221"/>
  <c r="BG221"/>
  <c r="AT221"/>
  <c r="AG221"/>
  <c r="AF221"/>
  <c r="AS221"/>
  <c r="AJ221"/>
  <c r="AM221"/>
  <c r="BF221"/>
  <c r="BD221"/>
  <c r="AK221"/>
  <c r="F124"/>
  <c r="BD122"/>
  <c r="AG122"/>
  <c r="AM122"/>
  <c r="AE124"/>
  <c r="BH122"/>
  <c r="BA122"/>
  <c r="AJ122"/>
  <c r="BE122"/>
  <c r="AN122"/>
  <c r="AY122"/>
  <c r="AV122"/>
  <c r="AQ122"/>
  <c r="AR122"/>
  <c r="AT122"/>
  <c r="BG122"/>
  <c r="AU122"/>
  <c r="AO122"/>
  <c r="BC122"/>
  <c r="AW122"/>
  <c r="AP122"/>
  <c r="AS122"/>
  <c r="AH122"/>
  <c r="AX122"/>
  <c r="AI122"/>
  <c r="BF122"/>
  <c r="AF122"/>
  <c r="BB122"/>
  <c r="BI122"/>
  <c r="AL122"/>
  <c r="AZ122"/>
  <c r="AK122"/>
  <c r="BJ123"/>
  <c r="F312"/>
  <c r="AE312"/>
  <c r="BJ311" s="1"/>
  <c r="AS310"/>
  <c r="BI310"/>
  <c r="AR310"/>
  <c r="BH310"/>
  <c r="BG310"/>
  <c r="BF310"/>
  <c r="BC310"/>
  <c r="AW310"/>
  <c r="AI310"/>
  <c r="AM310"/>
  <c r="AO310"/>
  <c r="BE310"/>
  <c r="AN310"/>
  <c r="BD310"/>
  <c r="AY310"/>
  <c r="AX310"/>
  <c r="BB310"/>
  <c r="AF310"/>
  <c r="AT310"/>
  <c r="AK310"/>
  <c r="BA310"/>
  <c r="AJ310"/>
  <c r="AZ310"/>
  <c r="AQ310"/>
  <c r="AP310"/>
  <c r="AL310"/>
  <c r="AU310"/>
  <c r="AG310"/>
  <c r="AV310"/>
  <c r="AH310"/>
  <c r="G63"/>
  <c r="BJ393"/>
  <c r="F395"/>
  <c r="BJ453"/>
  <c r="F455"/>
  <c r="BJ61"/>
  <c r="AE455"/>
  <c r="F456" s="1"/>
  <c r="AG453"/>
  <c r="AK453"/>
  <c r="AO453"/>
  <c r="AS453"/>
  <c r="AW453"/>
  <c r="BA453"/>
  <c r="BE453"/>
  <c r="BI453"/>
  <c r="AF453"/>
  <c r="AJ453"/>
  <c r="AN453"/>
  <c r="AR453"/>
  <c r="AV453"/>
  <c r="AZ453"/>
  <c r="BD453"/>
  <c r="BH453"/>
  <c r="AL453"/>
  <c r="AT453"/>
  <c r="BB453"/>
  <c r="AH453"/>
  <c r="AP453"/>
  <c r="AX453"/>
  <c r="BF453"/>
  <c r="AI453"/>
  <c r="AY453"/>
  <c r="BG453"/>
  <c r="AM453"/>
  <c r="AU453"/>
  <c r="AQ453"/>
  <c r="BC453"/>
  <c r="AE63"/>
  <c r="AH61"/>
  <c r="AL61"/>
  <c r="AP61"/>
  <c r="AT61"/>
  <c r="AG61"/>
  <c r="AM61"/>
  <c r="AR61"/>
  <c r="AW61"/>
  <c r="BA61"/>
  <c r="BE61"/>
  <c r="BI61"/>
  <c r="AF61"/>
  <c r="AK61"/>
  <c r="AQ61"/>
  <c r="AV61"/>
  <c r="AZ61"/>
  <c r="BD61"/>
  <c r="BH61"/>
  <c r="AJ61"/>
  <c r="AU61"/>
  <c r="BC61"/>
  <c r="AI61"/>
  <c r="AS61"/>
  <c r="BB61"/>
  <c r="AO61"/>
  <c r="BG61"/>
  <c r="AX61"/>
  <c r="BF61"/>
  <c r="AY61"/>
  <c r="AN61"/>
  <c r="AE395"/>
  <c r="AG393"/>
  <c r="AK393"/>
  <c r="AO393"/>
  <c r="AS393"/>
  <c r="AW393"/>
  <c r="BA393"/>
  <c r="BE393"/>
  <c r="BI393"/>
  <c r="AF393"/>
  <c r="AJ393"/>
  <c r="AN393"/>
  <c r="AR393"/>
  <c r="AV393"/>
  <c r="AZ393"/>
  <c r="BD393"/>
  <c r="BH393"/>
  <c r="AH393"/>
  <c r="AP393"/>
  <c r="AX393"/>
  <c r="BF393"/>
  <c r="AL393"/>
  <c r="AT393"/>
  <c r="BB393"/>
  <c r="AM393"/>
  <c r="BC393"/>
  <c r="AU393"/>
  <c r="AQ393"/>
  <c r="AI393"/>
  <c r="AY393"/>
  <c r="BG393"/>
  <c r="AI261" l="1"/>
  <c r="AW261"/>
  <c r="AM261"/>
  <c r="AU261"/>
  <c r="AN261"/>
  <c r="BE261"/>
  <c r="AT261"/>
  <c r="AR261"/>
  <c r="F263"/>
  <c r="BB261"/>
  <c r="BI261"/>
  <c r="AE263"/>
  <c r="AO261"/>
  <c r="AP261"/>
  <c r="BG261"/>
  <c r="AK261"/>
  <c r="AL261"/>
  <c r="AJ261"/>
  <c r="AZ261"/>
  <c r="AX261"/>
  <c r="BH261"/>
  <c r="AQ261"/>
  <c r="AF261"/>
  <c r="BD261"/>
  <c r="AY261"/>
  <c r="AV261"/>
  <c r="BF261"/>
  <c r="AH261"/>
  <c r="BA261"/>
  <c r="AS261"/>
  <c r="AG261"/>
  <c r="BC261"/>
  <c r="BJ262"/>
  <c r="AE224"/>
  <c r="AR222"/>
  <c r="BH222"/>
  <c r="AU222"/>
  <c r="AH222"/>
  <c r="AG222"/>
  <c r="AT222"/>
  <c r="BA222"/>
  <c r="F224"/>
  <c r="AN222"/>
  <c r="BD222"/>
  <c r="AQ222"/>
  <c r="BG222"/>
  <c r="BF222"/>
  <c r="BE222"/>
  <c r="AK222"/>
  <c r="AJ222"/>
  <c r="AZ222"/>
  <c r="AM222"/>
  <c r="BC222"/>
  <c r="AX222"/>
  <c r="AW222"/>
  <c r="BI222"/>
  <c r="AL222"/>
  <c r="AF222"/>
  <c r="AV222"/>
  <c r="AI222"/>
  <c r="AY222"/>
  <c r="AP222"/>
  <c r="AO222"/>
  <c r="AS222"/>
  <c r="BB222"/>
  <c r="BJ223"/>
  <c r="AL123"/>
  <c r="AV123"/>
  <c r="BF123"/>
  <c r="AK123"/>
  <c r="BC123"/>
  <c r="AG123"/>
  <c r="AM123"/>
  <c r="BI123"/>
  <c r="BD123"/>
  <c r="AW123"/>
  <c r="F125"/>
  <c r="BE123"/>
  <c r="BH123"/>
  <c r="AX123"/>
  <c r="AQ123"/>
  <c r="AT123"/>
  <c r="AI123"/>
  <c r="AS123"/>
  <c r="BB123"/>
  <c r="BA123"/>
  <c r="AU123"/>
  <c r="AO123"/>
  <c r="AJ123"/>
  <c r="AH123"/>
  <c r="AN123"/>
  <c r="AE125"/>
  <c r="AF123"/>
  <c r="AP123"/>
  <c r="AZ123"/>
  <c r="AY123"/>
  <c r="AR123"/>
  <c r="BG123"/>
  <c r="F313"/>
  <c r="AP311"/>
  <c r="BF311"/>
  <c r="AS311"/>
  <c r="BI311"/>
  <c r="BH311"/>
  <c r="BG311"/>
  <c r="BD311"/>
  <c r="AL311"/>
  <c r="AO311"/>
  <c r="BE311"/>
  <c r="AZ311"/>
  <c r="AY311"/>
  <c r="AF311"/>
  <c r="AK311"/>
  <c r="AR311"/>
  <c r="AM311"/>
  <c r="AE313"/>
  <c r="AU311"/>
  <c r="BB311"/>
  <c r="BC311"/>
  <c r="AH311"/>
  <c r="AX311"/>
  <c r="BA311"/>
  <c r="AQ311"/>
  <c r="AT311"/>
  <c r="AJ311"/>
  <c r="AV311"/>
  <c r="AN311"/>
  <c r="AG311"/>
  <c r="AW311"/>
  <c r="AI311"/>
  <c r="BJ312"/>
  <c r="BJ394"/>
  <c r="F396"/>
  <c r="BJ62"/>
  <c r="F64"/>
  <c r="G64" s="1"/>
  <c r="BJ454"/>
  <c r="AE396"/>
  <c r="AH394"/>
  <c r="AL394"/>
  <c r="AP394"/>
  <c r="AT394"/>
  <c r="AX394"/>
  <c r="BB394"/>
  <c r="BF394"/>
  <c r="AG394"/>
  <c r="AK394"/>
  <c r="AO394"/>
  <c r="AS394"/>
  <c r="AW394"/>
  <c r="BA394"/>
  <c r="BE394"/>
  <c r="BI394"/>
  <c r="AI394"/>
  <c r="AQ394"/>
  <c r="AY394"/>
  <c r="BG394"/>
  <c r="AM394"/>
  <c r="AU394"/>
  <c r="BC394"/>
  <c r="AN394"/>
  <c r="BD394"/>
  <c r="AV394"/>
  <c r="AR394"/>
  <c r="AJ394"/>
  <c r="AZ394"/>
  <c r="AF394"/>
  <c r="BH394"/>
  <c r="AE64"/>
  <c r="AH62"/>
  <c r="AL62"/>
  <c r="AP62"/>
  <c r="AT62"/>
  <c r="AX62"/>
  <c r="BB62"/>
  <c r="BF62"/>
  <c r="AG62"/>
  <c r="AK62"/>
  <c r="AO62"/>
  <c r="AS62"/>
  <c r="AW62"/>
  <c r="BA62"/>
  <c r="BE62"/>
  <c r="BI62"/>
  <c r="AF62"/>
  <c r="AN62"/>
  <c r="AV62"/>
  <c r="BD62"/>
  <c r="AM62"/>
  <c r="AU62"/>
  <c r="BC62"/>
  <c r="AR62"/>
  <c r="BH62"/>
  <c r="AI62"/>
  <c r="AY62"/>
  <c r="BG62"/>
  <c r="AZ62"/>
  <c r="AQ62"/>
  <c r="AJ62"/>
  <c r="AE456"/>
  <c r="AH454"/>
  <c r="AL454"/>
  <c r="AP454"/>
  <c r="AT454"/>
  <c r="AX454"/>
  <c r="BB454"/>
  <c r="BF454"/>
  <c r="AG454"/>
  <c r="AK454"/>
  <c r="AO454"/>
  <c r="AS454"/>
  <c r="AW454"/>
  <c r="BA454"/>
  <c r="BE454"/>
  <c r="BI454"/>
  <c r="AM454"/>
  <c r="AU454"/>
  <c r="BC454"/>
  <c r="AI454"/>
  <c r="AQ454"/>
  <c r="AY454"/>
  <c r="BG454"/>
  <c r="AJ454"/>
  <c r="AZ454"/>
  <c r="BH454"/>
  <c r="AN454"/>
  <c r="AF454"/>
  <c r="AV454"/>
  <c r="AR454"/>
  <c r="BD454"/>
  <c r="F225" l="1"/>
  <c r="AK223"/>
  <c r="BA223"/>
  <c r="AJ223"/>
  <c r="AZ223"/>
  <c r="AQ223"/>
  <c r="AP223"/>
  <c r="AT223"/>
  <c r="AM223"/>
  <c r="AO223"/>
  <c r="AN223"/>
  <c r="AX223"/>
  <c r="AG223"/>
  <c r="AW223"/>
  <c r="AF223"/>
  <c r="AV223"/>
  <c r="AI223"/>
  <c r="AH223"/>
  <c r="AU223"/>
  <c r="BC223"/>
  <c r="BE223"/>
  <c r="BD223"/>
  <c r="AL223"/>
  <c r="AE225"/>
  <c r="AS223"/>
  <c r="BI223"/>
  <c r="AR223"/>
  <c r="BH223"/>
  <c r="BG223"/>
  <c r="BF223"/>
  <c r="BB223"/>
  <c r="AY223"/>
  <c r="BJ224"/>
  <c r="AE264"/>
  <c r="AJ262"/>
  <c r="AX262"/>
  <c r="BG262"/>
  <c r="AY262"/>
  <c r="BI262"/>
  <c r="BH262"/>
  <c r="AL262"/>
  <c r="BE262"/>
  <c r="AF262"/>
  <c r="AN262"/>
  <c r="BA262"/>
  <c r="F264"/>
  <c r="BC262"/>
  <c r="AT262"/>
  <c r="AI262"/>
  <c r="BB262"/>
  <c r="AR262"/>
  <c r="AG262"/>
  <c r="AQ262"/>
  <c r="BJ263"/>
  <c r="AM262"/>
  <c r="AK262"/>
  <c r="AV262"/>
  <c r="AO262"/>
  <c r="BF262"/>
  <c r="AH262"/>
  <c r="BD262"/>
  <c r="AZ262"/>
  <c r="AW262"/>
  <c r="AP262"/>
  <c r="AU262"/>
  <c r="AS262"/>
  <c r="BJ124"/>
  <c r="AE126"/>
  <c r="AS125" s="1"/>
  <c r="F126"/>
  <c r="AG124"/>
  <c r="AL124"/>
  <c r="BF124"/>
  <c r="AF124"/>
  <c r="AZ124"/>
  <c r="AO124"/>
  <c r="BJ125"/>
  <c r="AJ124"/>
  <c r="AT124"/>
  <c r="AV124"/>
  <c r="BI124"/>
  <c r="AP124"/>
  <c r="BA124"/>
  <c r="BB124"/>
  <c r="AX124"/>
  <c r="AS124"/>
  <c r="AQ124"/>
  <c r="BG124"/>
  <c r="AN124"/>
  <c r="AK124"/>
  <c r="BC124"/>
  <c r="BH124"/>
  <c r="AY124"/>
  <c r="AH124"/>
  <c r="BD124"/>
  <c r="AW124"/>
  <c r="AM124"/>
  <c r="BE124"/>
  <c r="AI124"/>
  <c r="AU124"/>
  <c r="AR124"/>
  <c r="BH125"/>
  <c r="AR125"/>
  <c r="AM125"/>
  <c r="AJ125"/>
  <c r="BE125"/>
  <c r="BD125"/>
  <c r="F314"/>
  <c r="AE314"/>
  <c r="BJ313" s="1"/>
  <c r="AU312"/>
  <c r="AH312"/>
  <c r="AX312"/>
  <c r="AS312"/>
  <c r="AR312"/>
  <c r="AV312"/>
  <c r="AO312"/>
  <c r="AI312"/>
  <c r="AL312"/>
  <c r="BB312"/>
  <c r="AZ312"/>
  <c r="AN312"/>
  <c r="AQ312"/>
  <c r="BG312"/>
  <c r="AT312"/>
  <c r="AK312"/>
  <c r="AJ312"/>
  <c r="AF312"/>
  <c r="BE312"/>
  <c r="AY312"/>
  <c r="BA312"/>
  <c r="AG312"/>
  <c r="AM312"/>
  <c r="BC312"/>
  <c r="AP312"/>
  <c r="BF312"/>
  <c r="BI312"/>
  <c r="BH312"/>
  <c r="BD312"/>
  <c r="AW312"/>
  <c r="BJ63"/>
  <c r="F65"/>
  <c r="G65" s="1"/>
  <c r="BJ395"/>
  <c r="F397"/>
  <c r="BJ455"/>
  <c r="F457"/>
  <c r="AE397"/>
  <c r="AI395"/>
  <c r="AM395"/>
  <c r="AQ395"/>
  <c r="AU395"/>
  <c r="AY395"/>
  <c r="BC395"/>
  <c r="BG395"/>
  <c r="AH395"/>
  <c r="AL395"/>
  <c r="AP395"/>
  <c r="AT395"/>
  <c r="AX395"/>
  <c r="BB395"/>
  <c r="BF395"/>
  <c r="AJ395"/>
  <c r="AR395"/>
  <c r="AZ395"/>
  <c r="BH395"/>
  <c r="AF395"/>
  <c r="AN395"/>
  <c r="AV395"/>
  <c r="BD395"/>
  <c r="AO395"/>
  <c r="BE395"/>
  <c r="AW395"/>
  <c r="AS395"/>
  <c r="AK395"/>
  <c r="BA395"/>
  <c r="AG395"/>
  <c r="BI395"/>
  <c r="AE457"/>
  <c r="AI455"/>
  <c r="AM455"/>
  <c r="AQ455"/>
  <c r="AU455"/>
  <c r="AY455"/>
  <c r="BC455"/>
  <c r="BG455"/>
  <c r="AH455"/>
  <c r="AL455"/>
  <c r="AP455"/>
  <c r="AT455"/>
  <c r="AX455"/>
  <c r="BB455"/>
  <c r="BF455"/>
  <c r="AF455"/>
  <c r="AN455"/>
  <c r="AV455"/>
  <c r="BD455"/>
  <c r="AJ455"/>
  <c r="AR455"/>
  <c r="AZ455"/>
  <c r="BH455"/>
  <c r="AK455"/>
  <c r="BA455"/>
  <c r="BI455"/>
  <c r="AO455"/>
  <c r="AG455"/>
  <c r="AW455"/>
  <c r="AS455"/>
  <c r="BE455"/>
  <c r="AE65"/>
  <c r="F66" s="1"/>
  <c r="AI63"/>
  <c r="AM63"/>
  <c r="AQ63"/>
  <c r="AU63"/>
  <c r="AY63"/>
  <c r="BC63"/>
  <c r="BG63"/>
  <c r="AH63"/>
  <c r="AL63"/>
  <c r="AP63"/>
  <c r="AT63"/>
  <c r="AX63"/>
  <c r="BB63"/>
  <c r="BF63"/>
  <c r="AG63"/>
  <c r="AO63"/>
  <c r="AW63"/>
  <c r="BE63"/>
  <c r="AF63"/>
  <c r="AN63"/>
  <c r="AV63"/>
  <c r="BD63"/>
  <c r="AS63"/>
  <c r="BI63"/>
  <c r="AJ63"/>
  <c r="AZ63"/>
  <c r="BH63"/>
  <c r="BA63"/>
  <c r="AR63"/>
  <c r="AK63"/>
  <c r="AE265" l="1"/>
  <c r="AF263"/>
  <c r="AM263"/>
  <c r="AS263"/>
  <c r="BG263"/>
  <c r="AZ263"/>
  <c r="AN263"/>
  <c r="AL263"/>
  <c r="AP263"/>
  <c r="BI263"/>
  <c r="BC263"/>
  <c r="AW263"/>
  <c r="AH263"/>
  <c r="AU263"/>
  <c r="BH263"/>
  <c r="AK263"/>
  <c r="BE263"/>
  <c r="AX263"/>
  <c r="AQ263"/>
  <c r="AT263"/>
  <c r="F265"/>
  <c r="AG263"/>
  <c r="AI263"/>
  <c r="AJ263"/>
  <c r="AR263"/>
  <c r="BB263"/>
  <c r="AO263"/>
  <c r="AY263"/>
  <c r="BA263"/>
  <c r="AV263"/>
  <c r="BF263"/>
  <c r="BD263"/>
  <c r="BC125"/>
  <c r="AH224"/>
  <c r="AX224"/>
  <c r="AK224"/>
  <c r="BA224"/>
  <c r="AR224"/>
  <c r="AQ224"/>
  <c r="AV224"/>
  <c r="BD224"/>
  <c r="BB224"/>
  <c r="AZ224"/>
  <c r="AN224"/>
  <c r="F226"/>
  <c r="AE226"/>
  <c r="AT224"/>
  <c r="AG224"/>
  <c r="AW224"/>
  <c r="AJ224"/>
  <c r="AI224"/>
  <c r="AF224"/>
  <c r="BC224"/>
  <c r="AU224"/>
  <c r="AP224"/>
  <c r="BF224"/>
  <c r="AS224"/>
  <c r="BI224"/>
  <c r="BH224"/>
  <c r="BG224"/>
  <c r="AM224"/>
  <c r="AL224"/>
  <c r="AO224"/>
  <c r="BE224"/>
  <c r="AY224"/>
  <c r="BJ225"/>
  <c r="AW125"/>
  <c r="AI125"/>
  <c r="AH125"/>
  <c r="BG125"/>
  <c r="AZ125"/>
  <c r="BF125"/>
  <c r="BA125"/>
  <c r="BI125"/>
  <c r="AG125"/>
  <c r="AQ125"/>
  <c r="AY125"/>
  <c r="AK125"/>
  <c r="AF125"/>
  <c r="AO125"/>
  <c r="AV125"/>
  <c r="AL125"/>
  <c r="AU125"/>
  <c r="BB125"/>
  <c r="AT125"/>
  <c r="AX125"/>
  <c r="AP125"/>
  <c r="AN125"/>
  <c r="AE127"/>
  <c r="F127"/>
  <c r="BJ126"/>
  <c r="AE315"/>
  <c r="AE316" s="1"/>
  <c r="AE317" s="1"/>
  <c r="AR313"/>
  <c r="BH313"/>
  <c r="AU313"/>
  <c r="AL313"/>
  <c r="AS313"/>
  <c r="AW313"/>
  <c r="AX313"/>
  <c r="AN313"/>
  <c r="BD313"/>
  <c r="BG313"/>
  <c r="AK313"/>
  <c r="AG313"/>
  <c r="BF313"/>
  <c r="AZ313"/>
  <c r="BC313"/>
  <c r="BI313"/>
  <c r="AH313"/>
  <c r="AI313"/>
  <c r="AT313"/>
  <c r="AP313"/>
  <c r="F315"/>
  <c r="AQ313"/>
  <c r="AM313"/>
  <c r="BE313"/>
  <c r="AF313"/>
  <c r="AY313"/>
  <c r="BA313"/>
  <c r="AJ313"/>
  <c r="BB313"/>
  <c r="AV313"/>
  <c r="AO313"/>
  <c r="BJ314"/>
  <c r="G66"/>
  <c r="BJ456"/>
  <c r="F458"/>
  <c r="BJ396"/>
  <c r="F398"/>
  <c r="BJ64"/>
  <c r="AE458"/>
  <c r="F459" s="1"/>
  <c r="AF456"/>
  <c r="AJ456"/>
  <c r="AN456"/>
  <c r="AR456"/>
  <c r="AV456"/>
  <c r="AZ456"/>
  <c r="BD456"/>
  <c r="BH456"/>
  <c r="AI456"/>
  <c r="AM456"/>
  <c r="AQ456"/>
  <c r="AU456"/>
  <c r="AY456"/>
  <c r="BC456"/>
  <c r="BG456"/>
  <c r="AG456"/>
  <c r="AO456"/>
  <c r="AW456"/>
  <c r="BE456"/>
  <c r="AK456"/>
  <c r="AS456"/>
  <c r="BA456"/>
  <c r="BI456"/>
  <c r="AL456"/>
  <c r="BB456"/>
  <c r="AP456"/>
  <c r="AH456"/>
  <c r="AX456"/>
  <c r="AT456"/>
  <c r="BF456"/>
  <c r="AE398"/>
  <c r="F399" s="1"/>
  <c r="AF396"/>
  <c r="AJ396"/>
  <c r="AN396"/>
  <c r="AR396"/>
  <c r="AV396"/>
  <c r="AZ396"/>
  <c r="BD396"/>
  <c r="BH396"/>
  <c r="AI396"/>
  <c r="AM396"/>
  <c r="AQ396"/>
  <c r="AU396"/>
  <c r="AY396"/>
  <c r="BC396"/>
  <c r="BG396"/>
  <c r="AK396"/>
  <c r="AS396"/>
  <c r="BA396"/>
  <c r="BI396"/>
  <c r="AG396"/>
  <c r="AO396"/>
  <c r="AW396"/>
  <c r="BE396"/>
  <c r="AP396"/>
  <c r="BF396"/>
  <c r="AX396"/>
  <c r="AT396"/>
  <c r="AL396"/>
  <c r="BB396"/>
  <c r="AH396"/>
  <c r="AE66"/>
  <c r="AF64"/>
  <c r="AJ64"/>
  <c r="AN64"/>
  <c r="AR64"/>
  <c r="AV64"/>
  <c r="AZ64"/>
  <c r="BD64"/>
  <c r="BH64"/>
  <c r="AI64"/>
  <c r="AM64"/>
  <c r="AQ64"/>
  <c r="AU64"/>
  <c r="AY64"/>
  <c r="BC64"/>
  <c r="BG64"/>
  <c r="AH64"/>
  <c r="AP64"/>
  <c r="AX64"/>
  <c r="BF64"/>
  <c r="AG64"/>
  <c r="AO64"/>
  <c r="AW64"/>
  <c r="BE64"/>
  <c r="AT64"/>
  <c r="AK64"/>
  <c r="BA64"/>
  <c r="BI64"/>
  <c r="BB64"/>
  <c r="AS64"/>
  <c r="AL64"/>
  <c r="F318" l="1"/>
  <c r="AE318"/>
  <c r="AE266"/>
  <c r="AG264"/>
  <c r="AN264"/>
  <c r="BI264"/>
  <c r="BA264"/>
  <c r="AO264"/>
  <c r="AM264"/>
  <c r="AR264"/>
  <c r="AW264"/>
  <c r="BH264"/>
  <c r="BE264"/>
  <c r="F266"/>
  <c r="AT264"/>
  <c r="AI264"/>
  <c r="BD264"/>
  <c r="AS264"/>
  <c r="BC264"/>
  <c r="BB264"/>
  <c r="AY264"/>
  <c r="AX264"/>
  <c r="BJ265"/>
  <c r="AP264"/>
  <c r="AV264"/>
  <c r="AJ264"/>
  <c r="AK264"/>
  <c r="BF264"/>
  <c r="BG264"/>
  <c r="AL264"/>
  <c r="AZ264"/>
  <c r="AH264"/>
  <c r="AU264"/>
  <c r="AF264"/>
  <c r="AQ264"/>
  <c r="BJ264"/>
  <c r="F227"/>
  <c r="AQ225"/>
  <c r="BG225"/>
  <c r="AT225"/>
  <c r="AK225"/>
  <c r="AJ225"/>
  <c r="AG225"/>
  <c r="AN225"/>
  <c r="AE227"/>
  <c r="AM225"/>
  <c r="BC225"/>
  <c r="AP225"/>
  <c r="BF225"/>
  <c r="BI225"/>
  <c r="BH225"/>
  <c r="AV225"/>
  <c r="AO225"/>
  <c r="AS225"/>
  <c r="BD225"/>
  <c r="AI225"/>
  <c r="AY225"/>
  <c r="AL225"/>
  <c r="BB225"/>
  <c r="BA225"/>
  <c r="AZ225"/>
  <c r="AF225"/>
  <c r="BE225"/>
  <c r="AU225"/>
  <c r="AH225"/>
  <c r="AX225"/>
  <c r="AR225"/>
  <c r="AW225"/>
  <c r="BJ226"/>
  <c r="F128"/>
  <c r="AX126"/>
  <c r="AE128"/>
  <c r="AZ126"/>
  <c r="AW126"/>
  <c r="AY126"/>
  <c r="AI126"/>
  <c r="BF126"/>
  <c r="BD126"/>
  <c r="AU126"/>
  <c r="AJ126"/>
  <c r="AP126"/>
  <c r="BH126"/>
  <c r="AV126"/>
  <c r="BA126"/>
  <c r="AM126"/>
  <c r="AT126"/>
  <c r="AH126"/>
  <c r="BI126"/>
  <c r="AN126"/>
  <c r="BB126"/>
  <c r="AK126"/>
  <c r="AL126"/>
  <c r="AS126"/>
  <c r="AF126"/>
  <c r="BE126"/>
  <c r="BC126"/>
  <c r="AO126"/>
  <c r="BG126"/>
  <c r="AQ126"/>
  <c r="AG126"/>
  <c r="AR126"/>
  <c r="F317"/>
  <c r="AQ316"/>
  <c r="BG316"/>
  <c r="AT316"/>
  <c r="AG316"/>
  <c r="AF316"/>
  <c r="AJ316"/>
  <c r="BI316"/>
  <c r="AS316"/>
  <c r="BJ316"/>
  <c r="AM316"/>
  <c r="BC316"/>
  <c r="AP316"/>
  <c r="BF316"/>
  <c r="BE316"/>
  <c r="BD316"/>
  <c r="BH316"/>
  <c r="BA316"/>
  <c r="AI316"/>
  <c r="AY316"/>
  <c r="AL316"/>
  <c r="BB316"/>
  <c r="AW316"/>
  <c r="AV316"/>
  <c r="AR316"/>
  <c r="AK316"/>
  <c r="AU316"/>
  <c r="AH316"/>
  <c r="AX316"/>
  <c r="AO316"/>
  <c r="AN316"/>
  <c r="AZ316"/>
  <c r="F316"/>
  <c r="AO314"/>
  <c r="BE314"/>
  <c r="AN314"/>
  <c r="BD314"/>
  <c r="BC314"/>
  <c r="AH314"/>
  <c r="BG314"/>
  <c r="BI314"/>
  <c r="BH314"/>
  <c r="AX314"/>
  <c r="AK314"/>
  <c r="BA314"/>
  <c r="AJ314"/>
  <c r="AZ314"/>
  <c r="AU314"/>
  <c r="BB314"/>
  <c r="BF314"/>
  <c r="AY314"/>
  <c r="AS314"/>
  <c r="AR314"/>
  <c r="AL314"/>
  <c r="AQ314"/>
  <c r="AG314"/>
  <c r="AW314"/>
  <c r="AF314"/>
  <c r="AV314"/>
  <c r="AM314"/>
  <c r="AT314"/>
  <c r="AP314"/>
  <c r="AI314"/>
  <c r="AH315"/>
  <c r="AX315"/>
  <c r="AK315"/>
  <c r="BA315"/>
  <c r="AN315"/>
  <c r="AU315"/>
  <c r="AQ315"/>
  <c r="AR315"/>
  <c r="AL315"/>
  <c r="BB315"/>
  <c r="BE315"/>
  <c r="BC315"/>
  <c r="AJ315"/>
  <c r="AT315"/>
  <c r="AG315"/>
  <c r="AW315"/>
  <c r="AF315"/>
  <c r="AM315"/>
  <c r="AY315"/>
  <c r="AZ315"/>
  <c r="AO315"/>
  <c r="BG315"/>
  <c r="BJ315"/>
  <c r="AP315"/>
  <c r="BF315"/>
  <c r="AS315"/>
  <c r="BI315"/>
  <c r="BD315"/>
  <c r="AI315"/>
  <c r="BH315"/>
  <c r="AV315"/>
  <c r="F67"/>
  <c r="G67" s="1"/>
  <c r="AE67"/>
  <c r="BJ66" s="1"/>
  <c r="BJ65"/>
  <c r="BJ457"/>
  <c r="BJ397"/>
  <c r="AE459"/>
  <c r="AG457"/>
  <c r="AK457"/>
  <c r="AO457"/>
  <c r="AS457"/>
  <c r="AW457"/>
  <c r="BA457"/>
  <c r="BE457"/>
  <c r="BI457"/>
  <c r="AF457"/>
  <c r="AJ457"/>
  <c r="AN457"/>
  <c r="AR457"/>
  <c r="AV457"/>
  <c r="AZ457"/>
  <c r="BD457"/>
  <c r="BH457"/>
  <c r="AH457"/>
  <c r="AP457"/>
  <c r="AX457"/>
  <c r="BF457"/>
  <c r="AL457"/>
  <c r="AT457"/>
  <c r="BB457"/>
  <c r="AM457"/>
  <c r="BC457"/>
  <c r="AQ457"/>
  <c r="AI457"/>
  <c r="AY457"/>
  <c r="AU457"/>
  <c r="BG457"/>
  <c r="AE399"/>
  <c r="AG397"/>
  <c r="AK397"/>
  <c r="AO397"/>
  <c r="AS397"/>
  <c r="AW397"/>
  <c r="BA397"/>
  <c r="BE397"/>
  <c r="BI397"/>
  <c r="AF397"/>
  <c r="AJ397"/>
  <c r="AN397"/>
  <c r="AR397"/>
  <c r="AV397"/>
  <c r="AZ397"/>
  <c r="BD397"/>
  <c r="BH397"/>
  <c r="AL397"/>
  <c r="AT397"/>
  <c r="BB397"/>
  <c r="AH397"/>
  <c r="AP397"/>
  <c r="AX397"/>
  <c r="BF397"/>
  <c r="AQ397"/>
  <c r="BG397"/>
  <c r="AY397"/>
  <c r="AU397"/>
  <c r="AM397"/>
  <c r="BC397"/>
  <c r="AI397"/>
  <c r="AG65"/>
  <c r="AK65"/>
  <c r="AO65"/>
  <c r="AS65"/>
  <c r="AW65"/>
  <c r="BA65"/>
  <c r="BE65"/>
  <c r="BI65"/>
  <c r="AF65"/>
  <c r="AJ65"/>
  <c r="AN65"/>
  <c r="AR65"/>
  <c r="AV65"/>
  <c r="AZ65"/>
  <c r="BD65"/>
  <c r="BH65"/>
  <c r="AI65"/>
  <c r="AQ65"/>
  <c r="AY65"/>
  <c r="BG65"/>
  <c r="AH65"/>
  <c r="AP65"/>
  <c r="AX65"/>
  <c r="BF65"/>
  <c r="AU65"/>
  <c r="AL65"/>
  <c r="BB65"/>
  <c r="BC65"/>
  <c r="AT65"/>
  <c r="AM65"/>
  <c r="AT66"/>
  <c r="AJ226" l="1"/>
  <c r="AZ226"/>
  <c r="AM226"/>
  <c r="BC226"/>
  <c r="BB226"/>
  <c r="BI226"/>
  <c r="AW226"/>
  <c r="AP226"/>
  <c r="AF226"/>
  <c r="AV226"/>
  <c r="AI226"/>
  <c r="AY226"/>
  <c r="AT226"/>
  <c r="BA226"/>
  <c r="AG226"/>
  <c r="BF226"/>
  <c r="BD226"/>
  <c r="BG226"/>
  <c r="AH226"/>
  <c r="F228"/>
  <c r="AE228"/>
  <c r="AR226"/>
  <c r="BH226"/>
  <c r="AU226"/>
  <c r="AL226"/>
  <c r="AS226"/>
  <c r="AX226"/>
  <c r="BE226"/>
  <c r="AN226"/>
  <c r="AQ226"/>
  <c r="AK226"/>
  <c r="AO226"/>
  <c r="BJ227"/>
  <c r="AJ317"/>
  <c r="AZ317"/>
  <c r="AM317"/>
  <c r="BC317"/>
  <c r="AX317"/>
  <c r="AW317"/>
  <c r="AS317"/>
  <c r="AL317"/>
  <c r="AF317"/>
  <c r="AV317"/>
  <c r="AI317"/>
  <c r="AY317"/>
  <c r="AP317"/>
  <c r="AO317"/>
  <c r="BA317"/>
  <c r="BB317"/>
  <c r="BD317"/>
  <c r="BF317"/>
  <c r="BI317"/>
  <c r="F319"/>
  <c r="AE319"/>
  <c r="AR317"/>
  <c r="BH317"/>
  <c r="AU317"/>
  <c r="AH317"/>
  <c r="AG317"/>
  <c r="AK317"/>
  <c r="AT317"/>
  <c r="AN317"/>
  <c r="AQ317"/>
  <c r="BG317"/>
  <c r="BE317"/>
  <c r="BJ318"/>
  <c r="BJ317"/>
  <c r="AP265"/>
  <c r="BD265"/>
  <c r="AR265"/>
  <c r="AL265"/>
  <c r="AN265"/>
  <c r="BG265"/>
  <c r="AO265"/>
  <c r="AF265"/>
  <c r="BC265"/>
  <c r="BH265"/>
  <c r="AX265"/>
  <c r="AY265"/>
  <c r="AZ265"/>
  <c r="AQ265"/>
  <c r="AJ265"/>
  <c r="AS265"/>
  <c r="AM265"/>
  <c r="BI265"/>
  <c r="AU265"/>
  <c r="AI265"/>
  <c r="BA265"/>
  <c r="AE267"/>
  <c r="AK265"/>
  <c r="AH265"/>
  <c r="F267"/>
  <c r="BF265"/>
  <c r="AG265"/>
  <c r="BE265"/>
  <c r="BB265"/>
  <c r="AW265"/>
  <c r="AT265"/>
  <c r="AV265"/>
  <c r="AO127"/>
  <c r="AH127"/>
  <c r="AU127"/>
  <c r="AN127"/>
  <c r="BH127"/>
  <c r="AG127"/>
  <c r="AZ127"/>
  <c r="BI127"/>
  <c r="BE127"/>
  <c r="AQ127"/>
  <c r="AJ127"/>
  <c r="AX127"/>
  <c r="BC127"/>
  <c r="F129"/>
  <c r="AP127"/>
  <c r="AS127"/>
  <c r="BA127"/>
  <c r="AF127"/>
  <c r="BG127"/>
  <c r="BD127"/>
  <c r="AV127"/>
  <c r="BB127"/>
  <c r="AY127"/>
  <c r="AT127"/>
  <c r="AL127"/>
  <c r="AK127"/>
  <c r="BF127"/>
  <c r="AE129"/>
  <c r="AI127"/>
  <c r="AM127"/>
  <c r="AR127"/>
  <c r="AW127"/>
  <c r="BJ128"/>
  <c r="BJ127"/>
  <c r="AJ66"/>
  <c r="AI66"/>
  <c r="AO66"/>
  <c r="AM66"/>
  <c r="BG66"/>
  <c r="AR66"/>
  <c r="AQ66"/>
  <c r="AZ66"/>
  <c r="AX66"/>
  <c r="BI66"/>
  <c r="F68"/>
  <c r="G68" s="1"/>
  <c r="AE68"/>
  <c r="BJ398"/>
  <c r="F400"/>
  <c r="AH66"/>
  <c r="AL66"/>
  <c r="AP66"/>
  <c r="BB66"/>
  <c r="AG66"/>
  <c r="AK66"/>
  <c r="AY66"/>
  <c r="BF66"/>
  <c r="AW66"/>
  <c r="BA66"/>
  <c r="BH66"/>
  <c r="BJ458"/>
  <c r="F460"/>
  <c r="BD66"/>
  <c r="AV66"/>
  <c r="AN66"/>
  <c r="BE66"/>
  <c r="AF66"/>
  <c r="AU66"/>
  <c r="BC66"/>
  <c r="AS66"/>
  <c r="AE400"/>
  <c r="AH398"/>
  <c r="AL398"/>
  <c r="AP398"/>
  <c r="AT398"/>
  <c r="AX398"/>
  <c r="BB398"/>
  <c r="BF398"/>
  <c r="AG398"/>
  <c r="AK398"/>
  <c r="AO398"/>
  <c r="AS398"/>
  <c r="AW398"/>
  <c r="BA398"/>
  <c r="BE398"/>
  <c r="BI398"/>
  <c r="AM398"/>
  <c r="AU398"/>
  <c r="BC398"/>
  <c r="AI398"/>
  <c r="AQ398"/>
  <c r="AY398"/>
  <c r="BG398"/>
  <c r="AR398"/>
  <c r="BH398"/>
  <c r="AZ398"/>
  <c r="AV398"/>
  <c r="AN398"/>
  <c r="BD398"/>
  <c r="AJ398"/>
  <c r="AF398"/>
  <c r="AE460"/>
  <c r="AH458"/>
  <c r="AL458"/>
  <c r="AP458"/>
  <c r="AT458"/>
  <c r="AX458"/>
  <c r="BB458"/>
  <c r="BF458"/>
  <c r="AG458"/>
  <c r="AK458"/>
  <c r="AO458"/>
  <c r="AS458"/>
  <c r="AW458"/>
  <c r="BA458"/>
  <c r="BE458"/>
  <c r="BI458"/>
  <c r="AI458"/>
  <c r="AQ458"/>
  <c r="AY458"/>
  <c r="BG458"/>
  <c r="AM458"/>
  <c r="AU458"/>
  <c r="BC458"/>
  <c r="AN458"/>
  <c r="BD458"/>
  <c r="AF458"/>
  <c r="AR458"/>
  <c r="AJ458"/>
  <c r="AZ458"/>
  <c r="AV458"/>
  <c r="BH458"/>
  <c r="BJ266" l="1"/>
  <c r="AM266"/>
  <c r="BE266"/>
  <c r="AS266"/>
  <c r="AI266"/>
  <c r="AO266"/>
  <c r="BF266"/>
  <c r="BG266"/>
  <c r="AE268"/>
  <c r="AZ266"/>
  <c r="BI266"/>
  <c r="AU266"/>
  <c r="AV266"/>
  <c r="BA266"/>
  <c r="AL266"/>
  <c r="AQ266"/>
  <c r="AW266"/>
  <c r="AJ266"/>
  <c r="BB266"/>
  <c r="AR266"/>
  <c r="AF266"/>
  <c r="AT266"/>
  <c r="BH266"/>
  <c r="BD266"/>
  <c r="AP266"/>
  <c r="F268"/>
  <c r="BC266"/>
  <c r="AX266"/>
  <c r="AG266"/>
  <c r="AY266"/>
  <c r="AH266"/>
  <c r="AN266"/>
  <c r="AK266"/>
  <c r="F229"/>
  <c r="AO227"/>
  <c r="BE227"/>
  <c r="AN227"/>
  <c r="BD227"/>
  <c r="BC227"/>
  <c r="AI227"/>
  <c r="AP227"/>
  <c r="AR227"/>
  <c r="AY227"/>
  <c r="AK227"/>
  <c r="BA227"/>
  <c r="AJ227"/>
  <c r="AZ227"/>
  <c r="AU227"/>
  <c r="BB227"/>
  <c r="AX227"/>
  <c r="AQ227"/>
  <c r="BI227"/>
  <c r="BF227"/>
  <c r="AG227"/>
  <c r="AW227"/>
  <c r="AF227"/>
  <c r="AV227"/>
  <c r="AM227"/>
  <c r="AT227"/>
  <c r="AH227"/>
  <c r="BG227"/>
  <c r="AE229"/>
  <c r="AS227"/>
  <c r="BH227"/>
  <c r="AL227"/>
  <c r="BJ228"/>
  <c r="AE320"/>
  <c r="AO318"/>
  <c r="BE318"/>
  <c r="AN318"/>
  <c r="BD318"/>
  <c r="AY318"/>
  <c r="AX318"/>
  <c r="AT318"/>
  <c r="AR318"/>
  <c r="BF318"/>
  <c r="F320"/>
  <c r="AK318"/>
  <c r="BA318"/>
  <c r="AJ318"/>
  <c r="AZ318"/>
  <c r="AQ318"/>
  <c r="AP318"/>
  <c r="BB318"/>
  <c r="AU318"/>
  <c r="AS318"/>
  <c r="BG318"/>
  <c r="BJ319"/>
  <c r="AG318"/>
  <c r="AW318"/>
  <c r="AF318"/>
  <c r="AV318"/>
  <c r="AI318"/>
  <c r="AH318"/>
  <c r="AL318"/>
  <c r="BC318"/>
  <c r="BI318"/>
  <c r="BH318"/>
  <c r="AM318"/>
  <c r="AF128"/>
  <c r="AT128"/>
  <c r="AO128"/>
  <c r="BH128"/>
  <c r="AY128"/>
  <c r="BC128"/>
  <c r="AW128"/>
  <c r="BB128"/>
  <c r="AN128"/>
  <c r="AU128"/>
  <c r="AG128"/>
  <c r="AJ128"/>
  <c r="AR128"/>
  <c r="AL128"/>
  <c r="AM128"/>
  <c r="AX128"/>
  <c r="AZ128"/>
  <c r="AV128"/>
  <c r="BF128"/>
  <c r="BI128"/>
  <c r="AE130"/>
  <c r="AH128"/>
  <c r="AI128"/>
  <c r="BG128"/>
  <c r="BE128"/>
  <c r="AS128"/>
  <c r="BD128"/>
  <c r="BA128"/>
  <c r="F130"/>
  <c r="AK128"/>
  <c r="AQ128"/>
  <c r="AP128"/>
  <c r="BJ129"/>
  <c r="BJ399"/>
  <c r="F401"/>
  <c r="F69"/>
  <c r="G69" s="1"/>
  <c r="AM67"/>
  <c r="BC67"/>
  <c r="AP67"/>
  <c r="BF67"/>
  <c r="BI67"/>
  <c r="BH67"/>
  <c r="BD67"/>
  <c r="AO67"/>
  <c r="AI67"/>
  <c r="AY67"/>
  <c r="AL67"/>
  <c r="BB67"/>
  <c r="BA67"/>
  <c r="AZ67"/>
  <c r="AN67"/>
  <c r="AV67"/>
  <c r="AE69"/>
  <c r="BJ68" s="1"/>
  <c r="AU67"/>
  <c r="AH67"/>
  <c r="AX67"/>
  <c r="AS67"/>
  <c r="AR67"/>
  <c r="AW67"/>
  <c r="BE67"/>
  <c r="AK67"/>
  <c r="BG67"/>
  <c r="AG67"/>
  <c r="AQ67"/>
  <c r="AJ67"/>
  <c r="AT67"/>
  <c r="AF67"/>
  <c r="BJ459"/>
  <c r="F461"/>
  <c r="BJ67"/>
  <c r="AE461"/>
  <c r="AI459"/>
  <c r="AM459"/>
  <c r="AQ459"/>
  <c r="AU459"/>
  <c r="AY459"/>
  <c r="BC459"/>
  <c r="BG459"/>
  <c r="AH459"/>
  <c r="AL459"/>
  <c r="AP459"/>
  <c r="AT459"/>
  <c r="AX459"/>
  <c r="BB459"/>
  <c r="BF459"/>
  <c r="AJ459"/>
  <c r="AR459"/>
  <c r="AZ459"/>
  <c r="BH459"/>
  <c r="AF459"/>
  <c r="AN459"/>
  <c r="AV459"/>
  <c r="BD459"/>
  <c r="AO459"/>
  <c r="BE459"/>
  <c r="AG459"/>
  <c r="AS459"/>
  <c r="AK459"/>
  <c r="BA459"/>
  <c r="AW459"/>
  <c r="BI459"/>
  <c r="AE401"/>
  <c r="AI399"/>
  <c r="AM399"/>
  <c r="AQ399"/>
  <c r="AU399"/>
  <c r="AY399"/>
  <c r="BC399"/>
  <c r="BG399"/>
  <c r="AH399"/>
  <c r="AL399"/>
  <c r="AP399"/>
  <c r="AT399"/>
  <c r="AX399"/>
  <c r="BB399"/>
  <c r="BF399"/>
  <c r="AF399"/>
  <c r="AN399"/>
  <c r="AV399"/>
  <c r="BD399"/>
  <c r="AJ399"/>
  <c r="AR399"/>
  <c r="AZ399"/>
  <c r="BH399"/>
  <c r="AS399"/>
  <c r="BI399"/>
  <c r="BA399"/>
  <c r="AW399"/>
  <c r="AO399"/>
  <c r="BE399"/>
  <c r="AK399"/>
  <c r="AG399"/>
  <c r="AE269" l="1"/>
  <c r="AK267"/>
  <c r="AU267"/>
  <c r="AG267"/>
  <c r="AM267"/>
  <c r="BI267"/>
  <c r="AR267"/>
  <c r="BE267"/>
  <c r="AQ267"/>
  <c r="F269"/>
  <c r="AZ267"/>
  <c r="AY267"/>
  <c r="AV267"/>
  <c r="AI267"/>
  <c r="AS267"/>
  <c r="AO267"/>
  <c r="BC267"/>
  <c r="AJ267"/>
  <c r="BF267"/>
  <c r="AF267"/>
  <c r="AP267"/>
  <c r="BG267"/>
  <c r="AH267"/>
  <c r="BD267"/>
  <c r="BA267"/>
  <c r="BB267"/>
  <c r="AW267"/>
  <c r="AT267"/>
  <c r="BH267"/>
  <c r="AL267"/>
  <c r="AN267"/>
  <c r="AX267"/>
  <c r="AL228"/>
  <c r="BB228"/>
  <c r="AO228"/>
  <c r="BE228"/>
  <c r="AV228"/>
  <c r="BC228"/>
  <c r="AY228"/>
  <c r="AR228"/>
  <c r="AP228"/>
  <c r="AS228"/>
  <c r="AJ228"/>
  <c r="AH228"/>
  <c r="AX228"/>
  <c r="AK228"/>
  <c r="BA228"/>
  <c r="AN228"/>
  <c r="AU228"/>
  <c r="AI228"/>
  <c r="BH228"/>
  <c r="BF228"/>
  <c r="BD228"/>
  <c r="AE230"/>
  <c r="BJ229" s="1"/>
  <c r="AT228"/>
  <c r="AG228"/>
  <c r="AW228"/>
  <c r="AF228"/>
  <c r="AM228"/>
  <c r="AZ228"/>
  <c r="BG228"/>
  <c r="F230"/>
  <c r="BI228"/>
  <c r="AQ228"/>
  <c r="AE321"/>
  <c r="AL319"/>
  <c r="AR319"/>
  <c r="AT319"/>
  <c r="BE319"/>
  <c r="AX319"/>
  <c r="AI319"/>
  <c r="AS319"/>
  <c r="AZ319"/>
  <c r="AQ319"/>
  <c r="AG319"/>
  <c r="AU319"/>
  <c r="F321"/>
  <c r="BA319"/>
  <c r="AV319"/>
  <c r="AO319"/>
  <c r="AH319"/>
  <c r="AJ319"/>
  <c r="AN319"/>
  <c r="BF319"/>
  <c r="BB319"/>
  <c r="AM319"/>
  <c r="AK319"/>
  <c r="BC319"/>
  <c r="AP319"/>
  <c r="BD319"/>
  <c r="AW319"/>
  <c r="AF319"/>
  <c r="BG319"/>
  <c r="BH319"/>
  <c r="AY319"/>
  <c r="BI319"/>
  <c r="BJ320"/>
  <c r="BJ267"/>
  <c r="F131"/>
  <c r="BE129"/>
  <c r="AE131"/>
  <c r="BJ130" s="1"/>
  <c r="AK129"/>
  <c r="AT129"/>
  <c r="AL129"/>
  <c r="AW129"/>
  <c r="BB129"/>
  <c r="AX129"/>
  <c r="BH129"/>
  <c r="AS129"/>
  <c r="AO129"/>
  <c r="AM129"/>
  <c r="AZ129"/>
  <c r="AP129"/>
  <c r="BI129"/>
  <c r="AG129"/>
  <c r="AU129"/>
  <c r="BG129"/>
  <c r="BD129"/>
  <c r="AQ129"/>
  <c r="AH129"/>
  <c r="AN129"/>
  <c r="AY129"/>
  <c r="BF129"/>
  <c r="BA129"/>
  <c r="BC129"/>
  <c r="AF129"/>
  <c r="AI129"/>
  <c r="AR129"/>
  <c r="AJ129"/>
  <c r="AV129"/>
  <c r="F402"/>
  <c r="AE402"/>
  <c r="AR401" s="1"/>
  <c r="BJ460"/>
  <c r="F462"/>
  <c r="F70"/>
  <c r="G70" s="1"/>
  <c r="AE70"/>
  <c r="AI69" s="1"/>
  <c r="AN68"/>
  <c r="BD68"/>
  <c r="AQ68"/>
  <c r="BG68"/>
  <c r="AK68"/>
  <c r="AH68"/>
  <c r="AG68"/>
  <c r="AU68"/>
  <c r="AX68"/>
  <c r="AJ68"/>
  <c r="AZ68"/>
  <c r="AM68"/>
  <c r="BC68"/>
  <c r="BB68"/>
  <c r="BI68"/>
  <c r="BE68"/>
  <c r="AP68"/>
  <c r="AR68"/>
  <c r="AL68"/>
  <c r="BF68"/>
  <c r="AF68"/>
  <c r="AV68"/>
  <c r="AI68"/>
  <c r="AY68"/>
  <c r="AT68"/>
  <c r="BA68"/>
  <c r="AO68"/>
  <c r="AW68"/>
  <c r="BH68"/>
  <c r="AS68"/>
  <c r="BJ400"/>
  <c r="AF400"/>
  <c r="AJ400"/>
  <c r="AN400"/>
  <c r="AR400"/>
  <c r="AV400"/>
  <c r="AZ400"/>
  <c r="BD400"/>
  <c r="BH400"/>
  <c r="AI400"/>
  <c r="AM400"/>
  <c r="AQ400"/>
  <c r="AU400"/>
  <c r="AY400"/>
  <c r="BC400"/>
  <c r="BG400"/>
  <c r="AG400"/>
  <c r="AO400"/>
  <c r="AW400"/>
  <c r="BE400"/>
  <c r="AK400"/>
  <c r="AS400"/>
  <c r="BA400"/>
  <c r="BI400"/>
  <c r="AT400"/>
  <c r="BB400"/>
  <c r="AX400"/>
  <c r="AP400"/>
  <c r="BF400"/>
  <c r="AL400"/>
  <c r="AH400"/>
  <c r="AE462"/>
  <c r="AF460"/>
  <c r="AJ460"/>
  <c r="AN460"/>
  <c r="AR460"/>
  <c r="AV460"/>
  <c r="AZ460"/>
  <c r="BD460"/>
  <c r="BH460"/>
  <c r="AI460"/>
  <c r="AM460"/>
  <c r="AQ460"/>
  <c r="AU460"/>
  <c r="AY460"/>
  <c r="BC460"/>
  <c r="BG460"/>
  <c r="AK460"/>
  <c r="AS460"/>
  <c r="BA460"/>
  <c r="BI460"/>
  <c r="AG460"/>
  <c r="AO460"/>
  <c r="AW460"/>
  <c r="BE460"/>
  <c r="AP460"/>
  <c r="BF460"/>
  <c r="AH460"/>
  <c r="AT460"/>
  <c r="AL460"/>
  <c r="BB460"/>
  <c r="AX460"/>
  <c r="AO268" l="1"/>
  <c r="BG268"/>
  <c r="AK268"/>
  <c r="AQ268"/>
  <c r="BH268"/>
  <c r="BI268"/>
  <c r="AI268"/>
  <c r="BB268"/>
  <c r="BC268"/>
  <c r="AX268"/>
  <c r="AU268"/>
  <c r="AF268"/>
  <c r="AS268"/>
  <c r="AY268"/>
  <c r="AM268"/>
  <c r="AE270"/>
  <c r="AL268"/>
  <c r="AV268"/>
  <c r="AH268"/>
  <c r="AN268"/>
  <c r="AG268"/>
  <c r="BF268"/>
  <c r="AR268"/>
  <c r="AW268"/>
  <c r="F270"/>
  <c r="BE268"/>
  <c r="AZ268"/>
  <c r="BA268"/>
  <c r="AJ268"/>
  <c r="AP268"/>
  <c r="BD268"/>
  <c r="AT268"/>
  <c r="BJ268"/>
  <c r="AM320"/>
  <c r="BI320"/>
  <c r="AH320"/>
  <c r="AY320"/>
  <c r="AZ320"/>
  <c r="BD320"/>
  <c r="AT320"/>
  <c r="AG320"/>
  <c r="BC320"/>
  <c r="BF320"/>
  <c r="AW320"/>
  <c r="AI320"/>
  <c r="BA320"/>
  <c r="AE322"/>
  <c r="BG320"/>
  <c r="AN320"/>
  <c r="AO320"/>
  <c r="BH320"/>
  <c r="AP320"/>
  <c r="AV320"/>
  <c r="AR320"/>
  <c r="BB320"/>
  <c r="BE320"/>
  <c r="AQ320"/>
  <c r="AJ320"/>
  <c r="AX320"/>
  <c r="AS320"/>
  <c r="AL320"/>
  <c r="AF320"/>
  <c r="F322"/>
  <c r="AK320"/>
  <c r="AU320"/>
  <c r="F231"/>
  <c r="AI229"/>
  <c r="AY229"/>
  <c r="AL229"/>
  <c r="BB229"/>
  <c r="AW229"/>
  <c r="AV229"/>
  <c r="AJ229"/>
  <c r="BI229"/>
  <c r="AP229"/>
  <c r="AZ229"/>
  <c r="AE231"/>
  <c r="AU229"/>
  <c r="AH229"/>
  <c r="AX229"/>
  <c r="AO229"/>
  <c r="AN229"/>
  <c r="BA229"/>
  <c r="BH229"/>
  <c r="AQ229"/>
  <c r="BG229"/>
  <c r="AT229"/>
  <c r="AG229"/>
  <c r="AF229"/>
  <c r="AK229"/>
  <c r="AR229"/>
  <c r="AM229"/>
  <c r="BC229"/>
  <c r="BF229"/>
  <c r="BE229"/>
  <c r="BD229"/>
  <c r="AS229"/>
  <c r="BA130"/>
  <c r="AY130"/>
  <c r="BG130"/>
  <c r="AX130"/>
  <c r="BD130"/>
  <c r="BI130"/>
  <c r="AF130"/>
  <c r="BF130"/>
  <c r="AK130"/>
  <c r="AZ130"/>
  <c r="AP130"/>
  <c r="AH130"/>
  <c r="AV130"/>
  <c r="AS130"/>
  <c r="AI130"/>
  <c r="BE130"/>
  <c r="AM130"/>
  <c r="F132"/>
  <c r="BB130"/>
  <c r="BC130"/>
  <c r="AW130"/>
  <c r="AQ130"/>
  <c r="AE132"/>
  <c r="AJ130"/>
  <c r="AO130"/>
  <c r="AL130"/>
  <c r="AU130"/>
  <c r="AG130"/>
  <c r="AR130"/>
  <c r="BH130"/>
  <c r="AT130"/>
  <c r="AN130"/>
  <c r="AX401"/>
  <c r="AS401"/>
  <c r="BJ69"/>
  <c r="BD401"/>
  <c r="AJ401"/>
  <c r="AF401"/>
  <c r="AZ401"/>
  <c r="AH401"/>
  <c r="AW401"/>
  <c r="AY401"/>
  <c r="AU401"/>
  <c r="BH401"/>
  <c r="AV401"/>
  <c r="BC401"/>
  <c r="AO401"/>
  <c r="BF401"/>
  <c r="AL401"/>
  <c r="AT401"/>
  <c r="AK401"/>
  <c r="BB401"/>
  <c r="BE401"/>
  <c r="AI401"/>
  <c r="AP401"/>
  <c r="BI401"/>
  <c r="BG401"/>
  <c r="BA401"/>
  <c r="AQ401"/>
  <c r="AN401"/>
  <c r="AM401"/>
  <c r="AG401"/>
  <c r="BJ401"/>
  <c r="AE403"/>
  <c r="BI402" s="1"/>
  <c r="F71"/>
  <c r="G71" s="1"/>
  <c r="AE71"/>
  <c r="BH69"/>
  <c r="BE69"/>
  <c r="BF69"/>
  <c r="AH69"/>
  <c r="AX69"/>
  <c r="BB69"/>
  <c r="BA69"/>
  <c r="BG69"/>
  <c r="AV69"/>
  <c r="AL69"/>
  <c r="AY69"/>
  <c r="AO69"/>
  <c r="AS69"/>
  <c r="AP69"/>
  <c r="AJ69"/>
  <c r="AM69"/>
  <c r="AG69"/>
  <c r="BC69"/>
  <c r="BD69"/>
  <c r="AU69"/>
  <c r="BI69"/>
  <c r="AN69"/>
  <c r="AR69"/>
  <c r="AQ69"/>
  <c r="AZ69"/>
  <c r="AT69"/>
  <c r="AW69"/>
  <c r="AK69"/>
  <c r="AF69"/>
  <c r="BJ461"/>
  <c r="F463"/>
  <c r="F403"/>
  <c r="AP402"/>
  <c r="AE463"/>
  <c r="AG461"/>
  <c r="AK461"/>
  <c r="AO461"/>
  <c r="AS461"/>
  <c r="AW461"/>
  <c r="BA461"/>
  <c r="BE461"/>
  <c r="BI461"/>
  <c r="AF461"/>
  <c r="AJ461"/>
  <c r="AN461"/>
  <c r="AR461"/>
  <c r="AV461"/>
  <c r="AZ461"/>
  <c r="BD461"/>
  <c r="BH461"/>
  <c r="AL461"/>
  <c r="AT461"/>
  <c r="BB461"/>
  <c r="AH461"/>
  <c r="AP461"/>
  <c r="AX461"/>
  <c r="BF461"/>
  <c r="AQ461"/>
  <c r="BG461"/>
  <c r="AI461"/>
  <c r="AU461"/>
  <c r="AM461"/>
  <c r="BC461"/>
  <c r="AY461"/>
  <c r="AF230" l="1"/>
  <c r="AV230"/>
  <c r="AI230"/>
  <c r="AY230"/>
  <c r="AP230"/>
  <c r="AO230"/>
  <c r="BB230"/>
  <c r="BI230"/>
  <c r="AJ230"/>
  <c r="AM230"/>
  <c r="AW230"/>
  <c r="AE232"/>
  <c r="AR230"/>
  <c r="BH230"/>
  <c r="AU230"/>
  <c r="AH230"/>
  <c r="AG230"/>
  <c r="AL230"/>
  <c r="AS230"/>
  <c r="AX230"/>
  <c r="F232"/>
  <c r="AN230"/>
  <c r="BD230"/>
  <c r="AQ230"/>
  <c r="BG230"/>
  <c r="BF230"/>
  <c r="BE230"/>
  <c r="BA230"/>
  <c r="AZ230"/>
  <c r="BC230"/>
  <c r="AK230"/>
  <c r="AT230"/>
  <c r="BJ231"/>
  <c r="BJ230"/>
  <c r="BJ321"/>
  <c r="F323"/>
  <c r="BG321"/>
  <c r="AZ321"/>
  <c r="BI321"/>
  <c r="BE321"/>
  <c r="AY321"/>
  <c r="BF321"/>
  <c r="BJ322"/>
  <c r="AQ321"/>
  <c r="AH321"/>
  <c r="AJ321"/>
  <c r="BB321"/>
  <c r="AU321"/>
  <c r="AI321"/>
  <c r="AG321"/>
  <c r="AX321"/>
  <c r="BD321"/>
  <c r="AO321"/>
  <c r="AL321"/>
  <c r="BC321"/>
  <c r="AP321"/>
  <c r="AV321"/>
  <c r="BA321"/>
  <c r="AS321"/>
  <c r="AN321"/>
  <c r="AK321"/>
  <c r="AR321"/>
  <c r="AM321"/>
  <c r="AW321"/>
  <c r="AF321"/>
  <c r="AT321"/>
  <c r="BH321"/>
  <c r="BH322"/>
  <c r="AG322"/>
  <c r="BD322"/>
  <c r="AF322"/>
  <c r="AJ322"/>
  <c r="AX322"/>
  <c r="AR322"/>
  <c r="AQ322"/>
  <c r="BG322"/>
  <c r="AN322"/>
  <c r="AI322"/>
  <c r="BA322"/>
  <c r="BB322"/>
  <c r="AH322"/>
  <c r="BI322"/>
  <c r="BF322"/>
  <c r="AM322"/>
  <c r="BE322"/>
  <c r="AP322"/>
  <c r="AK322"/>
  <c r="AU322"/>
  <c r="AW322"/>
  <c r="AS322"/>
  <c r="AL322"/>
  <c r="AV322"/>
  <c r="AO322"/>
  <c r="BC322"/>
  <c r="AT322"/>
  <c r="AZ322"/>
  <c r="AY322"/>
  <c r="BJ269"/>
  <c r="AT269"/>
  <c r="AZ269"/>
  <c r="BC269"/>
  <c r="BD269"/>
  <c r="AO269"/>
  <c r="AL269"/>
  <c r="AR269"/>
  <c r="BI269"/>
  <c r="BG269"/>
  <c r="AS269"/>
  <c r="AM269"/>
  <c r="BE269"/>
  <c r="AH269"/>
  <c r="AY269"/>
  <c r="AV269"/>
  <c r="AX269"/>
  <c r="AQ269"/>
  <c r="AF269"/>
  <c r="AN269"/>
  <c r="BF269"/>
  <c r="AK269"/>
  <c r="AI269"/>
  <c r="AW269"/>
  <c r="AU269"/>
  <c r="F271"/>
  <c r="AG269"/>
  <c r="AE271"/>
  <c r="AP269"/>
  <c r="BH269"/>
  <c r="AJ269"/>
  <c r="BB269"/>
  <c r="BA269"/>
  <c r="AL131"/>
  <c r="BI131"/>
  <c r="AU131"/>
  <c r="AM131"/>
  <c r="AF131"/>
  <c r="AK131"/>
  <c r="AI131"/>
  <c r="AW131"/>
  <c r="F133"/>
  <c r="BG131"/>
  <c r="BE131"/>
  <c r="AX131"/>
  <c r="AZ131"/>
  <c r="BF131"/>
  <c r="AT131"/>
  <c r="AR131"/>
  <c r="AV131"/>
  <c r="BA131"/>
  <c r="AE133"/>
  <c r="BB131"/>
  <c r="BH131"/>
  <c r="AJ131"/>
  <c r="BC131"/>
  <c r="BD131"/>
  <c r="AO131"/>
  <c r="AY131"/>
  <c r="AN131"/>
  <c r="AQ131"/>
  <c r="AH131"/>
  <c r="AP131"/>
  <c r="AS131"/>
  <c r="AG131"/>
  <c r="BJ131"/>
  <c r="BJ402"/>
  <c r="AX402"/>
  <c r="AU402"/>
  <c r="BG402"/>
  <c r="AM402"/>
  <c r="BB402"/>
  <c r="AV402"/>
  <c r="BC402"/>
  <c r="AI402"/>
  <c r="AW402"/>
  <c r="BD402"/>
  <c r="AK402"/>
  <c r="AZ402"/>
  <c r="AO402"/>
  <c r="AF402"/>
  <c r="BF402"/>
  <c r="BH402"/>
  <c r="AN402"/>
  <c r="BA402"/>
  <c r="AJ402"/>
  <c r="BE402"/>
  <c r="AR402"/>
  <c r="AS402"/>
  <c r="AG402"/>
  <c r="AT402"/>
  <c r="AQ402"/>
  <c r="AH402"/>
  <c r="AY402"/>
  <c r="AL402"/>
  <c r="AE404"/>
  <c r="F404"/>
  <c r="BJ462"/>
  <c r="F464"/>
  <c r="BJ70"/>
  <c r="F72"/>
  <c r="G72" s="1"/>
  <c r="AL70"/>
  <c r="BB70"/>
  <c r="AO70"/>
  <c r="BE70"/>
  <c r="AV70"/>
  <c r="BC70"/>
  <c r="BG70"/>
  <c r="AR70"/>
  <c r="BI70"/>
  <c r="AJ70"/>
  <c r="AH70"/>
  <c r="AX70"/>
  <c r="AK70"/>
  <c r="BA70"/>
  <c r="AN70"/>
  <c r="AU70"/>
  <c r="AQ70"/>
  <c r="AY70"/>
  <c r="AP70"/>
  <c r="BF70"/>
  <c r="AS70"/>
  <c r="BD70"/>
  <c r="AI70"/>
  <c r="AE72"/>
  <c r="AT70"/>
  <c r="AG70"/>
  <c r="AW70"/>
  <c r="AF70"/>
  <c r="AM70"/>
  <c r="AZ70"/>
  <c r="BH70"/>
  <c r="AE464"/>
  <c r="AH462"/>
  <c r="AL462"/>
  <c r="AP462"/>
  <c r="AT462"/>
  <c r="AX462"/>
  <c r="BB462"/>
  <c r="BF462"/>
  <c r="AG462"/>
  <c r="AK462"/>
  <c r="AO462"/>
  <c r="AS462"/>
  <c r="AW462"/>
  <c r="BA462"/>
  <c r="BE462"/>
  <c r="BI462"/>
  <c r="AM462"/>
  <c r="AU462"/>
  <c r="BC462"/>
  <c r="AI462"/>
  <c r="AQ462"/>
  <c r="AY462"/>
  <c r="BG462"/>
  <c r="AR462"/>
  <c r="BH462"/>
  <c r="AJ462"/>
  <c r="AV462"/>
  <c r="AN462"/>
  <c r="BD462"/>
  <c r="AZ462"/>
  <c r="AF462"/>
  <c r="AQ270" l="1"/>
  <c r="BA270"/>
  <c r="AT270"/>
  <c r="BC270"/>
  <c r="BB270"/>
  <c r="AI270"/>
  <c r="AS270"/>
  <c r="AK270"/>
  <c r="BG270"/>
  <c r="BD270"/>
  <c r="BE270"/>
  <c r="AH270"/>
  <c r="AM270"/>
  <c r="BI270"/>
  <c r="AV270"/>
  <c r="AO270"/>
  <c r="AG270"/>
  <c r="F272"/>
  <c r="AN270"/>
  <c r="BF270"/>
  <c r="AU270"/>
  <c r="AZ270"/>
  <c r="AW270"/>
  <c r="AF270"/>
  <c r="AP270"/>
  <c r="BH270"/>
  <c r="AR270"/>
  <c r="AJ270"/>
  <c r="AX270"/>
  <c r="AE272"/>
  <c r="AY270"/>
  <c r="AL270"/>
  <c r="BJ271"/>
  <c r="BJ132"/>
  <c r="AE134"/>
  <c r="BJ270"/>
  <c r="F233"/>
  <c r="AK231"/>
  <c r="BA231"/>
  <c r="AJ231"/>
  <c r="AZ231"/>
  <c r="AQ231"/>
  <c r="AP231"/>
  <c r="BC231"/>
  <c r="AU231"/>
  <c r="AL231"/>
  <c r="AG231"/>
  <c r="AW231"/>
  <c r="AF231"/>
  <c r="AV231"/>
  <c r="AI231"/>
  <c r="AH231"/>
  <c r="AM231"/>
  <c r="AT231"/>
  <c r="BE231"/>
  <c r="AY231"/>
  <c r="AE233"/>
  <c r="AS231"/>
  <c r="BI231"/>
  <c r="AR231"/>
  <c r="BH231"/>
  <c r="BG231"/>
  <c r="BF231"/>
  <c r="BB231"/>
  <c r="AO231"/>
  <c r="AN231"/>
  <c r="BD231"/>
  <c r="AX231"/>
  <c r="BJ232"/>
  <c r="F134"/>
  <c r="BD132"/>
  <c r="BE132"/>
  <c r="AI132"/>
  <c r="AT132"/>
  <c r="BG132"/>
  <c r="AF132"/>
  <c r="AX132"/>
  <c r="BI132"/>
  <c r="AJ132"/>
  <c r="AN132"/>
  <c r="AW132"/>
  <c r="AK132"/>
  <c r="AZ132"/>
  <c r="BF132"/>
  <c r="AU132"/>
  <c r="AS132"/>
  <c r="AP132"/>
  <c r="AM132"/>
  <c r="BB132"/>
  <c r="AQ132"/>
  <c r="AY132"/>
  <c r="BA132"/>
  <c r="AH132"/>
  <c r="AV132"/>
  <c r="AO132"/>
  <c r="BC132"/>
  <c r="BH132"/>
  <c r="AG132"/>
  <c r="AL132"/>
  <c r="AR132"/>
  <c r="AN133"/>
  <c r="BC133"/>
  <c r="AJ133"/>
  <c r="AU133"/>
  <c r="AF133"/>
  <c r="AM133"/>
  <c r="AL133"/>
  <c r="AQ133"/>
  <c r="AK133"/>
  <c r="AX133"/>
  <c r="AG133"/>
  <c r="AH133"/>
  <c r="BH133"/>
  <c r="AP133"/>
  <c r="BE133"/>
  <c r="BI133"/>
  <c r="BA133"/>
  <c r="BG133"/>
  <c r="AW133"/>
  <c r="BF133"/>
  <c r="AS133"/>
  <c r="BJ133"/>
  <c r="BD133"/>
  <c r="AI133"/>
  <c r="AZ133"/>
  <c r="BB133"/>
  <c r="AV133"/>
  <c r="AT133"/>
  <c r="AR133"/>
  <c r="AY133"/>
  <c r="AO133"/>
  <c r="AI403"/>
  <c r="AY403"/>
  <c r="AL403"/>
  <c r="BB403"/>
  <c r="AZ403"/>
  <c r="AV403"/>
  <c r="BE403"/>
  <c r="AO403"/>
  <c r="BC403"/>
  <c r="BF403"/>
  <c r="BD403"/>
  <c r="AE405"/>
  <c r="AE406" s="1"/>
  <c r="AU403"/>
  <c r="AH403"/>
  <c r="AX403"/>
  <c r="AR403"/>
  <c r="AN403"/>
  <c r="AW403"/>
  <c r="BI403"/>
  <c r="AM403"/>
  <c r="BH403"/>
  <c r="AK403"/>
  <c r="F405"/>
  <c r="AQ403"/>
  <c r="BG403"/>
  <c r="AT403"/>
  <c r="AJ403"/>
  <c r="AF403"/>
  <c r="AG403"/>
  <c r="AS403"/>
  <c r="AP403"/>
  <c r="BA403"/>
  <c r="BJ403"/>
  <c r="BJ463"/>
  <c r="F465"/>
  <c r="BJ71"/>
  <c r="F73"/>
  <c r="G73" s="1"/>
  <c r="AM71"/>
  <c r="BC71"/>
  <c r="AP71"/>
  <c r="BF71"/>
  <c r="BE71"/>
  <c r="BD71"/>
  <c r="BH71"/>
  <c r="AS71"/>
  <c r="AE73"/>
  <c r="AE74" s="1"/>
  <c r="AX71"/>
  <c r="AN71"/>
  <c r="BI71"/>
  <c r="AQ71"/>
  <c r="AT71"/>
  <c r="AF71"/>
  <c r="AJ71"/>
  <c r="AI71"/>
  <c r="AY71"/>
  <c r="AL71"/>
  <c r="BB71"/>
  <c r="AW71"/>
  <c r="AV71"/>
  <c r="AR71"/>
  <c r="AZ71"/>
  <c r="AU71"/>
  <c r="AH71"/>
  <c r="AO71"/>
  <c r="BA71"/>
  <c r="BG71"/>
  <c r="AG71"/>
  <c r="AK71"/>
  <c r="AE465"/>
  <c r="AI463"/>
  <c r="AM463"/>
  <c r="AQ463"/>
  <c r="AU463"/>
  <c r="AY463"/>
  <c r="BC463"/>
  <c r="BG463"/>
  <c r="AH463"/>
  <c r="AL463"/>
  <c r="AP463"/>
  <c r="AT463"/>
  <c r="AX463"/>
  <c r="BB463"/>
  <c r="BF463"/>
  <c r="AF463"/>
  <c r="AN463"/>
  <c r="AV463"/>
  <c r="BD463"/>
  <c r="AJ463"/>
  <c r="AR463"/>
  <c r="AZ463"/>
  <c r="BH463"/>
  <c r="AS463"/>
  <c r="BI463"/>
  <c r="AK463"/>
  <c r="AW463"/>
  <c r="AO463"/>
  <c r="BE463"/>
  <c r="BA463"/>
  <c r="AG463"/>
  <c r="F234" l="1"/>
  <c r="AH232"/>
  <c r="AX232"/>
  <c r="AK232"/>
  <c r="BA232"/>
  <c r="AR232"/>
  <c r="AQ232"/>
  <c r="BD232"/>
  <c r="AF232"/>
  <c r="AY232"/>
  <c r="AE234"/>
  <c r="AT232"/>
  <c r="AG232"/>
  <c r="AW232"/>
  <c r="AJ232"/>
  <c r="AI232"/>
  <c r="AN232"/>
  <c r="AU232"/>
  <c r="AV232"/>
  <c r="AP232"/>
  <c r="BF232"/>
  <c r="AS232"/>
  <c r="BI232"/>
  <c r="BH232"/>
  <c r="BG232"/>
  <c r="BC232"/>
  <c r="AL232"/>
  <c r="BB232"/>
  <c r="AO232"/>
  <c r="BE232"/>
  <c r="AZ232"/>
  <c r="AM232"/>
  <c r="BJ233"/>
  <c r="AR271"/>
  <c r="AL271"/>
  <c r="BD271"/>
  <c r="AW271"/>
  <c r="AK271"/>
  <c r="AQ271"/>
  <c r="AG271"/>
  <c r="BC271"/>
  <c r="BI271"/>
  <c r="BF271"/>
  <c r="AN271"/>
  <c r="BB271"/>
  <c r="F273"/>
  <c r="AZ271"/>
  <c r="AM271"/>
  <c r="AU271"/>
  <c r="AS271"/>
  <c r="BG271"/>
  <c r="BE271"/>
  <c r="AX271"/>
  <c r="AH271"/>
  <c r="AJ271"/>
  <c r="AT271"/>
  <c r="AI271"/>
  <c r="AE273"/>
  <c r="BH271"/>
  <c r="AO271"/>
  <c r="AY271"/>
  <c r="AV271"/>
  <c r="BA271"/>
  <c r="AP271"/>
  <c r="AF271"/>
  <c r="BJ272"/>
  <c r="F135"/>
  <c r="BJ134"/>
  <c r="AL134"/>
  <c r="AY134"/>
  <c r="AJ134"/>
  <c r="AX134"/>
  <c r="BH134"/>
  <c r="AS134"/>
  <c r="AM134"/>
  <c r="AR134"/>
  <c r="BA134"/>
  <c r="BC134"/>
  <c r="AP134"/>
  <c r="AH134"/>
  <c r="AI134"/>
  <c r="AF134"/>
  <c r="BF134"/>
  <c r="AK134"/>
  <c r="AV134"/>
  <c r="AO134"/>
  <c r="AW134"/>
  <c r="AU134"/>
  <c r="BD134"/>
  <c r="AT134"/>
  <c r="AQ134"/>
  <c r="BB134"/>
  <c r="BG134"/>
  <c r="AG134"/>
  <c r="AN134"/>
  <c r="BE134"/>
  <c r="BI134"/>
  <c r="AZ134"/>
  <c r="BJ404"/>
  <c r="F407"/>
  <c r="AE407"/>
  <c r="BJ72"/>
  <c r="F75"/>
  <c r="AE75"/>
  <c r="AN404"/>
  <c r="BD404"/>
  <c r="AQ404"/>
  <c r="BG404"/>
  <c r="BI404"/>
  <c r="BE404"/>
  <c r="BB404"/>
  <c r="AJ404"/>
  <c r="AZ404"/>
  <c r="AM404"/>
  <c r="BC404"/>
  <c r="BA404"/>
  <c r="AW404"/>
  <c r="BF404"/>
  <c r="AL404"/>
  <c r="F406"/>
  <c r="BH404"/>
  <c r="AK404"/>
  <c r="AH404"/>
  <c r="AT404"/>
  <c r="AF404"/>
  <c r="AV404"/>
  <c r="AI404"/>
  <c r="AY404"/>
  <c r="AS404"/>
  <c r="AO404"/>
  <c r="AX404"/>
  <c r="AP404"/>
  <c r="AR404"/>
  <c r="AU404"/>
  <c r="AG404"/>
  <c r="AS405"/>
  <c r="BI405"/>
  <c r="AR405"/>
  <c r="BH405"/>
  <c r="AH405"/>
  <c r="AI405"/>
  <c r="AU405"/>
  <c r="AO405"/>
  <c r="BE405"/>
  <c r="AN405"/>
  <c r="BD405"/>
  <c r="BB405"/>
  <c r="BF405"/>
  <c r="BC405"/>
  <c r="BJ405"/>
  <c r="AK405"/>
  <c r="BA405"/>
  <c r="AJ405"/>
  <c r="AZ405"/>
  <c r="AT405"/>
  <c r="AX405"/>
  <c r="BG405"/>
  <c r="AM405"/>
  <c r="AG405"/>
  <c r="AW405"/>
  <c r="AF405"/>
  <c r="AV405"/>
  <c r="AL405"/>
  <c r="AP405"/>
  <c r="AY405"/>
  <c r="AQ405"/>
  <c r="BJ464"/>
  <c r="F466"/>
  <c r="F74"/>
  <c r="G74" s="1"/>
  <c r="AJ72"/>
  <c r="AZ72"/>
  <c r="AM72"/>
  <c r="BC72"/>
  <c r="AX72"/>
  <c r="AW72"/>
  <c r="AS72"/>
  <c r="AT72"/>
  <c r="AF72"/>
  <c r="AV72"/>
  <c r="AI72"/>
  <c r="AY72"/>
  <c r="AP72"/>
  <c r="AO72"/>
  <c r="BB72"/>
  <c r="BA72"/>
  <c r="BD72"/>
  <c r="BF72"/>
  <c r="AR72"/>
  <c r="BH72"/>
  <c r="AU72"/>
  <c r="AH72"/>
  <c r="AG72"/>
  <c r="AL72"/>
  <c r="AK72"/>
  <c r="AN72"/>
  <c r="AQ72"/>
  <c r="BG72"/>
  <c r="BE72"/>
  <c r="BI72"/>
  <c r="AS73"/>
  <c r="BI73"/>
  <c r="AR73"/>
  <c r="BH73"/>
  <c r="BG73"/>
  <c r="BF73"/>
  <c r="AL73"/>
  <c r="AF73"/>
  <c r="AV73"/>
  <c r="AM73"/>
  <c r="BJ73"/>
  <c r="AO73"/>
  <c r="BE73"/>
  <c r="AN73"/>
  <c r="BD73"/>
  <c r="AY73"/>
  <c r="AX73"/>
  <c r="AT73"/>
  <c r="AG73"/>
  <c r="AH73"/>
  <c r="AK73"/>
  <c r="BA73"/>
  <c r="AJ73"/>
  <c r="AZ73"/>
  <c r="AQ73"/>
  <c r="AP73"/>
  <c r="BC73"/>
  <c r="AU73"/>
  <c r="AW73"/>
  <c r="AI73"/>
  <c r="BB73"/>
  <c r="AE466"/>
  <c r="AF464"/>
  <c r="AJ464"/>
  <c r="AN464"/>
  <c r="AR464"/>
  <c r="AV464"/>
  <c r="AZ464"/>
  <c r="BD464"/>
  <c r="BH464"/>
  <c r="AI464"/>
  <c r="AM464"/>
  <c r="AQ464"/>
  <c r="AU464"/>
  <c r="AY464"/>
  <c r="BC464"/>
  <c r="BG464"/>
  <c r="AG464"/>
  <c r="AO464"/>
  <c r="AW464"/>
  <c r="BE464"/>
  <c r="AK464"/>
  <c r="AS464"/>
  <c r="BA464"/>
  <c r="BI464"/>
  <c r="AT464"/>
  <c r="AL464"/>
  <c r="AX464"/>
  <c r="AP464"/>
  <c r="BF464"/>
  <c r="BB464"/>
  <c r="AH464"/>
  <c r="BI272" l="1"/>
  <c r="AT272"/>
  <c r="F274"/>
  <c r="BE272"/>
  <c r="BD272"/>
  <c r="AX272"/>
  <c r="AQ272"/>
  <c r="AF272"/>
  <c r="AS272"/>
  <c r="BC272"/>
  <c r="AI272"/>
  <c r="AO272"/>
  <c r="AU272"/>
  <c r="AH272"/>
  <c r="AR272"/>
  <c r="AG272"/>
  <c r="BF272"/>
  <c r="BG272"/>
  <c r="AJ272"/>
  <c r="BB272"/>
  <c r="AY272"/>
  <c r="AM272"/>
  <c r="BA272"/>
  <c r="AN272"/>
  <c r="AP272"/>
  <c r="BH272"/>
  <c r="AW272"/>
  <c r="AL272"/>
  <c r="AZ272"/>
  <c r="AE274"/>
  <c r="AK272"/>
  <c r="AV272"/>
  <c r="BJ273"/>
  <c r="AE235"/>
  <c r="AU233"/>
  <c r="AH233"/>
  <c r="AX233"/>
  <c r="AS233"/>
  <c r="AR233"/>
  <c r="BE233"/>
  <c r="AF233"/>
  <c r="AQ233"/>
  <c r="BG233"/>
  <c r="AT233"/>
  <c r="AK233"/>
  <c r="AJ233"/>
  <c r="AO233"/>
  <c r="AV233"/>
  <c r="AN233"/>
  <c r="AM233"/>
  <c r="BC233"/>
  <c r="AP233"/>
  <c r="BF233"/>
  <c r="BI233"/>
  <c r="BH233"/>
  <c r="BD233"/>
  <c r="AW233"/>
  <c r="F235"/>
  <c r="AI233"/>
  <c r="AY233"/>
  <c r="AL233"/>
  <c r="BB233"/>
  <c r="BA233"/>
  <c r="AZ233"/>
  <c r="AG233"/>
  <c r="BJ234"/>
  <c r="F408"/>
  <c r="AH406"/>
  <c r="AX406"/>
  <c r="AK406"/>
  <c r="BA406"/>
  <c r="AU406"/>
  <c r="AY406"/>
  <c r="BH406"/>
  <c r="AR406"/>
  <c r="AP406"/>
  <c r="AS406"/>
  <c r="AI406"/>
  <c r="AF406"/>
  <c r="BD406"/>
  <c r="AE408"/>
  <c r="BJ407" s="1"/>
  <c r="AT406"/>
  <c r="AG406"/>
  <c r="AW406"/>
  <c r="AM406"/>
  <c r="AQ406"/>
  <c r="AZ406"/>
  <c r="AV406"/>
  <c r="BF406"/>
  <c r="BI406"/>
  <c r="AJ406"/>
  <c r="AL406"/>
  <c r="BB406"/>
  <c r="AO406"/>
  <c r="BE406"/>
  <c r="BC406"/>
  <c r="BG406"/>
  <c r="AN406"/>
  <c r="BJ406"/>
  <c r="F76"/>
  <c r="AE76"/>
  <c r="BJ75" s="1"/>
  <c r="AT74"/>
  <c r="AG74"/>
  <c r="AW74"/>
  <c r="AJ74"/>
  <c r="AI74"/>
  <c r="AN74"/>
  <c r="AF74"/>
  <c r="AH74"/>
  <c r="AR74"/>
  <c r="BC74"/>
  <c r="AP74"/>
  <c r="BF74"/>
  <c r="AS74"/>
  <c r="BI74"/>
  <c r="BH74"/>
  <c r="BG74"/>
  <c r="AM74"/>
  <c r="AK74"/>
  <c r="AQ74"/>
  <c r="AL74"/>
  <c r="BB74"/>
  <c r="AO74"/>
  <c r="BE74"/>
  <c r="AZ74"/>
  <c r="AY74"/>
  <c r="AU74"/>
  <c r="AV74"/>
  <c r="AX74"/>
  <c r="BA74"/>
  <c r="BD74"/>
  <c r="BJ74"/>
  <c r="G75"/>
  <c r="BJ465"/>
  <c r="F467"/>
  <c r="AE467"/>
  <c r="AG465"/>
  <c r="AK465"/>
  <c r="AO465"/>
  <c r="AS465"/>
  <c r="AW465"/>
  <c r="BA465"/>
  <c r="BE465"/>
  <c r="BI465"/>
  <c r="AF465"/>
  <c r="AJ465"/>
  <c r="AN465"/>
  <c r="AR465"/>
  <c r="AV465"/>
  <c r="AZ465"/>
  <c r="BD465"/>
  <c r="BH465"/>
  <c r="AH465"/>
  <c r="AP465"/>
  <c r="AX465"/>
  <c r="BF465"/>
  <c r="AL465"/>
  <c r="AT465"/>
  <c r="BB465"/>
  <c r="AU465"/>
  <c r="AM465"/>
  <c r="AY465"/>
  <c r="AQ465"/>
  <c r="BG465"/>
  <c r="BC465"/>
  <c r="AI465"/>
  <c r="AN234" l="1"/>
  <c r="BD234"/>
  <c r="AQ234"/>
  <c r="BG234"/>
  <c r="AK234"/>
  <c r="AP234"/>
  <c r="AW234"/>
  <c r="AL234"/>
  <c r="AG234"/>
  <c r="AJ234"/>
  <c r="AZ234"/>
  <c r="AM234"/>
  <c r="BC234"/>
  <c r="BB234"/>
  <c r="BI234"/>
  <c r="BE234"/>
  <c r="AH234"/>
  <c r="BH234"/>
  <c r="BF234"/>
  <c r="F236"/>
  <c r="AF234"/>
  <c r="AV234"/>
  <c r="AI234"/>
  <c r="AY234"/>
  <c r="AT234"/>
  <c r="BA234"/>
  <c r="AO234"/>
  <c r="AX234"/>
  <c r="AE236"/>
  <c r="AR234"/>
  <c r="AU234"/>
  <c r="AS234"/>
  <c r="BJ235"/>
  <c r="AT273"/>
  <c r="BD273"/>
  <c r="AW273"/>
  <c r="BF273"/>
  <c r="BE273"/>
  <c r="AI273"/>
  <c r="BA273"/>
  <c r="AE275"/>
  <c r="BG273"/>
  <c r="AG273"/>
  <c r="AS273"/>
  <c r="AP273"/>
  <c r="AV273"/>
  <c r="AN273"/>
  <c r="BB273"/>
  <c r="AO273"/>
  <c r="AQ273"/>
  <c r="AJ273"/>
  <c r="AX273"/>
  <c r="BC273"/>
  <c r="BH273"/>
  <c r="AR273"/>
  <c r="AL273"/>
  <c r="AF273"/>
  <c r="F275"/>
  <c r="AK273"/>
  <c r="AU273"/>
  <c r="AM273"/>
  <c r="BI273"/>
  <c r="AH273"/>
  <c r="AY273"/>
  <c r="AZ273"/>
  <c r="F409"/>
  <c r="AQ407"/>
  <c r="BG407"/>
  <c r="AT407"/>
  <c r="AF407"/>
  <c r="AJ407"/>
  <c r="AK407"/>
  <c r="AG407"/>
  <c r="AY407"/>
  <c r="AV407"/>
  <c r="BI407"/>
  <c r="AE409"/>
  <c r="AR407"/>
  <c r="AW407"/>
  <c r="AM407"/>
  <c r="BC407"/>
  <c r="AP407"/>
  <c r="BF407"/>
  <c r="BD407"/>
  <c r="BH407"/>
  <c r="BE407"/>
  <c r="AO407"/>
  <c r="AI407"/>
  <c r="AL407"/>
  <c r="BB407"/>
  <c r="AZ407"/>
  <c r="AS407"/>
  <c r="AU407"/>
  <c r="AH407"/>
  <c r="AX407"/>
  <c r="AN407"/>
  <c r="BA407"/>
  <c r="BJ408"/>
  <c r="F77"/>
  <c r="AM75"/>
  <c r="BC75"/>
  <c r="AP75"/>
  <c r="BF75"/>
  <c r="BI75"/>
  <c r="BH75"/>
  <c r="AV75"/>
  <c r="AW75"/>
  <c r="AQ75"/>
  <c r="AK75"/>
  <c r="AI75"/>
  <c r="AY75"/>
  <c r="AL75"/>
  <c r="BB75"/>
  <c r="BA75"/>
  <c r="AZ75"/>
  <c r="AF75"/>
  <c r="BD75"/>
  <c r="AT75"/>
  <c r="AN75"/>
  <c r="AE77"/>
  <c r="BJ76" s="1"/>
  <c r="AU75"/>
  <c r="AH75"/>
  <c r="AX75"/>
  <c r="AS75"/>
  <c r="AR75"/>
  <c r="BE75"/>
  <c r="AG75"/>
  <c r="BG75"/>
  <c r="AJ75"/>
  <c r="AO75"/>
  <c r="G76"/>
  <c r="BJ466"/>
  <c r="F468"/>
  <c r="AE468"/>
  <c r="AH466"/>
  <c r="AL466"/>
  <c r="AP466"/>
  <c r="AT466"/>
  <c r="AX466"/>
  <c r="BB466"/>
  <c r="BF466"/>
  <c r="AG466"/>
  <c r="AK466"/>
  <c r="AO466"/>
  <c r="AS466"/>
  <c r="AW466"/>
  <c r="BA466"/>
  <c r="BE466"/>
  <c r="BI466"/>
  <c r="AI466"/>
  <c r="AQ466"/>
  <c r="AY466"/>
  <c r="BG466"/>
  <c r="AM466"/>
  <c r="AU466"/>
  <c r="BC466"/>
  <c r="AF466"/>
  <c r="AV466"/>
  <c r="AN466"/>
  <c r="AZ466"/>
  <c r="AR466"/>
  <c r="BH466"/>
  <c r="BD466"/>
  <c r="AJ466"/>
  <c r="AQ274" l="1"/>
  <c r="BE274"/>
  <c r="F276"/>
  <c r="BC274"/>
  <c r="BF274"/>
  <c r="AI274"/>
  <c r="AG274"/>
  <c r="AS274"/>
  <c r="BD274"/>
  <c r="AH274"/>
  <c r="AO274"/>
  <c r="AM274"/>
  <c r="AW274"/>
  <c r="AV274"/>
  <c r="BA274"/>
  <c r="AU274"/>
  <c r="AN274"/>
  <c r="AK274"/>
  <c r="AL274"/>
  <c r="AZ274"/>
  <c r="BI274"/>
  <c r="AF274"/>
  <c r="AT274"/>
  <c r="AR274"/>
  <c r="BG274"/>
  <c r="BH274"/>
  <c r="AJ274"/>
  <c r="BB274"/>
  <c r="AE276"/>
  <c r="AY274"/>
  <c r="AP274"/>
  <c r="AX274"/>
  <c r="BJ275"/>
  <c r="F237"/>
  <c r="AE237"/>
  <c r="AS235"/>
  <c r="BI235"/>
  <c r="AR235"/>
  <c r="BH235"/>
  <c r="AL235"/>
  <c r="BG235"/>
  <c r="AH235"/>
  <c r="AG235"/>
  <c r="AF235"/>
  <c r="AM235"/>
  <c r="AP235"/>
  <c r="AO235"/>
  <c r="BE235"/>
  <c r="AN235"/>
  <c r="BD235"/>
  <c r="BC235"/>
  <c r="AQ235"/>
  <c r="AX235"/>
  <c r="AK235"/>
  <c r="BA235"/>
  <c r="AJ235"/>
  <c r="AZ235"/>
  <c r="AU235"/>
  <c r="BB235"/>
  <c r="BF235"/>
  <c r="AY235"/>
  <c r="AW235"/>
  <c r="AV235"/>
  <c r="AT235"/>
  <c r="AI235"/>
  <c r="BJ236"/>
  <c r="BJ274"/>
  <c r="F410"/>
  <c r="AE410"/>
  <c r="BJ409" s="1"/>
  <c r="AR408"/>
  <c r="BH408"/>
  <c r="AU408"/>
  <c r="AG408"/>
  <c r="AK408"/>
  <c r="AL408"/>
  <c r="AX408"/>
  <c r="AV408"/>
  <c r="AS408"/>
  <c r="AN408"/>
  <c r="BD408"/>
  <c r="AQ408"/>
  <c r="BG408"/>
  <c r="BE408"/>
  <c r="BI408"/>
  <c r="AH408"/>
  <c r="AI408"/>
  <c r="BB408"/>
  <c r="AJ408"/>
  <c r="AZ408"/>
  <c r="AM408"/>
  <c r="BC408"/>
  <c r="AW408"/>
  <c r="BA408"/>
  <c r="BF408"/>
  <c r="AP408"/>
  <c r="AF408"/>
  <c r="AY408"/>
  <c r="AO408"/>
  <c r="AT408"/>
  <c r="F78"/>
  <c r="AJ76"/>
  <c r="AZ76"/>
  <c r="AM76"/>
  <c r="BC76"/>
  <c r="BB76"/>
  <c r="BI76"/>
  <c r="AW76"/>
  <c r="AX76"/>
  <c r="AN76"/>
  <c r="AQ76"/>
  <c r="AP76"/>
  <c r="AF76"/>
  <c r="AV76"/>
  <c r="AI76"/>
  <c r="AY76"/>
  <c r="AT76"/>
  <c r="BA76"/>
  <c r="AG76"/>
  <c r="BE76"/>
  <c r="AE78"/>
  <c r="AR76"/>
  <c r="BH76"/>
  <c r="AU76"/>
  <c r="AL76"/>
  <c r="AS76"/>
  <c r="BF76"/>
  <c r="AH76"/>
  <c r="BD76"/>
  <c r="BG76"/>
  <c r="AK76"/>
  <c r="AO76"/>
  <c r="G77"/>
  <c r="BJ467"/>
  <c r="F469"/>
  <c r="AE469"/>
  <c r="AI467"/>
  <c r="AM467"/>
  <c r="AQ467"/>
  <c r="AU467"/>
  <c r="AY467"/>
  <c r="BC467"/>
  <c r="BG467"/>
  <c r="AH467"/>
  <c r="AL467"/>
  <c r="AP467"/>
  <c r="AT467"/>
  <c r="AX467"/>
  <c r="BB467"/>
  <c r="BF467"/>
  <c r="AJ467"/>
  <c r="AR467"/>
  <c r="AZ467"/>
  <c r="BH467"/>
  <c r="AF467"/>
  <c r="AN467"/>
  <c r="AV467"/>
  <c r="BD467"/>
  <c r="AG467"/>
  <c r="AW467"/>
  <c r="AO467"/>
  <c r="BA467"/>
  <c r="AS467"/>
  <c r="BI467"/>
  <c r="BE467"/>
  <c r="AK467"/>
  <c r="AF275" l="1"/>
  <c r="AH275"/>
  <c r="BD275"/>
  <c r="BI275"/>
  <c r="AY275"/>
  <c r="BA275"/>
  <c r="BB275"/>
  <c r="BC275"/>
  <c r="AW275"/>
  <c r="AT275"/>
  <c r="AN275"/>
  <c r="AS275"/>
  <c r="AL275"/>
  <c r="AK275"/>
  <c r="AU275"/>
  <c r="BE275"/>
  <c r="AG275"/>
  <c r="AM275"/>
  <c r="AO275"/>
  <c r="AE277"/>
  <c r="BH275"/>
  <c r="BF275"/>
  <c r="AZ275"/>
  <c r="AQ275"/>
  <c r="F277"/>
  <c r="AV275"/>
  <c r="BG275"/>
  <c r="AI275"/>
  <c r="AR275"/>
  <c r="AP275"/>
  <c r="AJ275"/>
  <c r="AX275"/>
  <c r="BJ276"/>
  <c r="F238"/>
  <c r="AP236"/>
  <c r="BF236"/>
  <c r="AS236"/>
  <c r="BI236"/>
  <c r="BD236"/>
  <c r="AR236"/>
  <c r="AY236"/>
  <c r="AW236"/>
  <c r="BH236"/>
  <c r="AL236"/>
  <c r="BB236"/>
  <c r="AO236"/>
  <c r="BE236"/>
  <c r="AV236"/>
  <c r="BC236"/>
  <c r="BG236"/>
  <c r="AZ236"/>
  <c r="AG236"/>
  <c r="AI236"/>
  <c r="AH236"/>
  <c r="AX236"/>
  <c r="AK236"/>
  <c r="BA236"/>
  <c r="AN236"/>
  <c r="AU236"/>
  <c r="AQ236"/>
  <c r="AJ236"/>
  <c r="AE238"/>
  <c r="AT236"/>
  <c r="AF236"/>
  <c r="AM236"/>
  <c r="BJ237"/>
  <c r="BJ77"/>
  <c r="AE79"/>
  <c r="BJ78" s="1"/>
  <c r="F411"/>
  <c r="AK409"/>
  <c r="BA409"/>
  <c r="AJ409"/>
  <c r="AZ409"/>
  <c r="AP409"/>
  <c r="AT409"/>
  <c r="BG409"/>
  <c r="AQ409"/>
  <c r="AE411"/>
  <c r="AS409"/>
  <c r="BI409"/>
  <c r="AR409"/>
  <c r="BH409"/>
  <c r="BF409"/>
  <c r="AM409"/>
  <c r="AY409"/>
  <c r="AG409"/>
  <c r="AW409"/>
  <c r="AF409"/>
  <c r="AV409"/>
  <c r="AH409"/>
  <c r="AL409"/>
  <c r="BC409"/>
  <c r="AU409"/>
  <c r="AO409"/>
  <c r="BE409"/>
  <c r="AN409"/>
  <c r="BD409"/>
  <c r="AX409"/>
  <c r="BB409"/>
  <c r="AI409"/>
  <c r="BJ410"/>
  <c r="G78"/>
  <c r="F79"/>
  <c r="AO77"/>
  <c r="AJ77"/>
  <c r="AZ77"/>
  <c r="AU77"/>
  <c r="AT77"/>
  <c r="BE77"/>
  <c r="AP77"/>
  <c r="AS77"/>
  <c r="BD77"/>
  <c r="BA77"/>
  <c r="AK77"/>
  <c r="AF77"/>
  <c r="AV77"/>
  <c r="AM77"/>
  <c r="AL77"/>
  <c r="AQ77"/>
  <c r="BI77"/>
  <c r="BC77"/>
  <c r="AN77"/>
  <c r="BB77"/>
  <c r="AH77"/>
  <c r="AI77"/>
  <c r="AG77"/>
  <c r="AW77"/>
  <c r="AR77"/>
  <c r="BH77"/>
  <c r="BG77"/>
  <c r="BF77"/>
  <c r="AX77"/>
  <c r="AY77"/>
  <c r="BA78"/>
  <c r="AU78"/>
  <c r="AG78"/>
  <c r="AQ78"/>
  <c r="AF78"/>
  <c r="AL78"/>
  <c r="AO78"/>
  <c r="BD78"/>
  <c r="BJ468"/>
  <c r="F470"/>
  <c r="AE470"/>
  <c r="AF468"/>
  <c r="AJ468"/>
  <c r="AN468"/>
  <c r="AR468"/>
  <c r="AV468"/>
  <c r="AZ468"/>
  <c r="BD468"/>
  <c r="BH468"/>
  <c r="AI468"/>
  <c r="AM468"/>
  <c r="AQ468"/>
  <c r="AU468"/>
  <c r="AY468"/>
  <c r="BC468"/>
  <c r="BG468"/>
  <c r="AK468"/>
  <c r="AS468"/>
  <c r="BA468"/>
  <c r="BI468"/>
  <c r="AG468"/>
  <c r="AO468"/>
  <c r="AW468"/>
  <c r="BE468"/>
  <c r="AH468"/>
  <c r="AX468"/>
  <c r="AP468"/>
  <c r="BB468"/>
  <c r="AT468"/>
  <c r="BF468"/>
  <c r="AL468"/>
  <c r="AI237" l="1"/>
  <c r="AY237"/>
  <c r="AL237"/>
  <c r="BB237"/>
  <c r="AW237"/>
  <c r="AV237"/>
  <c r="AR237"/>
  <c r="AK237"/>
  <c r="F239"/>
  <c r="AE239"/>
  <c r="AU237"/>
  <c r="AH237"/>
  <c r="AX237"/>
  <c r="AO237"/>
  <c r="AN237"/>
  <c r="BI237"/>
  <c r="AJ237"/>
  <c r="BA237"/>
  <c r="AQ237"/>
  <c r="BG237"/>
  <c r="AT237"/>
  <c r="AG237"/>
  <c r="AF237"/>
  <c r="AS237"/>
  <c r="AZ237"/>
  <c r="AM237"/>
  <c r="BC237"/>
  <c r="AP237"/>
  <c r="BF237"/>
  <c r="BE237"/>
  <c r="BD237"/>
  <c r="BH237"/>
  <c r="BJ238"/>
  <c r="BF276"/>
  <c r="AJ276"/>
  <c r="AM276"/>
  <c r="BE276"/>
  <c r="BH276"/>
  <c r="AH276"/>
  <c r="AN276"/>
  <c r="AE278"/>
  <c r="AP276"/>
  <c r="BD276"/>
  <c r="AW276"/>
  <c r="AO276"/>
  <c r="AY276"/>
  <c r="AZ276"/>
  <c r="BA276"/>
  <c r="AR276"/>
  <c r="F278"/>
  <c r="BI276"/>
  <c r="AT276"/>
  <c r="BB276"/>
  <c r="BC276"/>
  <c r="AF276"/>
  <c r="AK276"/>
  <c r="AI276"/>
  <c r="AS276"/>
  <c r="BG276"/>
  <c r="AL276"/>
  <c r="AV276"/>
  <c r="AG276"/>
  <c r="AX276"/>
  <c r="AU276"/>
  <c r="AQ276"/>
  <c r="BG78"/>
  <c r="AW78"/>
  <c r="BF78"/>
  <c r="AZ78"/>
  <c r="AX78"/>
  <c r="AT78"/>
  <c r="BC78"/>
  <c r="BB78"/>
  <c r="AV78"/>
  <c r="AK78"/>
  <c r="BE78"/>
  <c r="AS78"/>
  <c r="AJ78"/>
  <c r="AI78"/>
  <c r="AM78"/>
  <c r="AR78"/>
  <c r="AN78"/>
  <c r="BI78"/>
  <c r="AY78"/>
  <c r="AH78"/>
  <c r="AP78"/>
  <c r="BH78"/>
  <c r="F80"/>
  <c r="AE80"/>
  <c r="F412"/>
  <c r="AE412"/>
  <c r="AT410"/>
  <c r="AG410"/>
  <c r="AW410"/>
  <c r="AI410"/>
  <c r="AM410"/>
  <c r="BD410"/>
  <c r="AZ410"/>
  <c r="BB410"/>
  <c r="AY410"/>
  <c r="BC410"/>
  <c r="AP410"/>
  <c r="BF410"/>
  <c r="AS410"/>
  <c r="BI410"/>
  <c r="BG410"/>
  <c r="AN410"/>
  <c r="AJ410"/>
  <c r="AO410"/>
  <c r="AR410"/>
  <c r="AH410"/>
  <c r="AX410"/>
  <c r="AK410"/>
  <c r="BA410"/>
  <c r="AQ410"/>
  <c r="AU410"/>
  <c r="AF410"/>
  <c r="AV410"/>
  <c r="AL410"/>
  <c r="BE410"/>
  <c r="BH410"/>
  <c r="G79"/>
  <c r="BJ469"/>
  <c r="F471"/>
  <c r="AE471"/>
  <c r="AG469"/>
  <c r="AK469"/>
  <c r="AO469"/>
  <c r="AS469"/>
  <c r="AW469"/>
  <c r="BA469"/>
  <c r="BE469"/>
  <c r="BI469"/>
  <c r="AF469"/>
  <c r="AJ469"/>
  <c r="AN469"/>
  <c r="AR469"/>
  <c r="AV469"/>
  <c r="AZ469"/>
  <c r="BD469"/>
  <c r="BH469"/>
  <c r="AL469"/>
  <c r="AT469"/>
  <c r="BB469"/>
  <c r="AH469"/>
  <c r="AP469"/>
  <c r="AX469"/>
  <c r="BF469"/>
  <c r="AI469"/>
  <c r="AY469"/>
  <c r="AQ469"/>
  <c r="BC469"/>
  <c r="AU469"/>
  <c r="BG469"/>
  <c r="AM469"/>
  <c r="BJ277" l="1"/>
  <c r="BC277"/>
  <c r="BD277"/>
  <c r="AO277"/>
  <c r="AL277"/>
  <c r="AJ277"/>
  <c r="BG277"/>
  <c r="AK277"/>
  <c r="AN277"/>
  <c r="AM277"/>
  <c r="BE277"/>
  <c r="AH277"/>
  <c r="AY277"/>
  <c r="AV277"/>
  <c r="AQ277"/>
  <c r="AF277"/>
  <c r="AX277"/>
  <c r="F279"/>
  <c r="BF277"/>
  <c r="BI277"/>
  <c r="AI277"/>
  <c r="AW277"/>
  <c r="AE279"/>
  <c r="BJ278" s="1"/>
  <c r="AG277"/>
  <c r="AU277"/>
  <c r="AP277"/>
  <c r="AZ277"/>
  <c r="BA277"/>
  <c r="BB277"/>
  <c r="AS277"/>
  <c r="AT277"/>
  <c r="BH277"/>
  <c r="AR277"/>
  <c r="F240"/>
  <c r="AF238"/>
  <c r="AV238"/>
  <c r="AI238"/>
  <c r="AY238"/>
  <c r="AP238"/>
  <c r="AO238"/>
  <c r="AS238"/>
  <c r="BB238"/>
  <c r="BI238"/>
  <c r="AE240"/>
  <c r="AR238"/>
  <c r="BH238"/>
  <c r="AU238"/>
  <c r="AH238"/>
  <c r="AG238"/>
  <c r="AT238"/>
  <c r="AK238"/>
  <c r="AJ238"/>
  <c r="AM238"/>
  <c r="AW238"/>
  <c r="AN238"/>
  <c r="BD238"/>
  <c r="AQ238"/>
  <c r="BG238"/>
  <c r="BF238"/>
  <c r="BE238"/>
  <c r="BA238"/>
  <c r="AZ238"/>
  <c r="BC238"/>
  <c r="AX238"/>
  <c r="AL238"/>
  <c r="G80"/>
  <c r="F81"/>
  <c r="AH79"/>
  <c r="AX79"/>
  <c r="AN79"/>
  <c r="BI79"/>
  <c r="AW79"/>
  <c r="AV79"/>
  <c r="AU79"/>
  <c r="AJ79"/>
  <c r="AE81"/>
  <c r="AT79"/>
  <c r="AI79"/>
  <c r="BD79"/>
  <c r="AR79"/>
  <c r="AK79"/>
  <c r="AZ79"/>
  <c r="BA79"/>
  <c r="BF79"/>
  <c r="BH79"/>
  <c r="BE79"/>
  <c r="AP79"/>
  <c r="AY79"/>
  <c r="AO79"/>
  <c r="AL79"/>
  <c r="BB79"/>
  <c r="AS79"/>
  <c r="AG79"/>
  <c r="BC79"/>
  <c r="BG79"/>
  <c r="AQ79"/>
  <c r="AF79"/>
  <c r="AM79"/>
  <c r="BJ80"/>
  <c r="BJ79"/>
  <c r="F413"/>
  <c r="AE413"/>
  <c r="AU411"/>
  <c r="AH411"/>
  <c r="AX411"/>
  <c r="AR411"/>
  <c r="AN411"/>
  <c r="BE411"/>
  <c r="BA411"/>
  <c r="BC411"/>
  <c r="AP411"/>
  <c r="BD411"/>
  <c r="AS411"/>
  <c r="AQ411"/>
  <c r="BG411"/>
  <c r="AT411"/>
  <c r="AJ411"/>
  <c r="AF411"/>
  <c r="AO411"/>
  <c r="AK411"/>
  <c r="AM411"/>
  <c r="BH411"/>
  <c r="BI411"/>
  <c r="AI411"/>
  <c r="AY411"/>
  <c r="AL411"/>
  <c r="BB411"/>
  <c r="AZ411"/>
  <c r="AV411"/>
  <c r="AG411"/>
  <c r="AW411"/>
  <c r="BF411"/>
  <c r="BJ411"/>
  <c r="BJ470"/>
  <c r="F472"/>
  <c r="AE472"/>
  <c r="AH470"/>
  <c r="AL470"/>
  <c r="AP470"/>
  <c r="AT470"/>
  <c r="AX470"/>
  <c r="BB470"/>
  <c r="BF470"/>
  <c r="AG470"/>
  <c r="AK470"/>
  <c r="AO470"/>
  <c r="AS470"/>
  <c r="AW470"/>
  <c r="BA470"/>
  <c r="BE470"/>
  <c r="BI470"/>
  <c r="AM470"/>
  <c r="AU470"/>
  <c r="BC470"/>
  <c r="AI470"/>
  <c r="AQ470"/>
  <c r="AY470"/>
  <c r="BG470"/>
  <c r="AJ470"/>
  <c r="AZ470"/>
  <c r="AR470"/>
  <c r="BD470"/>
  <c r="AF470"/>
  <c r="AV470"/>
  <c r="BH470"/>
  <c r="AN470"/>
  <c r="AG239" l="1"/>
  <c r="AW239"/>
  <c r="AF239"/>
  <c r="AV239"/>
  <c r="AI239"/>
  <c r="AH239"/>
  <c r="AU239"/>
  <c r="AM239"/>
  <c r="AK239"/>
  <c r="BA239"/>
  <c r="AJ239"/>
  <c r="AQ239"/>
  <c r="BC239"/>
  <c r="F241"/>
  <c r="AE241"/>
  <c r="AS239"/>
  <c r="BI239"/>
  <c r="AR239"/>
  <c r="BH239"/>
  <c r="BG239"/>
  <c r="BF239"/>
  <c r="AL239"/>
  <c r="AT239"/>
  <c r="AO239"/>
  <c r="BE239"/>
  <c r="AN239"/>
  <c r="BD239"/>
  <c r="AY239"/>
  <c r="AX239"/>
  <c r="BB239"/>
  <c r="AZ239"/>
  <c r="AP239"/>
  <c r="BJ240"/>
  <c r="F280"/>
  <c r="BG278"/>
  <c r="AZ278"/>
  <c r="AT278"/>
  <c r="AJ278"/>
  <c r="AV278"/>
  <c r="BH278"/>
  <c r="AL278"/>
  <c r="AQ278"/>
  <c r="BA278"/>
  <c r="AK278"/>
  <c r="AS278"/>
  <c r="AF278"/>
  <c r="AR278"/>
  <c r="AG278"/>
  <c r="BB278"/>
  <c r="BD278"/>
  <c r="BE278"/>
  <c r="AX278"/>
  <c r="AO278"/>
  <c r="AW278"/>
  <c r="AE280"/>
  <c r="BJ279" s="1"/>
  <c r="AH278"/>
  <c r="AY278"/>
  <c r="AN278"/>
  <c r="BF278"/>
  <c r="BC278"/>
  <c r="AI278"/>
  <c r="AM278"/>
  <c r="AP278"/>
  <c r="AU278"/>
  <c r="BI278"/>
  <c r="BJ239"/>
  <c r="G81"/>
  <c r="AE414"/>
  <c r="AR412"/>
  <c r="BH412"/>
  <c r="AU412"/>
  <c r="AK412"/>
  <c r="AG412"/>
  <c r="AP412"/>
  <c r="BB412"/>
  <c r="F414"/>
  <c r="AN412"/>
  <c r="BD412"/>
  <c r="AQ412"/>
  <c r="BG412"/>
  <c r="BI412"/>
  <c r="BE412"/>
  <c r="AL412"/>
  <c r="AZ412"/>
  <c r="BA412"/>
  <c r="AH412"/>
  <c r="AJ412"/>
  <c r="AM412"/>
  <c r="BC412"/>
  <c r="AW412"/>
  <c r="AF412"/>
  <c r="AV412"/>
  <c r="AI412"/>
  <c r="AY412"/>
  <c r="AS412"/>
  <c r="AO412"/>
  <c r="BF412"/>
  <c r="AX412"/>
  <c r="AT412"/>
  <c r="BJ413"/>
  <c r="AE82"/>
  <c r="AU80"/>
  <c r="AJ80"/>
  <c r="BE80"/>
  <c r="AX80"/>
  <c r="AW80"/>
  <c r="BA80"/>
  <c r="BB80"/>
  <c r="AM80"/>
  <c r="BC80"/>
  <c r="AN80"/>
  <c r="BI80"/>
  <c r="BF80"/>
  <c r="AQ80"/>
  <c r="BG80"/>
  <c r="AZ80"/>
  <c r="AS80"/>
  <c r="AL80"/>
  <c r="AP80"/>
  <c r="AG80"/>
  <c r="AT80"/>
  <c r="AF80"/>
  <c r="AR80"/>
  <c r="F82"/>
  <c r="AI80"/>
  <c r="AY80"/>
  <c r="AO80"/>
  <c r="AH80"/>
  <c r="BD80"/>
  <c r="BH80"/>
  <c r="AK80"/>
  <c r="AV80"/>
  <c r="BJ81"/>
  <c r="BJ412"/>
  <c r="BJ471"/>
  <c r="F473"/>
  <c r="AE473"/>
  <c r="AI471"/>
  <c r="AM471"/>
  <c r="AQ471"/>
  <c r="AU471"/>
  <c r="AY471"/>
  <c r="BC471"/>
  <c r="BG471"/>
  <c r="AH471"/>
  <c r="AL471"/>
  <c r="AP471"/>
  <c r="AT471"/>
  <c r="AX471"/>
  <c r="BB471"/>
  <c r="BF471"/>
  <c r="AF471"/>
  <c r="AN471"/>
  <c r="AV471"/>
  <c r="BD471"/>
  <c r="AJ471"/>
  <c r="AR471"/>
  <c r="AZ471"/>
  <c r="BH471"/>
  <c r="AK471"/>
  <c r="BA471"/>
  <c r="AS471"/>
  <c r="BE471"/>
  <c r="AG471"/>
  <c r="AW471"/>
  <c r="BI471"/>
  <c r="AO471"/>
  <c r="F242" l="1"/>
  <c r="AH240"/>
  <c r="AX240"/>
  <c r="AK240"/>
  <c r="BA240"/>
  <c r="AR240"/>
  <c r="AQ240"/>
  <c r="AV240"/>
  <c r="BD240"/>
  <c r="AP240"/>
  <c r="BF240"/>
  <c r="BI240"/>
  <c r="BH240"/>
  <c r="BC240"/>
  <c r="AL240"/>
  <c r="AO240"/>
  <c r="AZ240"/>
  <c r="AU240"/>
  <c r="AT240"/>
  <c r="AG240"/>
  <c r="AW240"/>
  <c r="AJ240"/>
  <c r="AI240"/>
  <c r="AF240"/>
  <c r="AM240"/>
  <c r="AS240"/>
  <c r="BG240"/>
  <c r="AE242"/>
  <c r="BB240"/>
  <c r="BE240"/>
  <c r="AY240"/>
  <c r="AN240"/>
  <c r="AF279"/>
  <c r="AM279"/>
  <c r="AE281"/>
  <c r="BH279"/>
  <c r="AY279"/>
  <c r="AZ279"/>
  <c r="AU279"/>
  <c r="AL279"/>
  <c r="AW279"/>
  <c r="AH279"/>
  <c r="AX279"/>
  <c r="AR279"/>
  <c r="BB279"/>
  <c r="AJ279"/>
  <c r="BC279"/>
  <c r="BD279"/>
  <c r="AG279"/>
  <c r="AI279"/>
  <c r="AN279"/>
  <c r="BI279"/>
  <c r="BF279"/>
  <c r="BA279"/>
  <c r="AP279"/>
  <c r="BE279"/>
  <c r="F281"/>
  <c r="AV279"/>
  <c r="AT279"/>
  <c r="AS279"/>
  <c r="BG279"/>
  <c r="AK279"/>
  <c r="AQ279"/>
  <c r="AO279"/>
  <c r="BJ280"/>
  <c r="G82"/>
  <c r="F415"/>
  <c r="AE415"/>
  <c r="BJ414" s="1"/>
  <c r="AS413"/>
  <c r="BI413"/>
  <c r="AR413"/>
  <c r="BH413"/>
  <c r="AH413"/>
  <c r="AQ413"/>
  <c r="BC413"/>
  <c r="AK413"/>
  <c r="BA413"/>
  <c r="AJ413"/>
  <c r="AT413"/>
  <c r="AI413"/>
  <c r="AO413"/>
  <c r="BE413"/>
  <c r="AN413"/>
  <c r="BD413"/>
  <c r="BB413"/>
  <c r="BF413"/>
  <c r="AM413"/>
  <c r="AZ413"/>
  <c r="AU413"/>
  <c r="AG413"/>
  <c r="AW413"/>
  <c r="AF413"/>
  <c r="AV413"/>
  <c r="AL413"/>
  <c r="AP413"/>
  <c r="BG413"/>
  <c r="AY413"/>
  <c r="AX413"/>
  <c r="AE83"/>
  <c r="AR81"/>
  <c r="BH81"/>
  <c r="AU81"/>
  <c r="AL81"/>
  <c r="AO81"/>
  <c r="BI81"/>
  <c r="AH81"/>
  <c r="AF81"/>
  <c r="AY81"/>
  <c r="AP81"/>
  <c r="F83"/>
  <c r="AN81"/>
  <c r="BD81"/>
  <c r="AQ81"/>
  <c r="BG81"/>
  <c r="AG81"/>
  <c r="AS81"/>
  <c r="AK81"/>
  <c r="AV81"/>
  <c r="AT81"/>
  <c r="AJ81"/>
  <c r="AZ81"/>
  <c r="AM81"/>
  <c r="BC81"/>
  <c r="BB81"/>
  <c r="BE81"/>
  <c r="BF81"/>
  <c r="AX81"/>
  <c r="AI81"/>
  <c r="AW81"/>
  <c r="BA81"/>
  <c r="BJ82"/>
  <c r="BJ472"/>
  <c r="F474"/>
  <c r="AE474"/>
  <c r="AF472"/>
  <c r="AJ472"/>
  <c r="AN472"/>
  <c r="AR472"/>
  <c r="AV472"/>
  <c r="AZ472"/>
  <c r="BD472"/>
  <c r="BH472"/>
  <c r="AI472"/>
  <c r="AM472"/>
  <c r="AQ472"/>
  <c r="AU472"/>
  <c r="AY472"/>
  <c r="BC472"/>
  <c r="BG472"/>
  <c r="AG472"/>
  <c r="AO472"/>
  <c r="AW472"/>
  <c r="BE472"/>
  <c r="AK472"/>
  <c r="AS472"/>
  <c r="BA472"/>
  <c r="BI472"/>
  <c r="AL472"/>
  <c r="BB472"/>
  <c r="AT472"/>
  <c r="BF472"/>
  <c r="AH472"/>
  <c r="AX472"/>
  <c r="AP472"/>
  <c r="BF280" l="1"/>
  <c r="BG280"/>
  <c r="AO280"/>
  <c r="AF280"/>
  <c r="AZ280"/>
  <c r="AV280"/>
  <c r="AW280"/>
  <c r="AU280"/>
  <c r="AQ280"/>
  <c r="AI280"/>
  <c r="AS280"/>
  <c r="AK280"/>
  <c r="AE282"/>
  <c r="AP280"/>
  <c r="BH280"/>
  <c r="BB280"/>
  <c r="AM280"/>
  <c r="BD280"/>
  <c r="AR280"/>
  <c r="AG280"/>
  <c r="AN280"/>
  <c r="F282"/>
  <c r="BI280"/>
  <c r="AL280"/>
  <c r="AY280"/>
  <c r="AX280"/>
  <c r="AT280"/>
  <c r="BC280"/>
  <c r="BE280"/>
  <c r="AH280"/>
  <c r="AJ280"/>
  <c r="BA280"/>
  <c r="BJ241"/>
  <c r="BB241"/>
  <c r="BC241"/>
  <c r="AR241"/>
  <c r="AO241"/>
  <c r="AI241"/>
  <c r="BI241"/>
  <c r="BA241"/>
  <c r="AQ241"/>
  <c r="AV241"/>
  <c r="AF241"/>
  <c r="BF241"/>
  <c r="BE241"/>
  <c r="AW241"/>
  <c r="AK241"/>
  <c r="AX241"/>
  <c r="AN241"/>
  <c r="AL241"/>
  <c r="AY241"/>
  <c r="BH241"/>
  <c r="AZ241"/>
  <c r="BD241"/>
  <c r="AH241"/>
  <c r="BG241"/>
  <c r="AP241"/>
  <c r="AG241"/>
  <c r="AJ241"/>
  <c r="AU241"/>
  <c r="AS241"/>
  <c r="AE243"/>
  <c r="AT241"/>
  <c r="AM241"/>
  <c r="F243"/>
  <c r="BJ242"/>
  <c r="G83"/>
  <c r="F416"/>
  <c r="AE416"/>
  <c r="AE417" s="1"/>
  <c r="AT414"/>
  <c r="AG414"/>
  <c r="AW414"/>
  <c r="AM414"/>
  <c r="AQ414"/>
  <c r="BH414"/>
  <c r="BD414"/>
  <c r="AY414"/>
  <c r="AP414"/>
  <c r="BF414"/>
  <c r="AS414"/>
  <c r="BI414"/>
  <c r="AI414"/>
  <c r="AR414"/>
  <c r="AN414"/>
  <c r="AJ414"/>
  <c r="AL414"/>
  <c r="BB414"/>
  <c r="AO414"/>
  <c r="BE414"/>
  <c r="BC414"/>
  <c r="BG414"/>
  <c r="AF414"/>
  <c r="AV414"/>
  <c r="AH414"/>
  <c r="AX414"/>
  <c r="AK414"/>
  <c r="BA414"/>
  <c r="AU414"/>
  <c r="AZ414"/>
  <c r="BJ415"/>
  <c r="F84"/>
  <c r="AE84"/>
  <c r="AE85" s="1"/>
  <c r="AE86" s="1"/>
  <c r="AS82"/>
  <c r="BI82"/>
  <c r="AR82"/>
  <c r="BH82"/>
  <c r="AH82"/>
  <c r="AT82"/>
  <c r="AI82"/>
  <c r="AG82"/>
  <c r="AW82"/>
  <c r="AM82"/>
  <c r="AO82"/>
  <c r="BE82"/>
  <c r="AN82"/>
  <c r="BD82"/>
  <c r="BC82"/>
  <c r="BF82"/>
  <c r="AL82"/>
  <c r="AF82"/>
  <c r="AQ82"/>
  <c r="AK82"/>
  <c r="BA82"/>
  <c r="AJ82"/>
  <c r="AZ82"/>
  <c r="AU82"/>
  <c r="AX82"/>
  <c r="BG82"/>
  <c r="BB82"/>
  <c r="AV82"/>
  <c r="AP82"/>
  <c r="AY82"/>
  <c r="BJ473"/>
  <c r="F475"/>
  <c r="AE475"/>
  <c r="AG473"/>
  <c r="AK473"/>
  <c r="AO473"/>
  <c r="AS473"/>
  <c r="AW473"/>
  <c r="BA473"/>
  <c r="BE473"/>
  <c r="BI473"/>
  <c r="AF473"/>
  <c r="AJ473"/>
  <c r="AN473"/>
  <c r="AR473"/>
  <c r="AV473"/>
  <c r="AZ473"/>
  <c r="BD473"/>
  <c r="BH473"/>
  <c r="AH473"/>
  <c r="AP473"/>
  <c r="AX473"/>
  <c r="BF473"/>
  <c r="AL473"/>
  <c r="AT473"/>
  <c r="BB473"/>
  <c r="AM473"/>
  <c r="BC473"/>
  <c r="AU473"/>
  <c r="BG473"/>
  <c r="AI473"/>
  <c r="AY473"/>
  <c r="AQ473"/>
  <c r="F283" l="1"/>
  <c r="BB281"/>
  <c r="AW281"/>
  <c r="AX281"/>
  <c r="AV281"/>
  <c r="AQ281"/>
  <c r="AJ281"/>
  <c r="AP281"/>
  <c r="BJ282"/>
  <c r="AO281"/>
  <c r="AL281"/>
  <c r="AN281"/>
  <c r="AH281"/>
  <c r="BE281"/>
  <c r="BD281"/>
  <c r="AK281"/>
  <c r="AM281"/>
  <c r="AG281"/>
  <c r="BG281"/>
  <c r="AY281"/>
  <c r="AZ281"/>
  <c r="AU281"/>
  <c r="AR281"/>
  <c r="BF281"/>
  <c r="AT281"/>
  <c r="AF281"/>
  <c r="BH281"/>
  <c r="AI281"/>
  <c r="BA281"/>
  <c r="AE283"/>
  <c r="AS281"/>
  <c r="BC281"/>
  <c r="BI281"/>
  <c r="AE418"/>
  <c r="F418"/>
  <c r="BJ417"/>
  <c r="BJ83"/>
  <c r="F87"/>
  <c r="AE87"/>
  <c r="AE244"/>
  <c r="AJ242"/>
  <c r="BB242"/>
  <c r="AF242"/>
  <c r="AT242"/>
  <c r="AR242"/>
  <c r="AS242"/>
  <c r="AK242"/>
  <c r="AH242"/>
  <c r="BI242"/>
  <c r="BH242"/>
  <c r="AQ242"/>
  <c r="F244"/>
  <c r="BC242"/>
  <c r="BF242"/>
  <c r="AY242"/>
  <c r="AP242"/>
  <c r="AL242"/>
  <c r="AN242"/>
  <c r="BD242"/>
  <c r="AM242"/>
  <c r="AW242"/>
  <c r="AI242"/>
  <c r="AG242"/>
  <c r="AU242"/>
  <c r="AO242"/>
  <c r="BE242"/>
  <c r="AZ242"/>
  <c r="AV242"/>
  <c r="BA242"/>
  <c r="AX242"/>
  <c r="BG242"/>
  <c r="BJ243"/>
  <c r="BJ281"/>
  <c r="F86"/>
  <c r="AJ85"/>
  <c r="AZ85"/>
  <c r="AM85"/>
  <c r="BC85"/>
  <c r="AX85"/>
  <c r="BA85"/>
  <c r="AT85"/>
  <c r="BB85"/>
  <c r="AN85"/>
  <c r="AQ85"/>
  <c r="BF85"/>
  <c r="BI85"/>
  <c r="AF85"/>
  <c r="AV85"/>
  <c r="AI85"/>
  <c r="AY85"/>
  <c r="AP85"/>
  <c r="AS85"/>
  <c r="AW85"/>
  <c r="BE85"/>
  <c r="BD85"/>
  <c r="BG85"/>
  <c r="AO85"/>
  <c r="AR85"/>
  <c r="BH85"/>
  <c r="AU85"/>
  <c r="AH85"/>
  <c r="AK85"/>
  <c r="AG85"/>
  <c r="AL85"/>
  <c r="BJ85"/>
  <c r="G84"/>
  <c r="F417"/>
  <c r="AM415"/>
  <c r="BC415"/>
  <c r="AP415"/>
  <c r="BF415"/>
  <c r="BD415"/>
  <c r="BH415"/>
  <c r="AG415"/>
  <c r="AW415"/>
  <c r="AQ415"/>
  <c r="AT415"/>
  <c r="AS415"/>
  <c r="AI415"/>
  <c r="AY415"/>
  <c r="AL415"/>
  <c r="BB415"/>
  <c r="AV415"/>
  <c r="AZ415"/>
  <c r="AK415"/>
  <c r="BA415"/>
  <c r="AO415"/>
  <c r="AU415"/>
  <c r="AH415"/>
  <c r="AX415"/>
  <c r="AN415"/>
  <c r="AR415"/>
  <c r="BI415"/>
  <c r="BE415"/>
  <c r="BG415"/>
  <c r="AF415"/>
  <c r="AJ415"/>
  <c r="BJ416"/>
  <c r="AF416"/>
  <c r="AV416"/>
  <c r="AI416"/>
  <c r="AY416"/>
  <c r="AO416"/>
  <c r="AS416"/>
  <c r="AL416"/>
  <c r="BB416"/>
  <c r="BA416"/>
  <c r="AR416"/>
  <c r="BH416"/>
  <c r="AU416"/>
  <c r="AG416"/>
  <c r="AK416"/>
  <c r="AT416"/>
  <c r="BF416"/>
  <c r="AZ416"/>
  <c r="AW416"/>
  <c r="AN416"/>
  <c r="BD416"/>
  <c r="AQ416"/>
  <c r="BG416"/>
  <c r="BE416"/>
  <c r="BI416"/>
  <c r="AP416"/>
  <c r="AJ416"/>
  <c r="AM416"/>
  <c r="BC416"/>
  <c r="AH416"/>
  <c r="AX416"/>
  <c r="AP83"/>
  <c r="BF83"/>
  <c r="AS83"/>
  <c r="BI83"/>
  <c r="BD83"/>
  <c r="BG83"/>
  <c r="AM83"/>
  <c r="AG83"/>
  <c r="AF83"/>
  <c r="AU83"/>
  <c r="AL83"/>
  <c r="BB83"/>
  <c r="AO83"/>
  <c r="BE83"/>
  <c r="AV83"/>
  <c r="AY83"/>
  <c r="BH83"/>
  <c r="AZ83"/>
  <c r="AT83"/>
  <c r="AW83"/>
  <c r="AI83"/>
  <c r="AJ83"/>
  <c r="AH83"/>
  <c r="AX83"/>
  <c r="AK83"/>
  <c r="BA83"/>
  <c r="AN83"/>
  <c r="AQ83"/>
  <c r="AR83"/>
  <c r="BC83"/>
  <c r="F85"/>
  <c r="AM84"/>
  <c r="BC84"/>
  <c r="AP84"/>
  <c r="BF84"/>
  <c r="BE84"/>
  <c r="BH84"/>
  <c r="BI84"/>
  <c r="BA84"/>
  <c r="AN84"/>
  <c r="BJ84"/>
  <c r="AI84"/>
  <c r="AY84"/>
  <c r="AL84"/>
  <c r="BB84"/>
  <c r="AW84"/>
  <c r="AZ84"/>
  <c r="AS84"/>
  <c r="BD84"/>
  <c r="AF84"/>
  <c r="AU84"/>
  <c r="AH84"/>
  <c r="AX84"/>
  <c r="AO84"/>
  <c r="AR84"/>
  <c r="AV84"/>
  <c r="AK84"/>
  <c r="AQ84"/>
  <c r="BG84"/>
  <c r="AT84"/>
  <c r="AG84"/>
  <c r="AJ84"/>
  <c r="BJ474"/>
  <c r="F476"/>
  <c r="AE476"/>
  <c r="AH474"/>
  <c r="AL474"/>
  <c r="AP474"/>
  <c r="AT474"/>
  <c r="AX474"/>
  <c r="BB474"/>
  <c r="BF474"/>
  <c r="AG474"/>
  <c r="AK474"/>
  <c r="AO474"/>
  <c r="AS474"/>
  <c r="AW474"/>
  <c r="BA474"/>
  <c r="BE474"/>
  <c r="BI474"/>
  <c r="AI474"/>
  <c r="AQ474"/>
  <c r="AY474"/>
  <c r="BG474"/>
  <c r="AM474"/>
  <c r="AU474"/>
  <c r="BC474"/>
  <c r="AN474"/>
  <c r="BD474"/>
  <c r="AV474"/>
  <c r="BH474"/>
  <c r="AJ474"/>
  <c r="AZ474"/>
  <c r="AF474"/>
  <c r="AR474"/>
  <c r="F245" l="1"/>
  <c r="AR243"/>
  <c r="AP243"/>
  <c r="AH243"/>
  <c r="AN243"/>
  <c r="BF243"/>
  <c r="AQ243"/>
  <c r="AZ243"/>
  <c r="BG243"/>
  <c r="AW243"/>
  <c r="BD243"/>
  <c r="AK243"/>
  <c r="BI243"/>
  <c r="AY243"/>
  <c r="AM243"/>
  <c r="BE243"/>
  <c r="AI243"/>
  <c r="AT243"/>
  <c r="AJ243"/>
  <c r="AX243"/>
  <c r="AS243"/>
  <c r="AL243"/>
  <c r="AF243"/>
  <c r="AO243"/>
  <c r="BC243"/>
  <c r="AV243"/>
  <c r="BA243"/>
  <c r="BB243"/>
  <c r="AE245"/>
  <c r="BH243"/>
  <c r="AG243"/>
  <c r="AU243"/>
  <c r="BJ244"/>
  <c r="F419"/>
  <c r="AS417"/>
  <c r="BI417"/>
  <c r="AR417"/>
  <c r="BH417"/>
  <c r="BF417"/>
  <c r="AU417"/>
  <c r="BG417"/>
  <c r="AF417"/>
  <c r="AH417"/>
  <c r="AM417"/>
  <c r="AO417"/>
  <c r="BE417"/>
  <c r="AN417"/>
  <c r="BD417"/>
  <c r="AX417"/>
  <c r="BB417"/>
  <c r="AQ417"/>
  <c r="AK417"/>
  <c r="BA417"/>
  <c r="AJ417"/>
  <c r="AZ417"/>
  <c r="AP417"/>
  <c r="AT417"/>
  <c r="AI417"/>
  <c r="AY417"/>
  <c r="AG417"/>
  <c r="AW417"/>
  <c r="AV417"/>
  <c r="AL417"/>
  <c r="BC417"/>
  <c r="AT418"/>
  <c r="AG418"/>
  <c r="AW418"/>
  <c r="AI418"/>
  <c r="AM418"/>
  <c r="AV418"/>
  <c r="BH418"/>
  <c r="BJ418"/>
  <c r="AP418"/>
  <c r="BF418"/>
  <c r="AS418"/>
  <c r="BI418"/>
  <c r="BG418"/>
  <c r="AF418"/>
  <c r="AR418"/>
  <c r="AK418"/>
  <c r="AQ418"/>
  <c r="BD418"/>
  <c r="AL418"/>
  <c r="BB418"/>
  <c r="AO418"/>
  <c r="BE418"/>
  <c r="AY418"/>
  <c r="BC418"/>
  <c r="AJ418"/>
  <c r="AZ418"/>
  <c r="AH418"/>
  <c r="AX418"/>
  <c r="BA418"/>
  <c r="AU418"/>
  <c r="AN418"/>
  <c r="BG282"/>
  <c r="AJ282"/>
  <c r="BB282"/>
  <c r="F284"/>
  <c r="AY282"/>
  <c r="AX282"/>
  <c r="AU282"/>
  <c r="AW282"/>
  <c r="AQ282"/>
  <c r="AG282"/>
  <c r="BC282"/>
  <c r="AH282"/>
  <c r="AI282"/>
  <c r="AO282"/>
  <c r="BH282"/>
  <c r="BF282"/>
  <c r="BD282"/>
  <c r="AP282"/>
  <c r="AM282"/>
  <c r="BE282"/>
  <c r="AV282"/>
  <c r="BA282"/>
  <c r="AR282"/>
  <c r="AS282"/>
  <c r="AN282"/>
  <c r="AK282"/>
  <c r="AZ282"/>
  <c r="BI282"/>
  <c r="AF282"/>
  <c r="AT282"/>
  <c r="AE284"/>
  <c r="AL282"/>
  <c r="BJ283"/>
  <c r="F88"/>
  <c r="AO86"/>
  <c r="BE86"/>
  <c r="AN86"/>
  <c r="BD86"/>
  <c r="AY86"/>
  <c r="BB86"/>
  <c r="AP86"/>
  <c r="AK86"/>
  <c r="BA86"/>
  <c r="AJ86"/>
  <c r="AZ86"/>
  <c r="AQ86"/>
  <c r="AT86"/>
  <c r="AU86"/>
  <c r="BF86"/>
  <c r="AG86"/>
  <c r="AW86"/>
  <c r="AF86"/>
  <c r="AV86"/>
  <c r="AI86"/>
  <c r="AL86"/>
  <c r="AX86"/>
  <c r="BC86"/>
  <c r="AE88"/>
  <c r="BJ87" s="1"/>
  <c r="AS86"/>
  <c r="BI86"/>
  <c r="AR86"/>
  <c r="BH86"/>
  <c r="BG86"/>
  <c r="AH86"/>
  <c r="AM86"/>
  <c r="BJ86"/>
  <c r="G85"/>
  <c r="G86" s="1"/>
  <c r="G87" s="1"/>
  <c r="BJ475"/>
  <c r="F477"/>
  <c r="AE477"/>
  <c r="AI475"/>
  <c r="AM475"/>
  <c r="AQ475"/>
  <c r="AU475"/>
  <c r="AY475"/>
  <c r="BC475"/>
  <c r="BG475"/>
  <c r="AH475"/>
  <c r="AL475"/>
  <c r="AP475"/>
  <c r="AT475"/>
  <c r="AX475"/>
  <c r="BB475"/>
  <c r="BF475"/>
  <c r="AJ475"/>
  <c r="AR475"/>
  <c r="AZ475"/>
  <c r="BH475"/>
  <c r="AF475"/>
  <c r="AN475"/>
  <c r="AV475"/>
  <c r="BD475"/>
  <c r="AO475"/>
  <c r="BE475"/>
  <c r="AW475"/>
  <c r="BI475"/>
  <c r="AK475"/>
  <c r="BA475"/>
  <c r="AG475"/>
  <c r="AS475"/>
  <c r="AO244" l="1"/>
  <c r="AY244"/>
  <c r="BG244"/>
  <c r="BA244"/>
  <c r="BH244"/>
  <c r="F246"/>
  <c r="AW244"/>
  <c r="AQ244"/>
  <c r="BB244"/>
  <c r="BC244"/>
  <c r="BD244"/>
  <c r="AK244"/>
  <c r="AI244"/>
  <c r="AJ244"/>
  <c r="AG244"/>
  <c r="AZ244"/>
  <c r="AL244"/>
  <c r="AV244"/>
  <c r="BF244"/>
  <c r="AX244"/>
  <c r="AU244"/>
  <c r="BI244"/>
  <c r="AT244"/>
  <c r="AM244"/>
  <c r="BE244"/>
  <c r="AR244"/>
  <c r="AH244"/>
  <c r="AN244"/>
  <c r="AP244"/>
  <c r="AE246"/>
  <c r="AF244"/>
  <c r="AS244"/>
  <c r="BJ245"/>
  <c r="F285"/>
  <c r="AR283"/>
  <c r="AX283"/>
  <c r="AN283"/>
  <c r="AH283"/>
  <c r="AK283"/>
  <c r="AU283"/>
  <c r="AW283"/>
  <c r="BI283"/>
  <c r="BG283"/>
  <c r="BE283"/>
  <c r="AQ283"/>
  <c r="AP283"/>
  <c r="AZ283"/>
  <c r="AI283"/>
  <c r="AY283"/>
  <c r="AS283"/>
  <c r="AL283"/>
  <c r="AO283"/>
  <c r="BC283"/>
  <c r="AV283"/>
  <c r="AJ283"/>
  <c r="BF283"/>
  <c r="AM283"/>
  <c r="AE285"/>
  <c r="BJ284" s="1"/>
  <c r="BH283"/>
  <c r="AT283"/>
  <c r="BD283"/>
  <c r="AG283"/>
  <c r="BA283"/>
  <c r="BB283"/>
  <c r="AF283"/>
  <c r="G88"/>
  <c r="AP87"/>
  <c r="BF87"/>
  <c r="AS87"/>
  <c r="BI87"/>
  <c r="BH87"/>
  <c r="AI87"/>
  <c r="AQ87"/>
  <c r="AW87"/>
  <c r="AY87"/>
  <c r="F89"/>
  <c r="AL87"/>
  <c r="BB87"/>
  <c r="AO87"/>
  <c r="BE87"/>
  <c r="AZ87"/>
  <c r="BC87"/>
  <c r="AV87"/>
  <c r="BD87"/>
  <c r="AG87"/>
  <c r="AN87"/>
  <c r="AH87"/>
  <c r="AX87"/>
  <c r="AK87"/>
  <c r="BA87"/>
  <c r="AR87"/>
  <c r="AU87"/>
  <c r="AF87"/>
  <c r="BG87"/>
  <c r="AE89"/>
  <c r="AT87"/>
  <c r="AJ87"/>
  <c r="AM87"/>
  <c r="BJ88"/>
  <c r="BJ476"/>
  <c r="F478"/>
  <c r="AE478"/>
  <c r="AF476"/>
  <c r="AJ476"/>
  <c r="AN476"/>
  <c r="AR476"/>
  <c r="AV476"/>
  <c r="AZ476"/>
  <c r="BD476"/>
  <c r="BH476"/>
  <c r="AI476"/>
  <c r="AM476"/>
  <c r="AQ476"/>
  <c r="AU476"/>
  <c r="AY476"/>
  <c r="BC476"/>
  <c r="BG476"/>
  <c r="AK476"/>
  <c r="AS476"/>
  <c r="BA476"/>
  <c r="BI476"/>
  <c r="AG476"/>
  <c r="AO476"/>
  <c r="AW476"/>
  <c r="BE476"/>
  <c r="AP476"/>
  <c r="BF476"/>
  <c r="AT476"/>
  <c r="AL476"/>
  <c r="BB476"/>
  <c r="AH476"/>
  <c r="AX476"/>
  <c r="AE247" l="1"/>
  <c r="AH245"/>
  <c r="BA245"/>
  <c r="AJ245"/>
  <c r="AG245"/>
  <c r="AW245"/>
  <c r="BC245"/>
  <c r="BD245"/>
  <c r="BB245"/>
  <c r="AR245"/>
  <c r="AP245"/>
  <c r="AU245"/>
  <c r="AN245"/>
  <c r="AL245"/>
  <c r="AT245"/>
  <c r="BH245"/>
  <c r="AM245"/>
  <c r="BE245"/>
  <c r="AY245"/>
  <c r="AX245"/>
  <c r="AS245"/>
  <c r="AV245"/>
  <c r="AO245"/>
  <c r="AI245"/>
  <c r="BG245"/>
  <c r="AK245"/>
  <c r="F247"/>
  <c r="BF245"/>
  <c r="BI245"/>
  <c r="AQ245"/>
  <c r="AF245"/>
  <c r="AZ245"/>
  <c r="F286"/>
  <c r="AW284"/>
  <c r="AY284"/>
  <c r="AS284"/>
  <c r="AI284"/>
  <c r="AO284"/>
  <c r="BG284"/>
  <c r="AK284"/>
  <c r="AG284"/>
  <c r="BH284"/>
  <c r="BF284"/>
  <c r="AR284"/>
  <c r="BB284"/>
  <c r="BC284"/>
  <c r="AX284"/>
  <c r="AZ284"/>
  <c r="AT284"/>
  <c r="AM284"/>
  <c r="AP284"/>
  <c r="BD284"/>
  <c r="AL284"/>
  <c r="AV284"/>
  <c r="AH284"/>
  <c r="AQ284"/>
  <c r="AE286"/>
  <c r="BJ285" s="1"/>
  <c r="AF284"/>
  <c r="BA284"/>
  <c r="BI284"/>
  <c r="AN284"/>
  <c r="BE284"/>
  <c r="AJ284"/>
  <c r="AU284"/>
  <c r="G89"/>
  <c r="G90" s="1"/>
  <c r="F90"/>
  <c r="AI88"/>
  <c r="AY88"/>
  <c r="AL88"/>
  <c r="BB88"/>
  <c r="BA88"/>
  <c r="AV88"/>
  <c r="AG88"/>
  <c r="BH88"/>
  <c r="BD88"/>
  <c r="AE90"/>
  <c r="AU88"/>
  <c r="AH88"/>
  <c r="AX88"/>
  <c r="AS88"/>
  <c r="AN88"/>
  <c r="AZ88"/>
  <c r="AO88"/>
  <c r="BI88"/>
  <c r="AQ88"/>
  <c r="BG88"/>
  <c r="AT88"/>
  <c r="AK88"/>
  <c r="AF88"/>
  <c r="AJ88"/>
  <c r="AR88"/>
  <c r="AM88"/>
  <c r="BC88"/>
  <c r="AP88"/>
  <c r="BF88"/>
  <c r="AW88"/>
  <c r="BE88"/>
  <c r="BJ89"/>
  <c r="BJ477"/>
  <c r="F479"/>
  <c r="AE479"/>
  <c r="AG477"/>
  <c r="AK477"/>
  <c r="AO477"/>
  <c r="AS477"/>
  <c r="AW477"/>
  <c r="BA477"/>
  <c r="BE477"/>
  <c r="BI477"/>
  <c r="AF477"/>
  <c r="AJ477"/>
  <c r="AN477"/>
  <c r="AR477"/>
  <c r="AV477"/>
  <c r="AZ477"/>
  <c r="BD477"/>
  <c r="BH477"/>
  <c r="AL477"/>
  <c r="AT477"/>
  <c r="BB477"/>
  <c r="AH477"/>
  <c r="AP477"/>
  <c r="AX477"/>
  <c r="BF477"/>
  <c r="AQ477"/>
  <c r="BG477"/>
  <c r="AU477"/>
  <c r="AM477"/>
  <c r="BC477"/>
  <c r="AI477"/>
  <c r="AY477"/>
  <c r="AI246" l="1"/>
  <c r="BB246"/>
  <c r="AT246"/>
  <c r="AH246"/>
  <c r="AM246"/>
  <c r="AN246"/>
  <c r="BF246"/>
  <c r="AX246"/>
  <c r="AY246"/>
  <c r="AG246"/>
  <c r="BE246"/>
  <c r="AV246"/>
  <c r="AO246"/>
  <c r="BC246"/>
  <c r="AU246"/>
  <c r="BI246"/>
  <c r="BG246"/>
  <c r="AJ246"/>
  <c r="AW246"/>
  <c r="AE248"/>
  <c r="AF246"/>
  <c r="AP246"/>
  <c r="AZ246"/>
  <c r="BH246"/>
  <c r="AL246"/>
  <c r="AK246"/>
  <c r="AQ246"/>
  <c r="BA246"/>
  <c r="F248"/>
  <c r="AS246"/>
  <c r="AR246"/>
  <c r="BD246"/>
  <c r="BJ247"/>
  <c r="F9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AJ89"/>
  <c r="AZ89"/>
  <c r="AM89"/>
  <c r="BC89"/>
  <c r="BB89"/>
  <c r="BE89"/>
  <c r="AX89"/>
  <c r="BF89"/>
  <c r="AN89"/>
  <c r="BD89"/>
  <c r="AQ89"/>
  <c r="AG89"/>
  <c r="AS89"/>
  <c r="AF89"/>
  <c r="AV89"/>
  <c r="AI89"/>
  <c r="AY89"/>
  <c r="AT89"/>
  <c r="AW89"/>
  <c r="AH89"/>
  <c r="BI89"/>
  <c r="AR89"/>
  <c r="BH89"/>
  <c r="AU89"/>
  <c r="AL89"/>
  <c r="AO89"/>
  <c r="BA89"/>
  <c r="AP89"/>
  <c r="BG89"/>
  <c r="AK89"/>
  <c r="AO90"/>
  <c r="BE90"/>
  <c r="AN90"/>
  <c r="BD90"/>
  <c r="BC90"/>
  <c r="BF90"/>
  <c r="AY90"/>
  <c r="AS90"/>
  <c r="AR90"/>
  <c r="AT90"/>
  <c r="AK90"/>
  <c r="BA90"/>
  <c r="AJ90"/>
  <c r="AZ90"/>
  <c r="AU90"/>
  <c r="AX90"/>
  <c r="AI90"/>
  <c r="BG90"/>
  <c r="BI90"/>
  <c r="BH90"/>
  <c r="AL90"/>
  <c r="BJ90"/>
  <c r="AG90"/>
  <c r="AW90"/>
  <c r="AF90"/>
  <c r="AV90"/>
  <c r="AM90"/>
  <c r="AP90"/>
  <c r="BB90"/>
  <c r="AQ90"/>
  <c r="AH90"/>
  <c r="AI285"/>
  <c r="AW285"/>
  <c r="BD285"/>
  <c r="AX285"/>
  <c r="AZ285"/>
  <c r="BH285"/>
  <c r="AG285"/>
  <c r="AP285"/>
  <c r="F287"/>
  <c r="BB285"/>
  <c r="BA285"/>
  <c r="AH285"/>
  <c r="BI285"/>
  <c r="BF285"/>
  <c r="AT285"/>
  <c r="AJ285"/>
  <c r="AL285"/>
  <c r="AR285"/>
  <c r="AU285"/>
  <c r="AN285"/>
  <c r="BC285"/>
  <c r="BG285"/>
  <c r="AS285"/>
  <c r="AK285"/>
  <c r="AY285"/>
  <c r="AV285"/>
  <c r="AE287"/>
  <c r="AO285"/>
  <c r="AM285"/>
  <c r="AQ285"/>
  <c r="AF285"/>
  <c r="BE285"/>
  <c r="BJ286"/>
  <c r="BJ246"/>
  <c r="BJ478"/>
  <c r="F480"/>
  <c r="AE480"/>
  <c r="AH478"/>
  <c r="AL478"/>
  <c r="AP478"/>
  <c r="AT478"/>
  <c r="AX478"/>
  <c r="BB478"/>
  <c r="BF478"/>
  <c r="AG478"/>
  <c r="AK478"/>
  <c r="AO478"/>
  <c r="AS478"/>
  <c r="AW478"/>
  <c r="BA478"/>
  <c r="BE478"/>
  <c r="BI478"/>
  <c r="AM478"/>
  <c r="AU478"/>
  <c r="BC478"/>
  <c r="AI478"/>
  <c r="AQ478"/>
  <c r="AY478"/>
  <c r="BG478"/>
  <c r="AR478"/>
  <c r="BH478"/>
  <c r="AV478"/>
  <c r="AN478"/>
  <c r="BD478"/>
  <c r="AJ478"/>
  <c r="AZ478"/>
  <c r="AF478"/>
  <c r="F288" l="1"/>
  <c r="AH286"/>
  <c r="AV286"/>
  <c r="BD286"/>
  <c r="BE286"/>
  <c r="AO286"/>
  <c r="BC286"/>
  <c r="AL286"/>
  <c r="BA287"/>
  <c r="AP287"/>
  <c r="AL287"/>
  <c r="AV287"/>
  <c r="BC287"/>
  <c r="AR287"/>
  <c r="BB287"/>
  <c r="BD287"/>
  <c r="AU286"/>
  <c r="BA286"/>
  <c r="AN286"/>
  <c r="BF286"/>
  <c r="AI286"/>
  <c r="AM286"/>
  <c r="BI286"/>
  <c r="AK287"/>
  <c r="AQ287"/>
  <c r="AN287"/>
  <c r="AF287"/>
  <c r="AU287"/>
  <c r="BI287"/>
  <c r="BF287"/>
  <c r="BE287"/>
  <c r="BH286"/>
  <c r="AT286"/>
  <c r="AS286"/>
  <c r="BG286"/>
  <c r="AF286"/>
  <c r="AZ286"/>
  <c r="AW286"/>
  <c r="BB286"/>
  <c r="AZ287"/>
  <c r="AM287"/>
  <c r="AW287"/>
  <c r="AH287"/>
  <c r="AS287"/>
  <c r="BG287"/>
  <c r="AO287"/>
  <c r="AR286"/>
  <c r="AG286"/>
  <c r="AP286"/>
  <c r="AQ286"/>
  <c r="AK286"/>
  <c r="AJ286"/>
  <c r="AX286"/>
  <c r="AY286"/>
  <c r="AJ287"/>
  <c r="AT287"/>
  <c r="AG287"/>
  <c r="AI287"/>
  <c r="AY287"/>
  <c r="BH287"/>
  <c r="BJ287"/>
  <c r="AX287"/>
  <c r="AJ247"/>
  <c r="BC247"/>
  <c r="BH247"/>
  <c r="AX247"/>
  <c r="AV247"/>
  <c r="AT247"/>
  <c r="BF247"/>
  <c r="AL247"/>
  <c r="BA247"/>
  <c r="AP247"/>
  <c r="AR247"/>
  <c r="BD247"/>
  <c r="AF247"/>
  <c r="AM247"/>
  <c r="BG247"/>
  <c r="AY247"/>
  <c r="AK247"/>
  <c r="AQ247"/>
  <c r="AE249"/>
  <c r="AO247"/>
  <c r="AW247"/>
  <c r="AH247"/>
  <c r="BI247"/>
  <c r="AN247"/>
  <c r="F249"/>
  <c r="G249" s="1"/>
  <c r="AZ247"/>
  <c r="AU247"/>
  <c r="BB247"/>
  <c r="AG247"/>
  <c r="AI247"/>
  <c r="AS247"/>
  <c r="BE247"/>
  <c r="BJ479"/>
  <c r="F481"/>
  <c r="AE481"/>
  <c r="AI479"/>
  <c r="AM479"/>
  <c r="AQ479"/>
  <c r="AU479"/>
  <c r="AY479"/>
  <c r="BC479"/>
  <c r="BG479"/>
  <c r="AH479"/>
  <c r="AL479"/>
  <c r="AP479"/>
  <c r="AT479"/>
  <c r="AX479"/>
  <c r="BB479"/>
  <c r="BF479"/>
  <c r="AF479"/>
  <c r="AN479"/>
  <c r="AV479"/>
  <c r="BD479"/>
  <c r="AJ479"/>
  <c r="AR479"/>
  <c r="AZ479"/>
  <c r="BH479"/>
  <c r="AS479"/>
  <c r="BI479"/>
  <c r="AW479"/>
  <c r="AO479"/>
  <c r="BE479"/>
  <c r="AK479"/>
  <c r="BA479"/>
  <c r="AG479"/>
  <c r="AP248" l="1"/>
  <c r="BH248"/>
  <c r="AJ248"/>
  <c r="AO248"/>
  <c r="AM248"/>
  <c r="AW248"/>
  <c r="AX248"/>
  <c r="AQ248"/>
  <c r="AI248"/>
  <c r="BD248"/>
  <c r="F250"/>
  <c r="G250" s="1"/>
  <c r="BI248"/>
  <c r="AE250"/>
  <c r="BB248"/>
  <c r="AY248"/>
  <c r="AG248"/>
  <c r="AH248"/>
  <c r="AR248"/>
  <c r="BE248"/>
  <c r="AS248"/>
  <c r="BC248"/>
  <c r="AL248"/>
  <c r="AZ248"/>
  <c r="AT248"/>
  <c r="AN248"/>
  <c r="BA248"/>
  <c r="AF248"/>
  <c r="BF248"/>
  <c r="BG248"/>
  <c r="AU248"/>
  <c r="AV248"/>
  <c r="AK248"/>
  <c r="BJ248"/>
  <c r="BJ480"/>
  <c r="F482"/>
  <c r="AE482"/>
  <c r="AF480"/>
  <c r="AJ480"/>
  <c r="AN480"/>
  <c r="AR480"/>
  <c r="AV480"/>
  <c r="AZ480"/>
  <c r="BD480"/>
  <c r="BH480"/>
  <c r="AI480"/>
  <c r="AM480"/>
  <c r="AQ480"/>
  <c r="AU480"/>
  <c r="AY480"/>
  <c r="BC480"/>
  <c r="BG480"/>
  <c r="AG480"/>
  <c r="AO480"/>
  <c r="AW480"/>
  <c r="BE480"/>
  <c r="AK480"/>
  <c r="AS480"/>
  <c r="BA480"/>
  <c r="BI480"/>
  <c r="AT480"/>
  <c r="AX480"/>
  <c r="AP480"/>
  <c r="BF480"/>
  <c r="AL480"/>
  <c r="BB480"/>
  <c r="AH480"/>
  <c r="AT249" l="1"/>
  <c r="AF249"/>
  <c r="BB249"/>
  <c r="AW249"/>
  <c r="BF249"/>
  <c r="AG249"/>
  <c r="AX249"/>
  <c r="AV249"/>
  <c r="BG249"/>
  <c r="AO249"/>
  <c r="AL249"/>
  <c r="AN249"/>
  <c r="AP249"/>
  <c r="BD249"/>
  <c r="AH249"/>
  <c r="BE249"/>
  <c r="AQ249"/>
  <c r="AJ249"/>
  <c r="AY249"/>
  <c r="AZ249"/>
  <c r="BC249"/>
  <c r="BH249"/>
  <c r="AU249"/>
  <c r="AR249"/>
  <c r="F251"/>
  <c r="G251" s="1"/>
  <c r="AK249"/>
  <c r="AI249"/>
  <c r="BA249"/>
  <c r="AM249"/>
  <c r="BI249"/>
  <c r="AE251"/>
  <c r="AS249"/>
  <c r="BJ250"/>
  <c r="BJ249"/>
  <c r="BJ481"/>
  <c r="F483"/>
  <c r="AE483"/>
  <c r="AG481"/>
  <c r="AK481"/>
  <c r="AO481"/>
  <c r="AS481"/>
  <c r="AW481"/>
  <c r="BA481"/>
  <c r="BE481"/>
  <c r="BI481"/>
  <c r="AF481"/>
  <c r="AJ481"/>
  <c r="AN481"/>
  <c r="AR481"/>
  <c r="AV481"/>
  <c r="AZ481"/>
  <c r="BD481"/>
  <c r="BH481"/>
  <c r="AH481"/>
  <c r="AP481"/>
  <c r="AX481"/>
  <c r="BF481"/>
  <c r="AL481"/>
  <c r="AT481"/>
  <c r="BB481"/>
  <c r="AU481"/>
  <c r="AY481"/>
  <c r="AQ481"/>
  <c r="BG481"/>
  <c r="AM481"/>
  <c r="BC481"/>
  <c r="AI481"/>
  <c r="F252" l="1"/>
  <c r="G252" s="1"/>
  <c r="BG250"/>
  <c r="AF250"/>
  <c r="AJ250"/>
  <c r="BB250"/>
  <c r="AY250"/>
  <c r="BH250"/>
  <c r="BF250"/>
  <c r="AQ250"/>
  <c r="AG250"/>
  <c r="AO250"/>
  <c r="BC250"/>
  <c r="AH250"/>
  <c r="AR250"/>
  <c r="AS250"/>
  <c r="BA250"/>
  <c r="BD250"/>
  <c r="AP250"/>
  <c r="AT250"/>
  <c r="AM250"/>
  <c r="BE250"/>
  <c r="AE252"/>
  <c r="AL250"/>
  <c r="AV250"/>
  <c r="AN250"/>
  <c r="AK250"/>
  <c r="AI250"/>
  <c r="AZ250"/>
  <c r="BI250"/>
  <c r="AX250"/>
  <c r="AU250"/>
  <c r="AW250"/>
  <c r="BJ482"/>
  <c r="F484"/>
  <c r="AE484"/>
  <c r="AH482"/>
  <c r="AL482"/>
  <c r="AP482"/>
  <c r="AT482"/>
  <c r="AX482"/>
  <c r="BB482"/>
  <c r="BF482"/>
  <c r="AG482"/>
  <c r="AK482"/>
  <c r="AO482"/>
  <c r="AS482"/>
  <c r="AW482"/>
  <c r="BA482"/>
  <c r="BE482"/>
  <c r="BI482"/>
  <c r="AI482"/>
  <c r="AQ482"/>
  <c r="AY482"/>
  <c r="BG482"/>
  <c r="AM482"/>
  <c r="AU482"/>
  <c r="BC482"/>
  <c r="AF482"/>
  <c r="AV482"/>
  <c r="AZ482"/>
  <c r="AR482"/>
  <c r="BH482"/>
  <c r="AN482"/>
  <c r="BD482"/>
  <c r="AJ482"/>
  <c r="G253" l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G482" s="1"/>
  <c r="G483" s="1"/>
  <c r="G484" s="1"/>
  <c r="BJ251"/>
  <c r="AG251"/>
  <c r="AM251"/>
  <c r="BE251"/>
  <c r="AS251"/>
  <c r="AL251"/>
  <c r="AQ251"/>
  <c r="AJ251"/>
  <c r="BF251"/>
  <c r="BJ252"/>
  <c r="AV251"/>
  <c r="AY251"/>
  <c r="BH251"/>
  <c r="AN251"/>
  <c r="BA251"/>
  <c r="BB251"/>
  <c r="BD251"/>
  <c r="AF251"/>
  <c r="AP251"/>
  <c r="AH251"/>
  <c r="AR251"/>
  <c r="AX251"/>
  <c r="AK251"/>
  <c r="AU251"/>
  <c r="AO251"/>
  <c r="AW251"/>
  <c r="AT251"/>
  <c r="BC251"/>
  <c r="BI251"/>
  <c r="BG251"/>
  <c r="F253"/>
  <c r="AZ251"/>
  <c r="AI251"/>
  <c r="AS252"/>
  <c r="AI252"/>
  <c r="BE252"/>
  <c r="AJ252"/>
  <c r="AZ252"/>
  <c r="AQ252"/>
  <c r="AW252"/>
  <c r="AY252"/>
  <c r="AF252"/>
  <c r="BF252"/>
  <c r="AR252"/>
  <c r="AO252"/>
  <c r="BG252"/>
  <c r="AU252"/>
  <c r="AN252"/>
  <c r="AG252"/>
  <c r="BH252"/>
  <c r="AP252"/>
  <c r="BD252"/>
  <c r="BB252"/>
  <c r="BC252"/>
  <c r="AK252"/>
  <c r="BA252"/>
  <c r="AT252"/>
  <c r="AM252"/>
  <c r="BI252"/>
  <c r="AL252"/>
  <c r="AV252"/>
  <c r="AH252"/>
  <c r="AX252"/>
  <c r="BJ483"/>
  <c r="F485"/>
  <c r="AE485"/>
  <c r="AI483"/>
  <c r="AM483"/>
  <c r="AQ483"/>
  <c r="AU483"/>
  <c r="AY483"/>
  <c r="BC483"/>
  <c r="BG483"/>
  <c r="AH483"/>
  <c r="AL483"/>
  <c r="AP483"/>
  <c r="AT483"/>
  <c r="AX483"/>
  <c r="BB483"/>
  <c r="BF483"/>
  <c r="AJ483"/>
  <c r="AR483"/>
  <c r="AZ483"/>
  <c r="BH483"/>
  <c r="AF483"/>
  <c r="AN483"/>
  <c r="AV483"/>
  <c r="BD483"/>
  <c r="AG483"/>
  <c r="AW483"/>
  <c r="BA483"/>
  <c r="AS483"/>
  <c r="BI483"/>
  <c r="AO483"/>
  <c r="BE483"/>
  <c r="AK483"/>
  <c r="G485" l="1"/>
  <c r="BJ484"/>
  <c r="F486"/>
  <c r="AE486"/>
  <c r="AF484"/>
  <c r="AJ484"/>
  <c r="AN484"/>
  <c r="AR484"/>
  <c r="AV484"/>
  <c r="AZ484"/>
  <c r="BD484"/>
  <c r="BH484"/>
  <c r="AI484"/>
  <c r="AM484"/>
  <c r="AQ484"/>
  <c r="AU484"/>
  <c r="AY484"/>
  <c r="BC484"/>
  <c r="BG484"/>
  <c r="AK484"/>
  <c r="AS484"/>
  <c r="BA484"/>
  <c r="BI484"/>
  <c r="AG484"/>
  <c r="AO484"/>
  <c r="AW484"/>
  <c r="BE484"/>
  <c r="AH484"/>
  <c r="AX484"/>
  <c r="BB484"/>
  <c r="AT484"/>
  <c r="AP484"/>
  <c r="BF484"/>
  <c r="AL484"/>
  <c r="G486" l="1"/>
  <c r="BJ485"/>
  <c r="F487"/>
  <c r="AE487"/>
  <c r="AG485"/>
  <c r="AK485"/>
  <c r="AO485"/>
  <c r="AS485"/>
  <c r="AW485"/>
  <c r="BA485"/>
  <c r="BE485"/>
  <c r="BI485"/>
  <c r="AF485"/>
  <c r="AJ485"/>
  <c r="AN485"/>
  <c r="AR485"/>
  <c r="AV485"/>
  <c r="AZ485"/>
  <c r="BD485"/>
  <c r="BH485"/>
  <c r="AL485"/>
  <c r="AT485"/>
  <c r="BB485"/>
  <c r="AH485"/>
  <c r="AP485"/>
  <c r="AX485"/>
  <c r="BF485"/>
  <c r="AI485"/>
  <c r="AY485"/>
  <c r="BC485"/>
  <c r="AU485"/>
  <c r="AQ485"/>
  <c r="BG485"/>
  <c r="AM485"/>
  <c r="G487" l="1"/>
  <c r="BJ486"/>
  <c r="F488"/>
  <c r="AE488"/>
  <c r="AH486"/>
  <c r="AL486"/>
  <c r="AP486"/>
  <c r="AT486"/>
  <c r="AX486"/>
  <c r="BB486"/>
  <c r="BF486"/>
  <c r="AG486"/>
  <c r="AK486"/>
  <c r="AO486"/>
  <c r="AS486"/>
  <c r="AW486"/>
  <c r="BA486"/>
  <c r="BE486"/>
  <c r="BI486"/>
  <c r="AM486"/>
  <c r="AU486"/>
  <c r="BC486"/>
  <c r="AI486"/>
  <c r="AQ486"/>
  <c r="AY486"/>
  <c r="BG486"/>
  <c r="AJ486"/>
  <c r="AZ486"/>
  <c r="BD486"/>
  <c r="AF486"/>
  <c r="AV486"/>
  <c r="AR486"/>
  <c r="BH486"/>
  <c r="AN486"/>
  <c r="G488" l="1"/>
  <c r="BJ487"/>
  <c r="F489"/>
  <c r="AE489"/>
  <c r="AI487"/>
  <c r="AM487"/>
  <c r="AQ487"/>
  <c r="AU487"/>
  <c r="AY487"/>
  <c r="BC487"/>
  <c r="BG487"/>
  <c r="AH487"/>
  <c r="AL487"/>
  <c r="AP487"/>
  <c r="AT487"/>
  <c r="AX487"/>
  <c r="BB487"/>
  <c r="BF487"/>
  <c r="AF487"/>
  <c r="AN487"/>
  <c r="AV487"/>
  <c r="BD487"/>
  <c r="AJ487"/>
  <c r="AR487"/>
  <c r="AZ487"/>
  <c r="BH487"/>
  <c r="AK487"/>
  <c r="BA487"/>
  <c r="BE487"/>
  <c r="AG487"/>
  <c r="AW487"/>
  <c r="AS487"/>
  <c r="BI487"/>
  <c r="AO487"/>
  <c r="G489" l="1"/>
  <c r="BJ488"/>
  <c r="F490"/>
  <c r="AE490"/>
  <c r="AF488"/>
  <c r="AJ488"/>
  <c r="AN488"/>
  <c r="AR488"/>
  <c r="AV488"/>
  <c r="AZ488"/>
  <c r="BD488"/>
  <c r="BH488"/>
  <c r="AI488"/>
  <c r="AM488"/>
  <c r="AQ488"/>
  <c r="AU488"/>
  <c r="AY488"/>
  <c r="BC488"/>
  <c r="BG488"/>
  <c r="AG488"/>
  <c r="AO488"/>
  <c r="AW488"/>
  <c r="BE488"/>
  <c r="AK488"/>
  <c r="AS488"/>
  <c r="BA488"/>
  <c r="BI488"/>
  <c r="AL488"/>
  <c r="BB488"/>
  <c r="BF488"/>
  <c r="AH488"/>
  <c r="AX488"/>
  <c r="AT488"/>
  <c r="AP488"/>
  <c r="G490" l="1"/>
  <c r="BJ489"/>
  <c r="F491"/>
  <c r="AE491"/>
  <c r="AG489"/>
  <c r="AK489"/>
  <c r="AO489"/>
  <c r="AS489"/>
  <c r="AW489"/>
  <c r="BA489"/>
  <c r="BE489"/>
  <c r="BI489"/>
  <c r="AF489"/>
  <c r="AJ489"/>
  <c r="AN489"/>
  <c r="AR489"/>
  <c r="AV489"/>
  <c r="AZ489"/>
  <c r="BD489"/>
  <c r="BH489"/>
  <c r="AH489"/>
  <c r="AP489"/>
  <c r="AX489"/>
  <c r="BF489"/>
  <c r="AL489"/>
  <c r="AT489"/>
  <c r="BB489"/>
  <c r="AM489"/>
  <c r="BC489"/>
  <c r="BG489"/>
  <c r="AI489"/>
  <c r="AY489"/>
  <c r="AU489"/>
  <c r="AQ489"/>
  <c r="G491" l="1"/>
  <c r="BJ490"/>
  <c r="F492"/>
  <c r="AE492"/>
  <c r="AH490"/>
  <c r="AL490"/>
  <c r="AP490"/>
  <c r="AT490"/>
  <c r="AX490"/>
  <c r="BB490"/>
  <c r="BF490"/>
  <c r="AG490"/>
  <c r="AK490"/>
  <c r="AO490"/>
  <c r="AS490"/>
  <c r="AW490"/>
  <c r="BA490"/>
  <c r="BE490"/>
  <c r="BI490"/>
  <c r="AI490"/>
  <c r="AQ490"/>
  <c r="AY490"/>
  <c r="BG490"/>
  <c r="AM490"/>
  <c r="AU490"/>
  <c r="BC490"/>
  <c r="AN490"/>
  <c r="BD490"/>
  <c r="BH490"/>
  <c r="AJ490"/>
  <c r="AZ490"/>
  <c r="AF490"/>
  <c r="AV490"/>
  <c r="AR490"/>
  <c r="G492" l="1"/>
  <c r="BJ491"/>
  <c r="F493"/>
  <c r="AE493"/>
  <c r="AI491"/>
  <c r="AM491"/>
  <c r="AQ491"/>
  <c r="AU491"/>
  <c r="AY491"/>
  <c r="BC491"/>
  <c r="BG491"/>
  <c r="AH491"/>
  <c r="AL491"/>
  <c r="AP491"/>
  <c r="AT491"/>
  <c r="AX491"/>
  <c r="BB491"/>
  <c r="BF491"/>
  <c r="AJ491"/>
  <c r="AR491"/>
  <c r="AZ491"/>
  <c r="BH491"/>
  <c r="AF491"/>
  <c r="AN491"/>
  <c r="AV491"/>
  <c r="BD491"/>
  <c r="AO491"/>
  <c r="BE491"/>
  <c r="BI491"/>
  <c r="AK491"/>
  <c r="BA491"/>
  <c r="AG491"/>
  <c r="AW491"/>
  <c r="AS491"/>
  <c r="G493" l="1"/>
  <c r="BJ492"/>
  <c r="F494"/>
  <c r="AE494"/>
  <c r="AF492"/>
  <c r="AJ492"/>
  <c r="AN492"/>
  <c r="AR492"/>
  <c r="AV492"/>
  <c r="AZ492"/>
  <c r="BD492"/>
  <c r="BH492"/>
  <c r="AI492"/>
  <c r="AM492"/>
  <c r="AQ492"/>
  <c r="AU492"/>
  <c r="AY492"/>
  <c r="BC492"/>
  <c r="BG492"/>
  <c r="AK492"/>
  <c r="AS492"/>
  <c r="BA492"/>
  <c r="BI492"/>
  <c r="AG492"/>
  <c r="AO492"/>
  <c r="AW492"/>
  <c r="BE492"/>
  <c r="AP492"/>
  <c r="BF492"/>
  <c r="AL492"/>
  <c r="BB492"/>
  <c r="AH492"/>
  <c r="AX492"/>
  <c r="AT492"/>
  <c r="G494" l="1"/>
  <c r="BJ493"/>
  <c r="F495"/>
  <c r="AE495"/>
  <c r="AG493"/>
  <c r="AK493"/>
  <c r="AO493"/>
  <c r="AS493"/>
  <c r="AW493"/>
  <c r="BA493"/>
  <c r="BE493"/>
  <c r="BI493"/>
  <c r="AF493"/>
  <c r="AJ493"/>
  <c r="AN493"/>
  <c r="AR493"/>
  <c r="AV493"/>
  <c r="AZ493"/>
  <c r="BD493"/>
  <c r="BH493"/>
  <c r="AL493"/>
  <c r="AT493"/>
  <c r="BB493"/>
  <c r="AH493"/>
  <c r="AP493"/>
  <c r="AX493"/>
  <c r="BF493"/>
  <c r="AQ493"/>
  <c r="BG493"/>
  <c r="AM493"/>
  <c r="BC493"/>
  <c r="AI493"/>
  <c r="AY493"/>
  <c r="AU493"/>
  <c r="G495" l="1"/>
  <c r="BJ494"/>
  <c r="F496"/>
  <c r="AE496"/>
  <c r="AH494"/>
  <c r="AL494"/>
  <c r="AP494"/>
  <c r="AT494"/>
  <c r="AX494"/>
  <c r="BB494"/>
  <c r="BF494"/>
  <c r="AG494"/>
  <c r="AK494"/>
  <c r="AO494"/>
  <c r="AS494"/>
  <c r="AW494"/>
  <c r="BA494"/>
  <c r="BE494"/>
  <c r="BI494"/>
  <c r="AM494"/>
  <c r="AU494"/>
  <c r="BC494"/>
  <c r="AI494"/>
  <c r="AQ494"/>
  <c r="AY494"/>
  <c r="BG494"/>
  <c r="AR494"/>
  <c r="BH494"/>
  <c r="AF494"/>
  <c r="AN494"/>
  <c r="BD494"/>
  <c r="AJ494"/>
  <c r="AZ494"/>
  <c r="AV494"/>
  <c r="G496" l="1"/>
  <c r="BJ495"/>
  <c r="F497"/>
  <c r="AE497"/>
  <c r="AI495"/>
  <c r="AM495"/>
  <c r="AQ495"/>
  <c r="AU495"/>
  <c r="AY495"/>
  <c r="BC495"/>
  <c r="BG495"/>
  <c r="AH495"/>
  <c r="AL495"/>
  <c r="AP495"/>
  <c r="AT495"/>
  <c r="AX495"/>
  <c r="BB495"/>
  <c r="BF495"/>
  <c r="AF495"/>
  <c r="AN495"/>
  <c r="AV495"/>
  <c r="BD495"/>
  <c r="AJ495"/>
  <c r="AR495"/>
  <c r="AZ495"/>
  <c r="BH495"/>
  <c r="AS495"/>
  <c r="BI495"/>
  <c r="AG495"/>
  <c r="AO495"/>
  <c r="BE495"/>
  <c r="AK495"/>
  <c r="BA495"/>
  <c r="AW495"/>
  <c r="G497" l="1"/>
  <c r="BJ496"/>
  <c r="F498"/>
  <c r="AE498"/>
  <c r="AF496"/>
  <c r="AJ496"/>
  <c r="AN496"/>
  <c r="AR496"/>
  <c r="AV496"/>
  <c r="AZ496"/>
  <c r="BD496"/>
  <c r="BH496"/>
  <c r="AI496"/>
  <c r="AM496"/>
  <c r="AQ496"/>
  <c r="AU496"/>
  <c r="AY496"/>
  <c r="BC496"/>
  <c r="BG496"/>
  <c r="AG496"/>
  <c r="AO496"/>
  <c r="AW496"/>
  <c r="BE496"/>
  <c r="AK496"/>
  <c r="AS496"/>
  <c r="BA496"/>
  <c r="BI496"/>
  <c r="AT496"/>
  <c r="AH496"/>
  <c r="AP496"/>
  <c r="BF496"/>
  <c r="AL496"/>
  <c r="BB496"/>
  <c r="AX496"/>
  <c r="G498" l="1"/>
  <c r="BJ497"/>
  <c r="F499"/>
  <c r="AE499"/>
  <c r="F500" s="1"/>
  <c r="AG497"/>
  <c r="AK497"/>
  <c r="AO497"/>
  <c r="AS497"/>
  <c r="AW497"/>
  <c r="BA497"/>
  <c r="BE497"/>
  <c r="BI497"/>
  <c r="AF497"/>
  <c r="AJ497"/>
  <c r="AN497"/>
  <c r="AR497"/>
  <c r="AV497"/>
  <c r="AZ497"/>
  <c r="BD497"/>
  <c r="BH497"/>
  <c r="AH497"/>
  <c r="AP497"/>
  <c r="AX497"/>
  <c r="BF497"/>
  <c r="AL497"/>
  <c r="AT497"/>
  <c r="BB497"/>
  <c r="AU497"/>
  <c r="AI497"/>
  <c r="AQ497"/>
  <c r="BG497"/>
  <c r="AM497"/>
  <c r="BC497"/>
  <c r="AY497"/>
  <c r="G499" l="1"/>
  <c r="G500" s="1"/>
  <c r="BJ498"/>
  <c r="AE500"/>
  <c r="AH498"/>
  <c r="AL498"/>
  <c r="AP498"/>
  <c r="AT498"/>
  <c r="AX498"/>
  <c r="BB498"/>
  <c r="BF498"/>
  <c r="AG498"/>
  <c r="AK498"/>
  <c r="AO498"/>
  <c r="AS498"/>
  <c r="AW498"/>
  <c r="BA498"/>
  <c r="BE498"/>
  <c r="BI498"/>
  <c r="AI498"/>
  <c r="AQ498"/>
  <c r="AY498"/>
  <c r="BG498"/>
  <c r="AM498"/>
  <c r="AU498"/>
  <c r="BC498"/>
  <c r="AF498"/>
  <c r="AV498"/>
  <c r="AJ498"/>
  <c r="AR498"/>
  <c r="BH498"/>
  <c r="AN498"/>
  <c r="BD498"/>
  <c r="AZ498"/>
  <c r="BJ499" l="1"/>
  <c r="F501"/>
  <c r="G501" s="1"/>
  <c r="AE501"/>
  <c r="AI499"/>
  <c r="AM499"/>
  <c r="AQ499"/>
  <c r="AU499"/>
  <c r="AY499"/>
  <c r="BC499"/>
  <c r="BG499"/>
  <c r="AH499"/>
  <c r="AL499"/>
  <c r="AP499"/>
  <c r="AT499"/>
  <c r="AX499"/>
  <c r="BB499"/>
  <c r="BF499"/>
  <c r="AJ499"/>
  <c r="AR499"/>
  <c r="AZ499"/>
  <c r="BH499"/>
  <c r="AF499"/>
  <c r="AN499"/>
  <c r="AV499"/>
  <c r="BD499"/>
  <c r="AG499"/>
  <c r="AW499"/>
  <c r="AK499"/>
  <c r="AS499"/>
  <c r="BI499"/>
  <c r="AO499"/>
  <c r="BE499"/>
  <c r="BA499"/>
  <c r="BJ500" l="1"/>
  <c r="F502"/>
  <c r="G502" s="1"/>
  <c r="AE502"/>
  <c r="AF500"/>
  <c r="AJ500"/>
  <c r="AN500"/>
  <c r="AR500"/>
  <c r="AV500"/>
  <c r="AZ500"/>
  <c r="BD500"/>
  <c r="BH500"/>
  <c r="AI500"/>
  <c r="AM500"/>
  <c r="AQ500"/>
  <c r="AU500"/>
  <c r="AY500"/>
  <c r="BC500"/>
  <c r="BG500"/>
  <c r="AK500"/>
  <c r="AS500"/>
  <c r="BA500"/>
  <c r="BI500"/>
  <c r="AG500"/>
  <c r="AO500"/>
  <c r="AW500"/>
  <c r="BE500"/>
  <c r="AH500"/>
  <c r="AX500"/>
  <c r="AL500"/>
  <c r="AT500"/>
  <c r="AP500"/>
  <c r="BF500"/>
  <c r="BB500"/>
  <c r="BJ501" l="1"/>
  <c r="F503"/>
  <c r="G503" s="1"/>
  <c r="AE503"/>
  <c r="AG501"/>
  <c r="AK501"/>
  <c r="AO501"/>
  <c r="AS501"/>
  <c r="AW501"/>
  <c r="BA501"/>
  <c r="BE501"/>
  <c r="BI501"/>
  <c r="AF501"/>
  <c r="AJ501"/>
  <c r="AN501"/>
  <c r="AR501"/>
  <c r="AV501"/>
  <c r="AZ501"/>
  <c r="BD501"/>
  <c r="BH501"/>
  <c r="AL501"/>
  <c r="AT501"/>
  <c r="BB501"/>
  <c r="AH501"/>
  <c r="AP501"/>
  <c r="AX501"/>
  <c r="BF501"/>
  <c r="AI501"/>
  <c r="AY501"/>
  <c r="BG501"/>
  <c r="AM501"/>
  <c r="AU501"/>
  <c r="AQ501"/>
  <c r="BC501"/>
  <c r="BJ502" l="1"/>
  <c r="F504"/>
  <c r="G504" s="1"/>
  <c r="AE504"/>
  <c r="AH502"/>
  <c r="AL502"/>
  <c r="AP502"/>
  <c r="AT502"/>
  <c r="AX502"/>
  <c r="BB502"/>
  <c r="BF502"/>
  <c r="AG502"/>
  <c r="AK502"/>
  <c r="AO502"/>
  <c r="AS502"/>
  <c r="AW502"/>
  <c r="BA502"/>
  <c r="BE502"/>
  <c r="BI502"/>
  <c r="AM502"/>
  <c r="AU502"/>
  <c r="BC502"/>
  <c r="AI502"/>
  <c r="AQ502"/>
  <c r="AY502"/>
  <c r="BG502"/>
  <c r="AJ502"/>
  <c r="AZ502"/>
  <c r="AN502"/>
  <c r="AF502"/>
  <c r="AV502"/>
  <c r="AR502"/>
  <c r="BH502"/>
  <c r="BD502"/>
  <c r="BJ503" l="1"/>
  <c r="F505"/>
  <c r="G505" s="1"/>
  <c r="AE505"/>
  <c r="AI503"/>
  <c r="AM503"/>
  <c r="AQ503"/>
  <c r="AU503"/>
  <c r="AY503"/>
  <c r="BC503"/>
  <c r="BG503"/>
  <c r="AH503"/>
  <c r="AL503"/>
  <c r="AP503"/>
  <c r="AT503"/>
  <c r="AX503"/>
  <c r="BB503"/>
  <c r="BF503"/>
  <c r="AF503"/>
  <c r="AN503"/>
  <c r="AV503"/>
  <c r="BD503"/>
  <c r="AJ503"/>
  <c r="AR503"/>
  <c r="AZ503"/>
  <c r="BH503"/>
  <c r="AK503"/>
  <c r="BA503"/>
  <c r="AO503"/>
  <c r="AG503"/>
  <c r="AW503"/>
  <c r="AS503"/>
  <c r="BI503"/>
  <c r="BE503"/>
  <c r="BJ504" l="1"/>
  <c r="F506"/>
  <c r="G506" s="1"/>
  <c r="AE506"/>
  <c r="AF504"/>
  <c r="AJ504"/>
  <c r="AN504"/>
  <c r="AR504"/>
  <c r="AV504"/>
  <c r="AZ504"/>
  <c r="BD504"/>
  <c r="BH504"/>
  <c r="AI504"/>
  <c r="AM504"/>
  <c r="AQ504"/>
  <c r="AU504"/>
  <c r="AY504"/>
  <c r="BC504"/>
  <c r="BG504"/>
  <c r="AG504"/>
  <c r="AO504"/>
  <c r="AW504"/>
  <c r="BE504"/>
  <c r="AK504"/>
  <c r="AS504"/>
  <c r="BA504"/>
  <c r="BI504"/>
  <c r="AL504"/>
  <c r="BB504"/>
  <c r="AP504"/>
  <c r="AH504"/>
  <c r="AX504"/>
  <c r="AT504"/>
  <c r="BF504"/>
  <c r="BJ505" l="1"/>
  <c r="F507"/>
  <c r="G507" s="1"/>
  <c r="AE507"/>
  <c r="AG505"/>
  <c r="AK505"/>
  <c r="AO505"/>
  <c r="AS505"/>
  <c r="AW505"/>
  <c r="BA505"/>
  <c r="BE505"/>
  <c r="BI505"/>
  <c r="AF505"/>
  <c r="AJ505"/>
  <c r="AN505"/>
  <c r="AR505"/>
  <c r="AV505"/>
  <c r="AZ505"/>
  <c r="BD505"/>
  <c r="BH505"/>
  <c r="AH505"/>
  <c r="AP505"/>
  <c r="AX505"/>
  <c r="BF505"/>
  <c r="AL505"/>
  <c r="AT505"/>
  <c r="BB505"/>
  <c r="AM505"/>
  <c r="BC505"/>
  <c r="AQ505"/>
  <c r="AI505"/>
  <c r="AY505"/>
  <c r="AU505"/>
  <c r="BG505"/>
  <c r="F508" l="1"/>
  <c r="G508" s="1"/>
  <c r="AE508"/>
  <c r="BJ507" s="1"/>
  <c r="BJ506"/>
  <c r="AH506"/>
  <c r="AL506"/>
  <c r="AP506"/>
  <c r="AT506"/>
  <c r="AX506"/>
  <c r="BB506"/>
  <c r="BF506"/>
  <c r="AG506"/>
  <c r="AK506"/>
  <c r="AO506"/>
  <c r="AS506"/>
  <c r="AW506"/>
  <c r="BA506"/>
  <c r="BE506"/>
  <c r="BI506"/>
  <c r="AI506"/>
  <c r="AQ506"/>
  <c r="AY506"/>
  <c r="BG506"/>
  <c r="AM506"/>
  <c r="AU506"/>
  <c r="BC506"/>
  <c r="AN506"/>
  <c r="BD506"/>
  <c r="AR506"/>
  <c r="AJ506"/>
  <c r="AZ506"/>
  <c r="AF506"/>
  <c r="AV506"/>
  <c r="BH506"/>
  <c r="AI507"/>
  <c r="AT507" l="1"/>
  <c r="BH507"/>
  <c r="AM507"/>
  <c r="AU507"/>
  <c r="BC507"/>
  <c r="AH507"/>
  <c r="AG507"/>
  <c r="AF507"/>
  <c r="BA507"/>
  <c r="BF507"/>
  <c r="BE507"/>
  <c r="AP507"/>
  <c r="AR507"/>
  <c r="BB507"/>
  <c r="BD507"/>
  <c r="AX507"/>
  <c r="AZ507"/>
  <c r="AO507"/>
  <c r="AN507"/>
  <c r="AY507"/>
  <c r="AV507"/>
  <c r="AQ507"/>
  <c r="AS507"/>
  <c r="BG507"/>
  <c r="AJ507"/>
  <c r="AK507"/>
  <c r="AW507"/>
  <c r="BI507"/>
  <c r="AL507"/>
  <c r="F509"/>
  <c r="G509" s="1"/>
  <c r="AE509"/>
  <c r="BJ508" l="1"/>
  <c r="F510"/>
  <c r="G510" s="1"/>
  <c r="AN508"/>
  <c r="BD508"/>
  <c r="AQ508"/>
  <c r="BG508"/>
  <c r="BI508"/>
  <c r="BE508"/>
  <c r="AL508"/>
  <c r="AF508"/>
  <c r="AV508"/>
  <c r="AI508"/>
  <c r="AY508"/>
  <c r="AS508"/>
  <c r="AO508"/>
  <c r="BF508"/>
  <c r="AH508"/>
  <c r="AE510"/>
  <c r="AR508"/>
  <c r="BH508"/>
  <c r="AU508"/>
  <c r="AK508"/>
  <c r="AG508"/>
  <c r="AP508"/>
  <c r="BB508"/>
  <c r="AZ508"/>
  <c r="AW508"/>
  <c r="BA508"/>
  <c r="BC508"/>
  <c r="AX508"/>
  <c r="AM508"/>
  <c r="AT508"/>
  <c r="AJ508"/>
  <c r="BJ509" l="1"/>
  <c r="F511"/>
  <c r="G511" s="1"/>
  <c r="AS509"/>
  <c r="BI509"/>
  <c r="AR509"/>
  <c r="BH509"/>
  <c r="AH509"/>
  <c r="AQ509"/>
  <c r="BC509"/>
  <c r="AW509"/>
  <c r="AF509"/>
  <c r="AP509"/>
  <c r="AI509"/>
  <c r="AO509"/>
  <c r="BE509"/>
  <c r="AN509"/>
  <c r="BD509"/>
  <c r="BB509"/>
  <c r="BF509"/>
  <c r="AM509"/>
  <c r="AE511"/>
  <c r="AE512" s="1"/>
  <c r="AG509"/>
  <c r="AV509"/>
  <c r="AL509"/>
  <c r="BG509"/>
  <c r="AK509"/>
  <c r="BA509"/>
  <c r="AJ509"/>
  <c r="AZ509"/>
  <c r="AT509"/>
  <c r="AX509"/>
  <c r="AU509"/>
  <c r="AY509"/>
  <c r="AE513" l="1"/>
  <c r="F513"/>
  <c r="F512"/>
  <c r="G512" s="1"/>
  <c r="AL510"/>
  <c r="BB510"/>
  <c r="AO510"/>
  <c r="BE510"/>
  <c r="BC510"/>
  <c r="BG510"/>
  <c r="AV510"/>
  <c r="AF510"/>
  <c r="AT510"/>
  <c r="AG510"/>
  <c r="AW510"/>
  <c r="AM510"/>
  <c r="AQ510"/>
  <c r="BH510"/>
  <c r="BD510"/>
  <c r="AP510"/>
  <c r="BI510"/>
  <c r="AR510"/>
  <c r="AH510"/>
  <c r="AX510"/>
  <c r="AK510"/>
  <c r="BA510"/>
  <c r="AU510"/>
  <c r="AY510"/>
  <c r="AJ510"/>
  <c r="AZ510"/>
  <c r="BF510"/>
  <c r="AS510"/>
  <c r="AI510"/>
  <c r="AN510"/>
  <c r="BJ511"/>
  <c r="AU511"/>
  <c r="AH511"/>
  <c r="AX511"/>
  <c r="AN511"/>
  <c r="AR511"/>
  <c r="BI511"/>
  <c r="BE511"/>
  <c r="AV511"/>
  <c r="AK511"/>
  <c r="AQ511"/>
  <c r="BG511"/>
  <c r="AT511"/>
  <c r="AF511"/>
  <c r="AJ511"/>
  <c r="AS511"/>
  <c r="AO511"/>
  <c r="AL511"/>
  <c r="BA511"/>
  <c r="AM511"/>
  <c r="BC511"/>
  <c r="AP511"/>
  <c r="BF511"/>
  <c r="BD511"/>
  <c r="BH511"/>
  <c r="AW511"/>
  <c r="AG511"/>
  <c r="AI511"/>
  <c r="AY511"/>
  <c r="BB511"/>
  <c r="AZ511"/>
  <c r="BJ510"/>
  <c r="AF512" l="1"/>
  <c r="AV512"/>
  <c r="AI512"/>
  <c r="AY512"/>
  <c r="AO512"/>
  <c r="AS512"/>
  <c r="BB512"/>
  <c r="AL512"/>
  <c r="F514"/>
  <c r="AJ512"/>
  <c r="AZ512"/>
  <c r="AM512"/>
  <c r="AW512"/>
  <c r="AX512"/>
  <c r="AE514"/>
  <c r="BJ513" s="1"/>
  <c r="AR512"/>
  <c r="BH512"/>
  <c r="AU512"/>
  <c r="AG512"/>
  <c r="AK512"/>
  <c r="AT512"/>
  <c r="BF512"/>
  <c r="BC512"/>
  <c r="AH512"/>
  <c r="AN512"/>
  <c r="BD512"/>
  <c r="AQ512"/>
  <c r="BG512"/>
  <c r="BE512"/>
  <c r="BI512"/>
  <c r="AP512"/>
  <c r="BA512"/>
  <c r="BJ512"/>
  <c r="G513"/>
  <c r="G514" l="1"/>
  <c r="F515"/>
  <c r="AK513"/>
  <c r="BA513"/>
  <c r="AJ513"/>
  <c r="AZ513"/>
  <c r="AP513"/>
  <c r="AT513"/>
  <c r="AY513"/>
  <c r="AI513"/>
  <c r="BE513"/>
  <c r="BD513"/>
  <c r="AX513"/>
  <c r="AG513"/>
  <c r="AW513"/>
  <c r="AF513"/>
  <c r="AV513"/>
  <c r="AH513"/>
  <c r="AL513"/>
  <c r="BC513"/>
  <c r="AM513"/>
  <c r="AN513"/>
  <c r="BB513"/>
  <c r="AE515"/>
  <c r="BJ514" s="1"/>
  <c r="AS513"/>
  <c r="BI513"/>
  <c r="AR513"/>
  <c r="BH513"/>
  <c r="BF513"/>
  <c r="AU513"/>
  <c r="BG513"/>
  <c r="AO513"/>
  <c r="AQ513"/>
  <c r="G515" l="1"/>
  <c r="AH514"/>
  <c r="AX514"/>
  <c r="AK514"/>
  <c r="BA514"/>
  <c r="AQ514"/>
  <c r="AU514"/>
  <c r="BD514"/>
  <c r="AN514"/>
  <c r="AL514"/>
  <c r="AO514"/>
  <c r="AY514"/>
  <c r="AJ514"/>
  <c r="F516"/>
  <c r="AE516"/>
  <c r="AT514"/>
  <c r="AG514"/>
  <c r="AW514"/>
  <c r="AI514"/>
  <c r="AM514"/>
  <c r="AV514"/>
  <c r="BH514"/>
  <c r="AZ514"/>
  <c r="AP514"/>
  <c r="BF514"/>
  <c r="AS514"/>
  <c r="BI514"/>
  <c r="BG514"/>
  <c r="AF514"/>
  <c r="AR514"/>
  <c r="BB514"/>
  <c r="BE514"/>
  <c r="BC514"/>
  <c r="BJ515" l="1"/>
  <c r="AE517"/>
  <c r="G516"/>
  <c r="F517"/>
  <c r="AM515"/>
  <c r="BC515"/>
  <c r="AP515"/>
  <c r="BF515"/>
  <c r="BH515"/>
  <c r="BD515"/>
  <c r="BA515"/>
  <c r="AK515"/>
  <c r="BG515"/>
  <c r="AS515"/>
  <c r="AI515"/>
  <c r="AY515"/>
  <c r="AL515"/>
  <c r="BB515"/>
  <c r="AZ515"/>
  <c r="AV515"/>
  <c r="BE515"/>
  <c r="AO515"/>
  <c r="AQ515"/>
  <c r="AJ515"/>
  <c r="AG515"/>
  <c r="AU515"/>
  <c r="AH515"/>
  <c r="AX515"/>
  <c r="AR515"/>
  <c r="AN515"/>
  <c r="AW515"/>
  <c r="BI515"/>
  <c r="AT515"/>
  <c r="AF515"/>
  <c r="AN516"/>
  <c r="BD516"/>
  <c r="AQ516"/>
  <c r="BG516"/>
  <c r="BI516"/>
  <c r="BE516"/>
  <c r="BB516"/>
  <c r="AJ516"/>
  <c r="AZ516"/>
  <c r="AM516"/>
  <c r="BC516"/>
  <c r="BA516"/>
  <c r="AW516"/>
  <c r="BF516"/>
  <c r="AL516"/>
  <c r="BJ516"/>
  <c r="BH516"/>
  <c r="AK516"/>
  <c r="AT516"/>
  <c r="AF516"/>
  <c r="AV516"/>
  <c r="AI516"/>
  <c r="AY516"/>
  <c r="AS516"/>
  <c r="AO516"/>
  <c r="AX516"/>
  <c r="AP516"/>
  <c r="AR516"/>
  <c r="AU516"/>
  <c r="AG516"/>
  <c r="AH516"/>
  <c r="F518" l="1"/>
  <c r="AE518"/>
  <c r="G517"/>
  <c r="G518" l="1"/>
  <c r="F519"/>
  <c r="AG517"/>
  <c r="AW517"/>
  <c r="AF517"/>
  <c r="AV517"/>
  <c r="AL517"/>
  <c r="AP517"/>
  <c r="AY517"/>
  <c r="AQ517"/>
  <c r="AJ517"/>
  <c r="AX517"/>
  <c r="AM517"/>
  <c r="AE519"/>
  <c r="I7" s="1"/>
  <c r="AS517"/>
  <c r="BI517"/>
  <c r="AR517"/>
  <c r="BH517"/>
  <c r="AH517"/>
  <c r="AI517"/>
  <c r="AU517"/>
  <c r="AK517"/>
  <c r="BA517"/>
  <c r="AT517"/>
  <c r="AO517"/>
  <c r="BE517"/>
  <c r="AN517"/>
  <c r="BD517"/>
  <c r="BB517"/>
  <c r="BF517"/>
  <c r="BC517"/>
  <c r="AZ517"/>
  <c r="BG517"/>
  <c r="BJ518"/>
  <c r="BJ517"/>
  <c r="G519" l="1"/>
  <c r="AV602"/>
  <c r="M20" s="1"/>
  <c r="AG602"/>
  <c r="M5" s="1"/>
  <c r="F520"/>
  <c r="AP518"/>
  <c r="BF518"/>
  <c r="AS518"/>
  <c r="AS602" s="1"/>
  <c r="M17" s="1"/>
  <c r="BI518"/>
  <c r="AI518"/>
  <c r="AJ518"/>
  <c r="AJ602" s="1"/>
  <c r="M8" s="1"/>
  <c r="AF518"/>
  <c r="AL518"/>
  <c r="BB518"/>
  <c r="AO518"/>
  <c r="BE518"/>
  <c r="BE602" s="1"/>
  <c r="M29" s="1"/>
  <c r="BC518"/>
  <c r="BC602" s="1"/>
  <c r="M27" s="1"/>
  <c r="BG518"/>
  <c r="BD518"/>
  <c r="AN518"/>
  <c r="AN602" s="1"/>
  <c r="M12" s="1"/>
  <c r="AG518"/>
  <c r="AQ518"/>
  <c r="AQ602" s="1"/>
  <c r="M15" s="1"/>
  <c r="AV518"/>
  <c r="AH518"/>
  <c r="AH602" s="1"/>
  <c r="M6" s="1"/>
  <c r="AX518"/>
  <c r="AK518"/>
  <c r="AK602" s="1"/>
  <c r="M9" s="1"/>
  <c r="BA518"/>
  <c r="BA602" s="1"/>
  <c r="M25" s="1"/>
  <c r="AU518"/>
  <c r="AU602" s="1"/>
  <c r="M19" s="1"/>
  <c r="AY518"/>
  <c r="BH518"/>
  <c r="AR518"/>
  <c r="AT518"/>
  <c r="AT602" s="1"/>
  <c r="M18" s="1"/>
  <c r="AW518"/>
  <c r="AM518"/>
  <c r="AZ518"/>
  <c r="AZ602" s="1"/>
  <c r="M24" s="1"/>
  <c r="AU519"/>
  <c r="AH519"/>
  <c r="AX519"/>
  <c r="AN519"/>
  <c r="AR519"/>
  <c r="BA519"/>
  <c r="AW519"/>
  <c r="BJ519"/>
  <c r="AI519"/>
  <c r="AY519"/>
  <c r="AL519"/>
  <c r="AL602" s="1"/>
  <c r="M10" s="1"/>
  <c r="AZ519"/>
  <c r="AS519"/>
  <c r="AQ519"/>
  <c r="BG519"/>
  <c r="AT519"/>
  <c r="AF519"/>
  <c r="AJ519"/>
  <c r="AK519"/>
  <c r="AG519"/>
  <c r="BB519"/>
  <c r="AM519"/>
  <c r="BC519"/>
  <c r="AP519"/>
  <c r="BF519"/>
  <c r="BF602" s="1"/>
  <c r="BD519"/>
  <c r="BH519"/>
  <c r="BE519"/>
  <c r="AO519"/>
  <c r="AO602" s="1"/>
  <c r="M13" s="1"/>
  <c r="AV519"/>
  <c r="BI519"/>
  <c r="BI602" s="1"/>
  <c r="M33" s="1"/>
  <c r="BH602"/>
  <c r="M32" s="1"/>
  <c r="BD602"/>
  <c r="M28" s="1"/>
  <c r="AI602"/>
  <c r="M7" s="1"/>
  <c r="AX602"/>
  <c r="M22" s="1"/>
  <c r="AP602"/>
  <c r="M14" s="1"/>
  <c r="AW602"/>
  <c r="M21" s="1"/>
  <c r="BJ602"/>
  <c r="M34" s="1"/>
  <c r="BG602"/>
  <c r="M31" s="1"/>
  <c r="BB602"/>
  <c r="M26" s="1"/>
  <c r="AR602"/>
  <c r="M16" s="1"/>
  <c r="AM602"/>
  <c r="M11" s="1"/>
  <c r="AY602"/>
  <c r="M23" s="1"/>
  <c r="AF602"/>
  <c r="M4" s="1"/>
  <c r="G520" l="1"/>
  <c r="G521" s="1"/>
  <c r="G522" s="1"/>
  <c r="G523" s="1"/>
  <c r="G524" s="1"/>
  <c r="G525" s="1"/>
  <c r="G526" s="1"/>
  <c r="G527" s="1"/>
  <c r="G528" s="1"/>
  <c r="G529" s="1"/>
  <c r="G530" s="1"/>
  <c r="G531" s="1"/>
  <c r="G532" s="1"/>
  <c r="G533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G573" s="1"/>
  <c r="G574" s="1"/>
  <c r="G575" s="1"/>
  <c r="G576" s="1"/>
  <c r="G577" s="1"/>
  <c r="G578" s="1"/>
  <c r="G579" s="1"/>
  <c r="G580" s="1"/>
  <c r="G581" s="1"/>
  <c r="G582" s="1"/>
  <c r="G583" s="1"/>
  <c r="G584" s="1"/>
  <c r="G585" s="1"/>
  <c r="G586" s="1"/>
  <c r="G587" s="1"/>
  <c r="G588" s="1"/>
  <c r="G589" s="1"/>
  <c r="G590" s="1"/>
  <c r="G591" s="1"/>
  <c r="G592" s="1"/>
  <c r="G593" s="1"/>
  <c r="G594" s="1"/>
  <c r="G595" s="1"/>
  <c r="G596" s="1"/>
  <c r="G597" s="1"/>
  <c r="G598" s="1"/>
  <c r="G599" s="1"/>
  <c r="J16" l="1"/>
  <c r="J17"/>
</calcChain>
</file>

<file path=xl/sharedStrings.xml><?xml version="1.0" encoding="utf-8"?>
<sst xmlns="http://schemas.openxmlformats.org/spreadsheetml/2006/main" count="53" uniqueCount="50">
  <si>
    <t>Num</t>
  </si>
  <si>
    <t>Bet</t>
  </si>
  <si>
    <t>2-9-14-17-25-31</t>
  </si>
  <si>
    <t>3-8-11-12-30-35</t>
  </si>
  <si>
    <t>7-11-12-28-30-36</t>
  </si>
  <si>
    <t>7-11-12-13-28-36</t>
  </si>
  <si>
    <t>6-9-18-22-27-34</t>
  </si>
  <si>
    <t>0-5-10-15-24-32</t>
  </si>
  <si>
    <t>1-4-15-16-19-33</t>
  </si>
  <si>
    <t>2-14-17-20-25-31</t>
  </si>
  <si>
    <t>0-3-5-10-23-26</t>
  </si>
  <si>
    <t>6-9-17-22-31-34</t>
  </si>
  <si>
    <t>Wins</t>
  </si>
  <si>
    <t>Losses</t>
  </si>
  <si>
    <t>1-2-4-20-21-33</t>
  </si>
  <si>
    <t>1-2-4-14-20-21</t>
  </si>
  <si>
    <t>4-15-16-19-24-33</t>
  </si>
  <si>
    <t>3-8-12-23-30-35</t>
  </si>
  <si>
    <t>6-7-12-18-27-29</t>
  </si>
  <si>
    <t>7-13-18-27-29-36</t>
  </si>
  <si>
    <t>0-3-8-10-23-26</t>
  </si>
  <si>
    <t>0-5-15-16-24-32</t>
  </si>
  <si>
    <t>7-13-27-28-29-36</t>
  </si>
  <si>
    <t>8-11-12-28-30-36</t>
  </si>
  <si>
    <t>11-12-28-30-35-36</t>
  </si>
  <si>
    <t>0-5-10-24-26-32</t>
  </si>
  <si>
    <t>9-14-17-25-31-34</t>
  </si>
  <si>
    <t>6-13-18-22-27-29</t>
  </si>
  <si>
    <t>3-8-23-26-30-35</t>
  </si>
  <si>
    <t>9-17-22-25-31-34</t>
  </si>
  <si>
    <t>5-15-16-19-24-32</t>
  </si>
  <si>
    <t>1-4-19-20-21-33</t>
  </si>
  <si>
    <t>15-16-19-24-32-33</t>
  </si>
  <si>
    <t>1-2-14-20-21-25</t>
  </si>
  <si>
    <t>3-8-10-23-26-35</t>
  </si>
  <si>
    <t>6-18-22-27-29-34</t>
  </si>
  <si>
    <t>7-11-13-28-29-36</t>
  </si>
  <si>
    <t>0-5-10-23-26-32</t>
  </si>
  <si>
    <t>2-14-20-21-25-31</t>
  </si>
  <si>
    <t>1-4-16-19-21-33</t>
  </si>
  <si>
    <t>6-9-17-18-22-34</t>
  </si>
  <si>
    <t>W/L</t>
  </si>
  <si>
    <t xml:space="preserve">            Num</t>
  </si>
  <si>
    <t>Max Loosing streak</t>
  </si>
  <si>
    <t xml:space="preserve"> &gt;30</t>
  </si>
  <si>
    <t>&gt;30</t>
  </si>
  <si>
    <t>Stop Bet</t>
  </si>
  <si>
    <t>Max</t>
  </si>
  <si>
    <t>Min</t>
  </si>
  <si>
    <t>Enter when to stop 
betting. Start betting
after a virtual win !!
All flat betting !!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</si>
</sst>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/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0" xfId="0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326998</xdr:colOff>
      <xdr:row>12</xdr:row>
      <xdr:rowOff>41413</xdr:rowOff>
    </xdr:from>
    <xdr:to>
      <xdr:col>9</xdr:col>
      <xdr:colOff>372717</xdr:colOff>
      <xdr:row>13</xdr:row>
      <xdr:rowOff>124239</xdr:rowOff>
    </xdr:to>
    <xdr:sp macro="" textlink="">
      <xdr:nvSpPr>
        <xdr:cNvPr id="5" name="Pfeil nach unten 4"/>
        <xdr:cNvSpPr/>
      </xdr:nvSpPr>
      <xdr:spPr>
        <a:xfrm>
          <a:off x="5437368" y="2194891"/>
          <a:ext cx="45719" cy="273326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622"/>
  <sheetViews>
    <sheetView showGridLines="0" tabSelected="1" zoomScale="115" zoomScaleNormal="115" workbookViewId="0">
      <selection activeCell="J15" sqref="J15"/>
    </sheetView>
  </sheetViews>
  <sheetFormatPr baseColWidth="10" defaultRowHeight="15"/>
  <cols>
    <col min="1" max="1" width="2" customWidth="1"/>
    <col min="3" max="3" width="18" style="1" customWidth="1"/>
    <col min="4" max="4" width="0" hidden="1" customWidth="1"/>
    <col min="5" max="5" width="11.42578125" style="8"/>
    <col min="6" max="6" width="9.5703125" style="31" customWidth="1"/>
    <col min="7" max="7" width="6.5703125" style="19" customWidth="1"/>
    <col min="8" max="8" width="4.28515625" customWidth="1"/>
    <col min="11" max="11" width="3.42578125" customWidth="1"/>
    <col min="12" max="12" width="5.28515625" customWidth="1"/>
    <col min="13" max="13" width="3.7109375" style="15" customWidth="1"/>
    <col min="14" max="15" width="6.5703125" style="19" customWidth="1"/>
    <col min="16" max="16" width="6.5703125" style="33" customWidth="1"/>
    <col min="17" max="18" width="6.5703125" style="19" customWidth="1"/>
    <col min="19" max="19" width="0" hidden="1" customWidth="1"/>
    <col min="20" max="22" width="6.5703125" style="19" hidden="1" customWidth="1"/>
    <col min="23" max="23" width="11.42578125" hidden="1" customWidth="1"/>
    <col min="24" max="29" width="3.85546875" style="1" hidden="1" customWidth="1"/>
    <col min="30" max="30" width="11.42578125" hidden="1" customWidth="1"/>
    <col min="31" max="31" width="11.42578125" style="1" hidden="1" customWidth="1"/>
    <col min="32" max="61" width="3.42578125" hidden="1" customWidth="1"/>
    <col min="62" max="62" width="4.7109375" hidden="1" customWidth="1"/>
    <col min="63" max="63" width="11.42578125" hidden="1" customWidth="1"/>
  </cols>
  <sheetData>
    <row r="1" spans="1:62">
      <c r="A1" t="s">
        <v>42</v>
      </c>
      <c r="B1" s="6"/>
      <c r="C1" s="4" t="s">
        <v>1</v>
      </c>
      <c r="D1" s="4"/>
      <c r="E1" s="7" t="s">
        <v>41</v>
      </c>
      <c r="F1" s="30"/>
      <c r="G1" s="18"/>
      <c r="N1" s="18"/>
      <c r="O1" s="18"/>
      <c r="P1" s="18"/>
      <c r="Q1" s="18"/>
      <c r="R1" s="18"/>
      <c r="T1" s="18"/>
      <c r="U1" s="18"/>
      <c r="V1" s="18"/>
      <c r="W1">
        <v>1</v>
      </c>
      <c r="X1" s="1">
        <v>7</v>
      </c>
      <c r="Y1" s="1">
        <v>11</v>
      </c>
      <c r="Z1" s="1">
        <v>12</v>
      </c>
      <c r="AA1" s="1">
        <v>28</v>
      </c>
      <c r="AB1" s="1">
        <v>30</v>
      </c>
      <c r="AC1" s="1">
        <v>36</v>
      </c>
      <c r="AE1" s="1" t="s">
        <v>13</v>
      </c>
    </row>
    <row r="2" spans="1:62">
      <c r="B2" s="6">
        <v>14</v>
      </c>
      <c r="C2" s="4" t="str">
        <f>IF(B2="","",VLOOKUP(B2,Tabelle2!$A$2:$B$38,2,0))</f>
        <v>3-8-12-23-30-35</v>
      </c>
      <c r="D2" s="3"/>
      <c r="E2" s="7"/>
      <c r="F2" s="30"/>
      <c r="G2" s="18"/>
      <c r="N2" s="18"/>
      <c r="O2" s="18"/>
      <c r="P2" s="18"/>
      <c r="Q2" s="18"/>
      <c r="R2" s="18"/>
      <c r="T2" s="18"/>
      <c r="U2" s="18"/>
      <c r="V2" s="18"/>
      <c r="W2">
        <v>2</v>
      </c>
      <c r="X2" s="1">
        <v>3</v>
      </c>
      <c r="Y2" s="1">
        <v>8</v>
      </c>
      <c r="Z2" s="1">
        <v>11</v>
      </c>
      <c r="AA2" s="1">
        <v>12</v>
      </c>
      <c r="AB2" s="1">
        <v>30</v>
      </c>
      <c r="AC2" s="1">
        <v>35</v>
      </c>
      <c r="AE2" s="1">
        <v>0</v>
      </c>
      <c r="AF2" s="3">
        <v>1</v>
      </c>
      <c r="AG2" s="3">
        <v>2</v>
      </c>
      <c r="AH2" s="3">
        <v>3</v>
      </c>
      <c r="AI2" s="3">
        <v>4</v>
      </c>
      <c r="AJ2" s="3">
        <v>5</v>
      </c>
      <c r="AK2" s="3">
        <v>6</v>
      </c>
      <c r="AL2" s="3">
        <v>7</v>
      </c>
      <c r="AM2" s="3">
        <v>8</v>
      </c>
      <c r="AN2" s="3">
        <v>9</v>
      </c>
      <c r="AO2" s="3">
        <v>10</v>
      </c>
      <c r="AP2" s="3">
        <v>11</v>
      </c>
      <c r="AQ2" s="3">
        <v>12</v>
      </c>
      <c r="AR2" s="3">
        <v>13</v>
      </c>
      <c r="AS2" s="3">
        <v>14</v>
      </c>
      <c r="AT2" s="3">
        <v>15</v>
      </c>
      <c r="AU2" s="3">
        <v>16</v>
      </c>
      <c r="AV2" s="3">
        <v>17</v>
      </c>
      <c r="AW2" s="3">
        <v>18</v>
      </c>
      <c r="AX2" s="3">
        <v>19</v>
      </c>
      <c r="AY2" s="3">
        <v>20</v>
      </c>
      <c r="AZ2" s="3">
        <v>21</v>
      </c>
      <c r="BA2" s="3">
        <v>22</v>
      </c>
      <c r="BB2" s="3">
        <v>23</v>
      </c>
      <c r="BC2" s="3">
        <v>24</v>
      </c>
      <c r="BD2" s="3">
        <v>25</v>
      </c>
      <c r="BE2" s="3">
        <v>26</v>
      </c>
      <c r="BF2" s="3">
        <v>27</v>
      </c>
      <c r="BG2" s="3">
        <v>28</v>
      </c>
      <c r="BH2" s="3">
        <v>29</v>
      </c>
      <c r="BI2" s="3">
        <v>30</v>
      </c>
      <c r="BJ2" s="3" t="s">
        <v>44</v>
      </c>
    </row>
    <row r="3" spans="1:62">
      <c r="B3" s="6">
        <v>25</v>
      </c>
      <c r="C3" s="4" t="str">
        <f>IF(B3="","",VLOOKUP(B3,Tabelle2!$A$2:$B$38,2,0))</f>
        <v>3-8-23-26-30-35</v>
      </c>
      <c r="D3" s="3">
        <f>IF(B3="","",IF(B2=1,COUNTIF($X$1:$AC$1,B3),IF(B2=2,COUNTIF($X$2:$AC$2,B3),IF(B2=3,COUNTIF($X$3:$AC$3,B3),IF(B2=4,COUNTIF($X$4:$AC$4,B3),IF(B2=5,COUNTIF($X$5:$AC$5,B3),IF(B2=6,COUNTIF($X$6:$AC$6,B3),IF(B2=7,COUNTIF($X$7:$AC$7,B3),IF(B2=8,COUNTIF($X$8:$AC$8,B3),IF(B2=9,COUNTIF($X$9:$AC$9,B3),IF(B2=10,COUNTIF($X$10:$AC$10,B3),IF(B2=11,COUNTIF($X$11:$AC$11,B3),IF(B2=12,COUNTIF($X$12:$AC$12,B3),IF(B2=13,COUNTIF($X$13:$AC$13,B3),IF(B2=14,COUNTIF($X$14:$AC$14,B3),IF(B2=15,COUNTIF($X$15:$AC$15,B3),IF(B2=16,COUNTIF($X$16:$AC$16,B3),IF(B2=17,COUNTIF($X$17:$AC$17,B3),IF(B2=18,COUNTIF($X$18:$AC$18,B3),IF(B2=19,COUNTIF($X$19:$AC$19,B3),IF(B2=20,COUNTIF($X$20:$AC$20,B3),IF(B2=21,COUNTIF($X$21:$AC$21,B3),IF(B2=22,COUNTIF($X$22:$AC$22,B3),IF(B2=23,COUNTIF($X$23:$AC$23,B3),IF(B2=24,COUNTIF($X$24:$AC$24,B3),IF(B2=25,COUNTIF($X$25:$AC$25,B3),IF(B2=26,COUNTIF($X$26:$AC$26,B3),IF(B2=27,COUNTIF($X$27:$AC$27,B3),IF(B2=28,COUNTIF($X$28:$AC$28,B3),IF(B2=29,COUNTIF($X$29:$AC$29,B3),IF(B2=30,COUNTIF($X$30:$AC$30,B3),IF(B2=31,COUNTIF($X$31:$AC$31,B3),IF(B2=32,COUNTIF($X$32:$AC$32,B3),IF(B2=33,COUNTIF($X$33:$AC$33,B3),IF(B2=34,COUNTIF($X$34:$AC$34,B3),IF(B2=35,COUNTIF($X$35:$AC$35,B3),IF(B2=36,COUNTIF($X$36:$AC$36,B3),IF(B2=0,COUNTIF($X$37:$AC$37,B3),""))))))))))))))))))))))))))))))))))))))</f>
        <v>0</v>
      </c>
      <c r="E3" s="7" t="str">
        <f t="shared" ref="E3:E65" si="0">IF(B3="","",IF(D3=1,"W",IF(D3=0,"L","")))</f>
        <v>L</v>
      </c>
      <c r="F3" s="32" t="str">
        <f>IF(B3="","",IF(AE2&lt;$J$15,"Bet","No Bet"))</f>
        <v>Bet</v>
      </c>
      <c r="G3" s="22">
        <f t="shared" ref="G3:G66" si="1">IF(B3="","",IF(F3="No Bet",G2,IF(E3="L",-6+G2,IF(E3="W",30+G2))))</f>
        <v>-6</v>
      </c>
      <c r="I3" s="6" t="s">
        <v>12</v>
      </c>
      <c r="J3" s="6">
        <f>COUNTIF(E2:E599,"W")</f>
        <v>76</v>
      </c>
      <c r="L3" s="16" t="s">
        <v>13</v>
      </c>
      <c r="M3" s="17"/>
      <c r="N3" s="18"/>
      <c r="O3" s="18"/>
      <c r="P3" s="18"/>
      <c r="Q3" s="18"/>
      <c r="R3" s="18"/>
      <c r="T3" s="18"/>
      <c r="U3" s="18"/>
      <c r="V3" s="18"/>
      <c r="W3">
        <v>3</v>
      </c>
      <c r="X3" s="1">
        <v>2</v>
      </c>
      <c r="Y3" s="1">
        <v>9</v>
      </c>
      <c r="Z3" s="1">
        <v>14</v>
      </c>
      <c r="AA3" s="1">
        <v>17</v>
      </c>
      <c r="AB3" s="1">
        <v>25</v>
      </c>
      <c r="AC3" s="1">
        <v>31</v>
      </c>
      <c r="AE3" s="1">
        <f>IF(E3="L",AE2+1,IF(E3="W",0,""))</f>
        <v>1</v>
      </c>
      <c r="AF3" s="3" t="str">
        <f t="shared" ref="AF3:AF6" si="2">IF(AND($AE4=0,$AE3=1),1,"")</f>
        <v/>
      </c>
      <c r="AG3" s="3" t="str">
        <f t="shared" ref="AG3:AG6" si="3">IF(AND($AE4=0,$AE3=2),1,"")</f>
        <v/>
      </c>
      <c r="AH3" s="3" t="str">
        <f t="shared" ref="AH3:AH6" si="4">IF(AND($AE4=0,$AE3=3),1,"")</f>
        <v/>
      </c>
      <c r="AI3" s="3" t="str">
        <f t="shared" ref="AI3:AI6" si="5">IF(AND($AE4=0,$AE3=4),1,"")</f>
        <v/>
      </c>
      <c r="AJ3" s="3" t="str">
        <f t="shared" ref="AJ3:AJ6" si="6">IF(AND($AE4=0,$AE3=5),1,"")</f>
        <v/>
      </c>
      <c r="AK3" s="3" t="str">
        <f t="shared" ref="AK3:AK6" si="7">IF(AND($AE4=0,$AE3=6),1,"")</f>
        <v/>
      </c>
      <c r="AL3" s="3" t="str">
        <f t="shared" ref="AL3:AL6" si="8">IF(AND($AE4=0,$AE3=7),1,"")</f>
        <v/>
      </c>
      <c r="AM3" s="3" t="str">
        <f t="shared" ref="AM3:AM6" si="9">IF(AND($AE4=0,$AE3=8),1,"")</f>
        <v/>
      </c>
      <c r="AN3" s="3" t="str">
        <f t="shared" ref="AN3:AN6" si="10">IF(AND($AE4=0,$AE3=9),1,"")</f>
        <v/>
      </c>
      <c r="AO3" s="3" t="str">
        <f t="shared" ref="AO3:AO6" si="11">IF(AND($AE4=0,$AE3=10),1,"")</f>
        <v/>
      </c>
      <c r="AP3" s="3" t="str">
        <f t="shared" ref="AP3:AP6" si="12">IF(AND($AE4=0,$AE3=11),1,"")</f>
        <v/>
      </c>
      <c r="AQ3" s="3" t="str">
        <f t="shared" ref="AQ3:AQ6" si="13">IF(AND($AE4=0,$AE3=12),1,"")</f>
        <v/>
      </c>
      <c r="AR3" s="3" t="str">
        <f t="shared" ref="AR3:AR6" si="14">IF(AND($AE4=0,$AE3=13),1,"")</f>
        <v/>
      </c>
      <c r="AS3" s="3" t="str">
        <f t="shared" ref="AS3:AS6" si="15">IF(AND($AE4=0,$AE3=14),1,"")</f>
        <v/>
      </c>
      <c r="AT3" s="3" t="str">
        <f t="shared" ref="AT3:AT6" si="16">IF(AND($AE4=0,$AE3=15),1,"")</f>
        <v/>
      </c>
      <c r="AU3" s="3" t="str">
        <f t="shared" ref="AU3:AU6" si="17">IF(AND($AE4=0,$AE3=16),1,"")</f>
        <v/>
      </c>
      <c r="AV3" s="3" t="str">
        <f t="shared" ref="AV3:AV6" si="18">IF(AND($AE4=0,$AE3=17),1,"")</f>
        <v/>
      </c>
      <c r="AW3" s="3" t="str">
        <f t="shared" ref="AW3:AW6" si="19">IF(AND($AE4=0,$AE3=18),1,"")</f>
        <v/>
      </c>
      <c r="AX3" s="3" t="str">
        <f t="shared" ref="AX3:AX6" si="20">IF(AND($AE4=0,$AE3=19),1,"")</f>
        <v/>
      </c>
      <c r="AY3" s="3" t="str">
        <f t="shared" ref="AY3:AY6" si="21">IF(AND($AE4=0,$AE3=20),1,"")</f>
        <v/>
      </c>
      <c r="AZ3" s="3" t="str">
        <f t="shared" ref="AZ3:AZ6" si="22">IF(AND($AE4=0,$AE3=21),1,"")</f>
        <v/>
      </c>
      <c r="BA3" s="3" t="str">
        <f t="shared" ref="BA3:BA6" si="23">IF(AND($AE4=0,$AE3=22),1,"")</f>
        <v/>
      </c>
      <c r="BB3" s="3" t="str">
        <f t="shared" ref="BB3:BB6" si="24">IF(AND($AE4=0,$AE3=23),1,"")</f>
        <v/>
      </c>
      <c r="BC3" s="3" t="str">
        <f t="shared" ref="BC3:BC6" si="25">IF(AND($AE4=0,$AE3=24),1,"")</f>
        <v/>
      </c>
      <c r="BD3" s="3" t="str">
        <f t="shared" ref="BD3:BD6" si="26">IF(AND($AE4=0,$AE3=25),1,"")</f>
        <v/>
      </c>
      <c r="BE3" s="3" t="str">
        <f t="shared" ref="BE3:BE6" si="27">IF(AND($AE4=0,$AE3=26),1,"")</f>
        <v/>
      </c>
      <c r="BF3" s="3" t="str">
        <f t="shared" ref="BF3:BF6" si="28">IF(AND($AE4=0,$AE3=27),1,"")</f>
        <v/>
      </c>
      <c r="BG3" s="3" t="str">
        <f t="shared" ref="BG3:BG6" si="29">IF(AND($AE4=0,$AE3=28),1,"")</f>
        <v/>
      </c>
      <c r="BH3" s="3" t="str">
        <f t="shared" ref="BH3:BH6" si="30">IF(AND($AE4=0,$AE3=29),1,"")</f>
        <v/>
      </c>
      <c r="BI3" s="3" t="str">
        <f t="shared" ref="BI3:BI6" si="31">IF(AND($AE4=0,$AE3=30),1,"")</f>
        <v/>
      </c>
      <c r="BJ3" s="3" t="str">
        <f t="shared" ref="BJ3:BJ6" si="32">IF(AND($AE4=0,$AE3&gt;30),1,"")</f>
        <v/>
      </c>
    </row>
    <row r="4" spans="1:62">
      <c r="B4" s="6">
        <v>36</v>
      </c>
      <c r="C4" s="4" t="str">
        <f>IF(B4="","",VLOOKUP(B4,Tabelle2!$A$2:$B$38,2,0))</f>
        <v>1-4-16-19-21-33</v>
      </c>
      <c r="D4" s="3">
        <f t="shared" ref="D4:D67" si="33">IF(B4="","",IF(B3=1,COUNTIF($X$1:$AC$1,B4),IF(B3=2,COUNTIF($X$2:$AC$2,B4),IF(B3=3,COUNTIF($X$3:$AC$3,B4),IF(B3=4,COUNTIF($X$4:$AC$4,B4),IF(B3=5,COUNTIF($X$5:$AC$5,B4),IF(B3=6,COUNTIF($X$6:$AC$6,B4),IF(B3=7,COUNTIF($X$7:$AC$7,B4),IF(B3=8,COUNTIF($X$8:$AC$8,B4),IF(B3=9,COUNTIF($X$9:$AC$9,B4),IF(B3=10,COUNTIF($X$10:$AC$10,B4),IF(B3=11,COUNTIF($X$11:$AC$11,B4),IF(B3=12,COUNTIF($X$12:$AC$12,B4),IF(B3=13,COUNTIF($X$13:$AC$13,B4),IF(B3=14,COUNTIF($X$14:$AC$14,B4),IF(B3=15,COUNTIF($X$15:$AC$15,B4),IF(B3=16,COUNTIF($X$16:$AC$16,B4),IF(B3=17,COUNTIF($X$17:$AC$17,B4),IF(B3=18,COUNTIF($X$18:$AC$18,B4),IF(B3=19,COUNTIF($X$19:$AC$19,B4),IF(B3=20,COUNTIF($X$20:$AC$20,B4),IF(B3=21,COUNTIF($X$21:$AC$21,B4),IF(B3=22,COUNTIF($X$22:$AC$22,B4),IF(B3=23,COUNTIF($X$23:$AC$23,B4),IF(B3=24,COUNTIF($X$24:$AC$24,B4),IF(B3=25,COUNTIF($X$25:$AC$25,B4),IF(B3=26,COUNTIF($X$26:$AC$26,B4),IF(B3=27,COUNTIF($X$27:$AC$27,B4),IF(B3=28,COUNTIF($X$28:$AC$28,B4),IF(B3=29,COUNTIF($X$29:$AC$29,B4),IF(B3=30,COUNTIF($X$30:$AC$30,B4),IF(B3=31,COUNTIF($X$31:$AC$31,B4),IF(B3=32,COUNTIF($X$32:$AC$32,B4),IF(B3=33,COUNTIF($X$33:$AC$33,B4),IF(B3=34,COUNTIF($X$34:$AC$34,B4),IF(B3=35,COUNTIF($X$35:$AC$35,B4),IF(B3=36,COUNTIF($X$36:$AC$36,B4),IF(B3=0,COUNTIF($X$37:$AC$37,B4),""))))))))))))))))))))))))))))))))))))))</f>
        <v>0</v>
      </c>
      <c r="E4" s="7" t="str">
        <f t="shared" si="0"/>
        <v>L</v>
      </c>
      <c r="F4" s="32" t="str">
        <f>IF(B4="","",IF(AE3&lt;$J$15,"Bet","No Bet"))</f>
        <v>Bet</v>
      </c>
      <c r="G4" s="22">
        <f t="shared" si="1"/>
        <v>-12</v>
      </c>
      <c r="I4" s="5" t="s">
        <v>13</v>
      </c>
      <c r="J4" s="5">
        <f>COUNTIF(E2:E599,"L")</f>
        <v>521</v>
      </c>
      <c r="L4" s="20">
        <v>1</v>
      </c>
      <c r="M4" s="13">
        <f>AF602</f>
        <v>10</v>
      </c>
      <c r="N4" s="18"/>
      <c r="O4" s="18"/>
      <c r="P4" s="18"/>
      <c r="Q4" s="18"/>
      <c r="R4" s="18"/>
      <c r="T4" s="18"/>
      <c r="U4" s="18"/>
      <c r="V4" s="18"/>
      <c r="W4">
        <v>4</v>
      </c>
      <c r="X4" s="1">
        <v>7</v>
      </c>
      <c r="Y4" s="1">
        <v>11</v>
      </c>
      <c r="Z4" s="1">
        <v>12</v>
      </c>
      <c r="AA4" s="1">
        <v>13</v>
      </c>
      <c r="AB4" s="1">
        <v>28</v>
      </c>
      <c r="AC4" s="1">
        <v>36</v>
      </c>
      <c r="AE4" s="1">
        <f>IF(E4="L",AE3+1,IF(E4="W",0,""))</f>
        <v>2</v>
      </c>
      <c r="AF4" s="3" t="str">
        <f t="shared" si="2"/>
        <v/>
      </c>
      <c r="AG4" s="3" t="str">
        <f t="shared" si="3"/>
        <v/>
      </c>
      <c r="AH4" s="3" t="str">
        <f t="shared" si="4"/>
        <v/>
      </c>
      <c r="AI4" s="3" t="str">
        <f t="shared" si="5"/>
        <v/>
      </c>
      <c r="AJ4" s="3" t="str">
        <f t="shared" si="6"/>
        <v/>
      </c>
      <c r="AK4" s="3" t="str">
        <f t="shared" si="7"/>
        <v/>
      </c>
      <c r="AL4" s="3" t="str">
        <f t="shared" si="8"/>
        <v/>
      </c>
      <c r="AM4" s="3" t="str">
        <f t="shared" si="9"/>
        <v/>
      </c>
      <c r="AN4" s="3" t="str">
        <f t="shared" si="10"/>
        <v/>
      </c>
      <c r="AO4" s="3" t="str">
        <f t="shared" si="11"/>
        <v/>
      </c>
      <c r="AP4" s="3" t="str">
        <f t="shared" si="12"/>
        <v/>
      </c>
      <c r="AQ4" s="3" t="str">
        <f t="shared" si="13"/>
        <v/>
      </c>
      <c r="AR4" s="3" t="str">
        <f t="shared" si="14"/>
        <v/>
      </c>
      <c r="AS4" s="3" t="str">
        <f t="shared" si="15"/>
        <v/>
      </c>
      <c r="AT4" s="3" t="str">
        <f t="shared" si="16"/>
        <v/>
      </c>
      <c r="AU4" s="3" t="str">
        <f t="shared" si="17"/>
        <v/>
      </c>
      <c r="AV4" s="3" t="str">
        <f t="shared" si="18"/>
        <v/>
      </c>
      <c r="AW4" s="3" t="str">
        <f t="shared" si="19"/>
        <v/>
      </c>
      <c r="AX4" s="3" t="str">
        <f t="shared" si="20"/>
        <v/>
      </c>
      <c r="AY4" s="3" t="str">
        <f t="shared" si="21"/>
        <v/>
      </c>
      <c r="AZ4" s="3" t="str">
        <f t="shared" si="22"/>
        <v/>
      </c>
      <c r="BA4" s="3" t="str">
        <f t="shared" si="23"/>
        <v/>
      </c>
      <c r="BB4" s="3" t="str">
        <f t="shared" si="24"/>
        <v/>
      </c>
      <c r="BC4" s="3" t="str">
        <f t="shared" si="25"/>
        <v/>
      </c>
      <c r="BD4" s="3" t="str">
        <f t="shared" si="26"/>
        <v/>
      </c>
      <c r="BE4" s="3" t="str">
        <f t="shared" si="27"/>
        <v/>
      </c>
      <c r="BF4" s="3" t="str">
        <f t="shared" si="28"/>
        <v/>
      </c>
      <c r="BG4" s="3" t="str">
        <f t="shared" si="29"/>
        <v/>
      </c>
      <c r="BH4" s="3" t="str">
        <f t="shared" si="30"/>
        <v/>
      </c>
      <c r="BI4" s="3" t="str">
        <f t="shared" si="31"/>
        <v/>
      </c>
      <c r="BJ4" s="3" t="str">
        <f t="shared" si="32"/>
        <v/>
      </c>
    </row>
    <row r="5" spans="1:62" ht="15.75" thickBot="1">
      <c r="B5" s="6">
        <v>22</v>
      </c>
      <c r="C5" s="4" t="str">
        <f>IF(B5="","",VLOOKUP(B5,Tabelle2!$A$2:$B$38,2,0))</f>
        <v>0-5-10-24-26-32</v>
      </c>
      <c r="D5" s="3">
        <f t="shared" si="33"/>
        <v>0</v>
      </c>
      <c r="E5" s="7" t="str">
        <f t="shared" si="0"/>
        <v>L</v>
      </c>
      <c r="F5" s="32" t="str">
        <f>IF(B5="","",IF(AE4&lt;$J$15,"Bet","No Bet"))</f>
        <v>Bet</v>
      </c>
      <c r="G5" s="22">
        <f t="shared" si="1"/>
        <v>-18</v>
      </c>
      <c r="L5" s="21">
        <v>2</v>
      </c>
      <c r="M5" s="14">
        <f>AG602</f>
        <v>6</v>
      </c>
      <c r="N5" s="18"/>
      <c r="O5" s="18"/>
      <c r="P5" s="18"/>
      <c r="Q5" s="18"/>
      <c r="R5" s="18"/>
      <c r="T5" s="18"/>
      <c r="U5" s="18"/>
      <c r="V5" s="18"/>
      <c r="W5">
        <v>5</v>
      </c>
      <c r="X5" s="1">
        <v>6</v>
      </c>
      <c r="Y5" s="1">
        <v>9</v>
      </c>
      <c r="Z5" s="1">
        <v>18</v>
      </c>
      <c r="AA5" s="1">
        <v>22</v>
      </c>
      <c r="AB5" s="1">
        <v>27</v>
      </c>
      <c r="AC5" s="1">
        <v>34</v>
      </c>
      <c r="AE5" s="1">
        <f>IF(E5="L",AE4+1,IF(E5="W",0,""))</f>
        <v>3</v>
      </c>
      <c r="AF5" s="3" t="str">
        <f t="shared" si="2"/>
        <v/>
      </c>
      <c r="AG5" s="3" t="str">
        <f t="shared" si="3"/>
        <v/>
      </c>
      <c r="AH5" s="3" t="str">
        <f t="shared" si="4"/>
        <v/>
      </c>
      <c r="AI5" s="3" t="str">
        <f t="shared" si="5"/>
        <v/>
      </c>
      <c r="AJ5" s="3" t="str">
        <f t="shared" si="6"/>
        <v/>
      </c>
      <c r="AK5" s="3" t="str">
        <f t="shared" si="7"/>
        <v/>
      </c>
      <c r="AL5" s="3" t="str">
        <f t="shared" si="8"/>
        <v/>
      </c>
      <c r="AM5" s="3" t="str">
        <f t="shared" si="9"/>
        <v/>
      </c>
      <c r="AN5" s="3" t="str">
        <f t="shared" si="10"/>
        <v/>
      </c>
      <c r="AO5" s="3" t="str">
        <f t="shared" si="11"/>
        <v/>
      </c>
      <c r="AP5" s="3" t="str">
        <f t="shared" si="12"/>
        <v/>
      </c>
      <c r="AQ5" s="3" t="str">
        <f t="shared" si="13"/>
        <v/>
      </c>
      <c r="AR5" s="3" t="str">
        <f t="shared" si="14"/>
        <v/>
      </c>
      <c r="AS5" s="3" t="str">
        <f t="shared" si="15"/>
        <v/>
      </c>
      <c r="AT5" s="3" t="str">
        <f t="shared" si="16"/>
        <v/>
      </c>
      <c r="AU5" s="3" t="str">
        <f t="shared" si="17"/>
        <v/>
      </c>
      <c r="AV5" s="3" t="str">
        <f t="shared" si="18"/>
        <v/>
      </c>
      <c r="AW5" s="3" t="str">
        <f t="shared" si="19"/>
        <v/>
      </c>
      <c r="AX5" s="3" t="str">
        <f t="shared" si="20"/>
        <v/>
      </c>
      <c r="AY5" s="3" t="str">
        <f t="shared" si="21"/>
        <v/>
      </c>
      <c r="AZ5" s="3" t="str">
        <f t="shared" si="22"/>
        <v/>
      </c>
      <c r="BA5" s="3" t="str">
        <f t="shared" si="23"/>
        <v/>
      </c>
      <c r="BB5" s="3" t="str">
        <f t="shared" si="24"/>
        <v/>
      </c>
      <c r="BC5" s="3" t="str">
        <f t="shared" si="25"/>
        <v/>
      </c>
      <c r="BD5" s="3" t="str">
        <f t="shared" si="26"/>
        <v/>
      </c>
      <c r="BE5" s="3" t="str">
        <f t="shared" si="27"/>
        <v/>
      </c>
      <c r="BF5" s="3" t="str">
        <f t="shared" si="28"/>
        <v/>
      </c>
      <c r="BG5" s="3" t="str">
        <f t="shared" si="29"/>
        <v/>
      </c>
      <c r="BH5" s="3" t="str">
        <f t="shared" si="30"/>
        <v/>
      </c>
      <c r="BI5" s="3" t="str">
        <f t="shared" si="31"/>
        <v/>
      </c>
      <c r="BJ5" s="3" t="str">
        <f t="shared" si="32"/>
        <v/>
      </c>
    </row>
    <row r="6" spans="1:62">
      <c r="B6" s="6">
        <v>16</v>
      </c>
      <c r="C6" s="4" t="str">
        <f>IF(B6="","",VLOOKUP(B6,Tabelle2!$A$2:$B$38,2,0))</f>
        <v>7-13-18-27-29-36</v>
      </c>
      <c r="D6" s="3">
        <f t="shared" si="33"/>
        <v>0</v>
      </c>
      <c r="E6" s="7" t="str">
        <f t="shared" si="0"/>
        <v>L</v>
      </c>
      <c r="F6" s="32" t="str">
        <f>IF(B6="","",IF(AE5&lt;$J$15,"Bet","No Bet"))</f>
        <v>Bet</v>
      </c>
      <c r="G6" s="22">
        <f t="shared" si="1"/>
        <v>-24</v>
      </c>
      <c r="I6" s="9" t="s">
        <v>43</v>
      </c>
      <c r="J6" s="10"/>
      <c r="L6" s="20">
        <v>3</v>
      </c>
      <c r="M6" s="13">
        <f>AH602</f>
        <v>8</v>
      </c>
      <c r="N6" s="18"/>
      <c r="O6" s="18"/>
      <c r="P6" s="18"/>
      <c r="Q6" s="18"/>
      <c r="R6" s="18"/>
      <c r="T6" s="18"/>
      <c r="U6" s="18"/>
      <c r="V6" s="18"/>
      <c r="W6">
        <v>6</v>
      </c>
      <c r="X6" s="1">
        <v>0</v>
      </c>
      <c r="Y6" s="1">
        <v>5</v>
      </c>
      <c r="Z6" s="1">
        <v>10</v>
      </c>
      <c r="AA6" s="1">
        <v>15</v>
      </c>
      <c r="AB6" s="1">
        <v>24</v>
      </c>
      <c r="AC6" s="1">
        <v>32</v>
      </c>
      <c r="AE6" s="1">
        <f>IF(E6="L",AE5+1,IF(E6="W",0,""))</f>
        <v>4</v>
      </c>
      <c r="AF6" s="3" t="str">
        <f t="shared" si="2"/>
        <v/>
      </c>
      <c r="AG6" s="3" t="str">
        <f t="shared" si="3"/>
        <v/>
      </c>
      <c r="AH6" s="3" t="str">
        <f t="shared" si="4"/>
        <v/>
      </c>
      <c r="AI6" s="3" t="str">
        <f t="shared" si="5"/>
        <v/>
      </c>
      <c r="AJ6" s="3" t="str">
        <f t="shared" si="6"/>
        <v/>
      </c>
      <c r="AK6" s="3" t="str">
        <f t="shared" si="7"/>
        <v/>
      </c>
      <c r="AL6" s="3" t="str">
        <f t="shared" si="8"/>
        <v/>
      </c>
      <c r="AM6" s="3" t="str">
        <f t="shared" si="9"/>
        <v/>
      </c>
      <c r="AN6" s="3" t="str">
        <f t="shared" si="10"/>
        <v/>
      </c>
      <c r="AO6" s="3" t="str">
        <f t="shared" si="11"/>
        <v/>
      </c>
      <c r="AP6" s="3" t="str">
        <f t="shared" si="12"/>
        <v/>
      </c>
      <c r="AQ6" s="3" t="str">
        <f t="shared" si="13"/>
        <v/>
      </c>
      <c r="AR6" s="3" t="str">
        <f t="shared" si="14"/>
        <v/>
      </c>
      <c r="AS6" s="3" t="str">
        <f t="shared" si="15"/>
        <v/>
      </c>
      <c r="AT6" s="3" t="str">
        <f t="shared" si="16"/>
        <v/>
      </c>
      <c r="AU6" s="3" t="str">
        <f t="shared" si="17"/>
        <v/>
      </c>
      <c r="AV6" s="3" t="str">
        <f t="shared" si="18"/>
        <v/>
      </c>
      <c r="AW6" s="3" t="str">
        <f t="shared" si="19"/>
        <v/>
      </c>
      <c r="AX6" s="3" t="str">
        <f t="shared" si="20"/>
        <v/>
      </c>
      <c r="AY6" s="3" t="str">
        <f t="shared" si="21"/>
        <v/>
      </c>
      <c r="AZ6" s="3" t="str">
        <f t="shared" si="22"/>
        <v/>
      </c>
      <c r="BA6" s="3" t="str">
        <f t="shared" si="23"/>
        <v/>
      </c>
      <c r="BB6" s="3" t="str">
        <f t="shared" si="24"/>
        <v/>
      </c>
      <c r="BC6" s="3" t="str">
        <f t="shared" si="25"/>
        <v/>
      </c>
      <c r="BD6" s="3" t="str">
        <f t="shared" si="26"/>
        <v/>
      </c>
      <c r="BE6" s="3" t="str">
        <f t="shared" si="27"/>
        <v/>
      </c>
      <c r="BF6" s="3" t="str">
        <f t="shared" si="28"/>
        <v/>
      </c>
      <c r="BG6" s="3" t="str">
        <f t="shared" si="29"/>
        <v/>
      </c>
      <c r="BH6" s="3" t="str">
        <f t="shared" si="30"/>
        <v/>
      </c>
      <c r="BI6" s="3" t="str">
        <f t="shared" si="31"/>
        <v/>
      </c>
      <c r="BJ6" s="3" t="str">
        <f t="shared" si="32"/>
        <v/>
      </c>
    </row>
    <row r="7" spans="1:62" ht="15.75" thickBot="1">
      <c r="B7" s="6">
        <v>10</v>
      </c>
      <c r="C7" s="4" t="str">
        <f>IF(B7="","",VLOOKUP(B7,Tabelle2!$A$2:$B$38,2,0))</f>
        <v>6-9-17-22-31-34</v>
      </c>
      <c r="D7" s="3">
        <f t="shared" si="33"/>
        <v>0</v>
      </c>
      <c r="E7" s="7" t="str">
        <f t="shared" si="0"/>
        <v>L</v>
      </c>
      <c r="F7" s="32" t="str">
        <f>IF(B7="","",IF(AE6&lt;$J$15,"Bet","No Bet"))</f>
        <v>Bet</v>
      </c>
      <c r="G7" s="22">
        <f t="shared" si="1"/>
        <v>-30</v>
      </c>
      <c r="I7" s="11">
        <f>MAX(AE3:AE600)</f>
        <v>46</v>
      </c>
      <c r="J7" s="12"/>
      <c r="L7" s="21">
        <v>4</v>
      </c>
      <c r="M7" s="14">
        <f>AI602</f>
        <v>6</v>
      </c>
      <c r="N7" s="18"/>
      <c r="O7" s="18"/>
      <c r="P7" s="18"/>
      <c r="Q7" s="18"/>
      <c r="R7" s="18"/>
      <c r="T7" s="18"/>
      <c r="U7" s="18"/>
      <c r="V7" s="18"/>
      <c r="W7">
        <v>7</v>
      </c>
      <c r="X7" s="1">
        <v>1</v>
      </c>
      <c r="Y7" s="1">
        <v>4</v>
      </c>
      <c r="Z7" s="1">
        <v>15</v>
      </c>
      <c r="AA7" s="1">
        <v>16</v>
      </c>
      <c r="AB7" s="1">
        <v>19</v>
      </c>
      <c r="AC7" s="1">
        <v>33</v>
      </c>
      <c r="AE7" s="1">
        <f>IF(E7="L",AE6+1,IF(E7="W",0,""))</f>
        <v>5</v>
      </c>
      <c r="AF7" s="3" t="str">
        <f>IF(AND($AE8=0,$AE7=1),1,"")</f>
        <v/>
      </c>
      <c r="AG7" s="3" t="str">
        <f>IF(AND($AE8=0,$AE7=2),1,"")</f>
        <v/>
      </c>
      <c r="AH7" s="3" t="str">
        <f>IF(AND($AE8=0,$AE7=3),1,"")</f>
        <v/>
      </c>
      <c r="AI7" s="3" t="str">
        <f>IF(AND($AE8=0,$AE7=4),1,"")</f>
        <v/>
      </c>
      <c r="AJ7" s="3">
        <f>IF(AND($AE8=0,$AE7=5),1,"")</f>
        <v>1</v>
      </c>
      <c r="AK7" s="3" t="str">
        <f>IF(AND($AE8=0,$AE7=6),1,"")</f>
        <v/>
      </c>
      <c r="AL7" s="3" t="str">
        <f>IF(AND($AE8=0,$AE7=7),1,"")</f>
        <v/>
      </c>
      <c r="AM7" s="3" t="str">
        <f>IF(AND($AE8=0,$AE7=8),1,"")</f>
        <v/>
      </c>
      <c r="AN7" s="3" t="str">
        <f>IF(AND($AE8=0,$AE7=9),1,"")</f>
        <v/>
      </c>
      <c r="AO7" s="3" t="str">
        <f>IF(AND($AE8=0,$AE7=10),1,"")</f>
        <v/>
      </c>
      <c r="AP7" s="3" t="str">
        <f>IF(AND($AE8=0,$AE7=11),1,"")</f>
        <v/>
      </c>
      <c r="AQ7" s="3" t="str">
        <f>IF(AND($AE8=0,$AE7=12),1,"")</f>
        <v/>
      </c>
      <c r="AR7" s="3" t="str">
        <f>IF(AND($AE8=0,$AE7=13),1,"")</f>
        <v/>
      </c>
      <c r="AS7" s="3" t="str">
        <f>IF(AND($AE8=0,$AE7=14),1,"")</f>
        <v/>
      </c>
      <c r="AT7" s="3" t="str">
        <f>IF(AND($AE8=0,$AE7=15),1,"")</f>
        <v/>
      </c>
      <c r="AU7" s="3" t="str">
        <f>IF(AND($AE8=0,$AE7=16),1,"")</f>
        <v/>
      </c>
      <c r="AV7" s="3" t="str">
        <f>IF(AND($AE8=0,$AE7=17),1,"")</f>
        <v/>
      </c>
      <c r="AW7" s="3" t="str">
        <f>IF(AND($AE8=0,$AE7=18),1,"")</f>
        <v/>
      </c>
      <c r="AX7" s="3" t="str">
        <f>IF(AND($AE8=0,$AE7=19),1,"")</f>
        <v/>
      </c>
      <c r="AY7" s="3" t="str">
        <f>IF(AND($AE8=0,$AE7=20),1,"")</f>
        <v/>
      </c>
      <c r="AZ7" s="3" t="str">
        <f>IF(AND($AE8=0,$AE7=21),1,"")</f>
        <v/>
      </c>
      <c r="BA7" s="3" t="str">
        <f>IF(AND($AE8=0,$AE7=22),1,"")</f>
        <v/>
      </c>
      <c r="BB7" s="3" t="str">
        <f>IF(AND($AE8=0,$AE7=23),1,"")</f>
        <v/>
      </c>
      <c r="BC7" s="3" t="str">
        <f>IF(AND($AE8=0,$AE7=24),1,"")</f>
        <v/>
      </c>
      <c r="BD7" s="3" t="str">
        <f>IF(AND($AE8=0,$AE7=25),1,"")</f>
        <v/>
      </c>
      <c r="BE7" s="3" t="str">
        <f>IF(AND($AE8=0,$AE7=26),1,"")</f>
        <v/>
      </c>
      <c r="BF7" s="3" t="str">
        <f>IF(AND($AE8=0,$AE7=27),1,"")</f>
        <v/>
      </c>
      <c r="BG7" s="3" t="str">
        <f>IF(AND($AE8=0,$AE7=28),1,"")</f>
        <v/>
      </c>
      <c r="BH7" s="3" t="str">
        <f>IF(AND($AE8=0,$AE7=29),1,"")</f>
        <v/>
      </c>
      <c r="BI7" s="3" t="str">
        <f>IF(AND($AE8=0,$AE7=30),1,"")</f>
        <v/>
      </c>
      <c r="BJ7" s="3" t="str">
        <f>IF(AND($AE8=0,$AE7&gt;30),1,"")</f>
        <v/>
      </c>
    </row>
    <row r="8" spans="1:62" ht="15.75" thickBot="1">
      <c r="B8" s="6">
        <v>9</v>
      </c>
      <c r="C8" s="4" t="str">
        <f>IF(B8="","",VLOOKUP(B8,Tabelle2!$A$2:$B$38,2,0))</f>
        <v>0-3-5-10-23-26</v>
      </c>
      <c r="D8" s="3">
        <f t="shared" si="33"/>
        <v>1</v>
      </c>
      <c r="E8" s="7" t="str">
        <f t="shared" si="0"/>
        <v>W</v>
      </c>
      <c r="F8" s="32" t="str">
        <f>IF(B8="","",IF(AE7&lt;$J$15,"Bet","No Bet"))</f>
        <v>Bet</v>
      </c>
      <c r="G8" s="22">
        <f t="shared" si="1"/>
        <v>0</v>
      </c>
      <c r="L8" s="20">
        <v>5</v>
      </c>
      <c r="M8" s="13">
        <f>AJ602</f>
        <v>4</v>
      </c>
      <c r="N8" s="18"/>
      <c r="O8" s="18"/>
      <c r="P8" s="18"/>
      <c r="Q8" s="18"/>
      <c r="R8" s="18"/>
      <c r="T8" s="18"/>
      <c r="U8" s="18"/>
      <c r="V8" s="18"/>
      <c r="W8">
        <v>8</v>
      </c>
      <c r="X8" s="1">
        <v>2</v>
      </c>
      <c r="Y8" s="1">
        <v>14</v>
      </c>
      <c r="Z8" s="1">
        <v>17</v>
      </c>
      <c r="AA8" s="1">
        <v>20</v>
      </c>
      <c r="AB8" s="1">
        <v>25</v>
      </c>
      <c r="AC8" s="1">
        <v>31</v>
      </c>
      <c r="AE8" s="1">
        <f>IF(E8="L",AE7+1,IF(E8="W",0,""))</f>
        <v>0</v>
      </c>
      <c r="AF8" s="3" t="str">
        <f t="shared" ref="AF8:AF12" si="34">IF(AND($AE9=0,$AE8=1),1,"")</f>
        <v/>
      </c>
      <c r="AG8" s="3" t="str">
        <f t="shared" ref="AG8:AG12" si="35">IF(AND($AE9=0,$AE8=2),1,"")</f>
        <v/>
      </c>
      <c r="AH8" s="3" t="str">
        <f t="shared" ref="AH8:AH12" si="36">IF(AND($AE9=0,$AE8=3),1,"")</f>
        <v/>
      </c>
      <c r="AI8" s="3" t="str">
        <f t="shared" ref="AI8:AI12" si="37">IF(AND($AE9=0,$AE8=4),1,"")</f>
        <v/>
      </c>
      <c r="AJ8" s="3" t="str">
        <f t="shared" ref="AJ8:AJ12" si="38">IF(AND($AE9=0,$AE8=5),1,"")</f>
        <v/>
      </c>
      <c r="AK8" s="3" t="str">
        <f t="shared" ref="AK8:AK12" si="39">IF(AND($AE9=0,$AE8=6),1,"")</f>
        <v/>
      </c>
      <c r="AL8" s="3" t="str">
        <f t="shared" ref="AL8:AL12" si="40">IF(AND($AE9=0,$AE8=7),1,"")</f>
        <v/>
      </c>
      <c r="AM8" s="3" t="str">
        <f t="shared" ref="AM8:AM12" si="41">IF(AND($AE9=0,$AE8=8),1,"")</f>
        <v/>
      </c>
      <c r="AN8" s="3" t="str">
        <f t="shared" ref="AN8:AN12" si="42">IF(AND($AE9=0,$AE8=9),1,"")</f>
        <v/>
      </c>
      <c r="AO8" s="3" t="str">
        <f t="shared" ref="AO8:AO12" si="43">IF(AND($AE9=0,$AE8=10),1,"")</f>
        <v/>
      </c>
      <c r="AP8" s="3" t="str">
        <f t="shared" ref="AP8:AP12" si="44">IF(AND($AE9=0,$AE8=11),1,"")</f>
        <v/>
      </c>
      <c r="AQ8" s="3" t="str">
        <f t="shared" ref="AQ8:AQ12" si="45">IF(AND($AE9=0,$AE8=12),1,"")</f>
        <v/>
      </c>
      <c r="AR8" s="3" t="str">
        <f t="shared" ref="AR8:AR12" si="46">IF(AND($AE9=0,$AE8=13),1,"")</f>
        <v/>
      </c>
      <c r="AS8" s="3" t="str">
        <f t="shared" ref="AS8:AS12" si="47">IF(AND($AE9=0,$AE8=14),1,"")</f>
        <v/>
      </c>
      <c r="AT8" s="3" t="str">
        <f t="shared" ref="AT8:AT12" si="48">IF(AND($AE9=0,$AE8=15),1,"")</f>
        <v/>
      </c>
      <c r="AU8" s="3" t="str">
        <f t="shared" ref="AU8:AU12" si="49">IF(AND($AE9=0,$AE8=16),1,"")</f>
        <v/>
      </c>
      <c r="AV8" s="3" t="str">
        <f t="shared" ref="AV8:AV12" si="50">IF(AND($AE9=0,$AE8=17),1,"")</f>
        <v/>
      </c>
      <c r="AW8" s="3" t="str">
        <f t="shared" ref="AW8:AW12" si="51">IF(AND($AE9=0,$AE8=18),1,"")</f>
        <v/>
      </c>
      <c r="AX8" s="3" t="str">
        <f t="shared" ref="AX8:AX12" si="52">IF(AND($AE9=0,$AE8=19),1,"")</f>
        <v/>
      </c>
      <c r="AY8" s="3" t="str">
        <f t="shared" ref="AY8:AY12" si="53">IF(AND($AE9=0,$AE8=20),1,"")</f>
        <v/>
      </c>
      <c r="AZ8" s="3" t="str">
        <f t="shared" ref="AZ8:AZ12" si="54">IF(AND($AE9=0,$AE8=21),1,"")</f>
        <v/>
      </c>
      <c r="BA8" s="3" t="str">
        <f t="shared" ref="BA8:BA12" si="55">IF(AND($AE9=0,$AE8=22),1,"")</f>
        <v/>
      </c>
      <c r="BB8" s="3" t="str">
        <f t="shared" ref="BB8:BB12" si="56">IF(AND($AE9=0,$AE8=23),1,"")</f>
        <v/>
      </c>
      <c r="BC8" s="3" t="str">
        <f t="shared" ref="BC8:BC12" si="57">IF(AND($AE9=0,$AE8=24),1,"")</f>
        <v/>
      </c>
      <c r="BD8" s="3" t="str">
        <f t="shared" ref="BD8:BD12" si="58">IF(AND($AE9=0,$AE8=25),1,"")</f>
        <v/>
      </c>
      <c r="BE8" s="3" t="str">
        <f t="shared" ref="BE8:BE12" si="59">IF(AND($AE9=0,$AE8=26),1,"")</f>
        <v/>
      </c>
      <c r="BF8" s="3" t="str">
        <f t="shared" ref="BF8:BF12" si="60">IF(AND($AE9=0,$AE8=27),1,"")</f>
        <v/>
      </c>
      <c r="BG8" s="3" t="str">
        <f t="shared" ref="BG8:BG12" si="61">IF(AND($AE9=0,$AE8=28),1,"")</f>
        <v/>
      </c>
      <c r="BH8" s="3" t="str">
        <f t="shared" ref="BH8:BH12" si="62">IF(AND($AE9=0,$AE8=29),1,"")</f>
        <v/>
      </c>
      <c r="BI8" s="3" t="str">
        <f t="shared" ref="BI8:BI12" si="63">IF(AND($AE9=0,$AE8=30),1,"")</f>
        <v/>
      </c>
      <c r="BJ8" s="3" t="str">
        <f t="shared" ref="BJ8:BJ12" si="64">IF(AND($AE9=0,$AE8&gt;30),1,"")</f>
        <v/>
      </c>
    </row>
    <row r="9" spans="1:62">
      <c r="B9" s="6">
        <v>2</v>
      </c>
      <c r="C9" s="4" t="str">
        <f>IF(B9="","",VLOOKUP(B9,Tabelle2!$A$2:$B$38,2,0))</f>
        <v>3-8-11-12-30-35</v>
      </c>
      <c r="D9" s="3">
        <f t="shared" si="33"/>
        <v>0</v>
      </c>
      <c r="E9" s="7" t="str">
        <f t="shared" si="0"/>
        <v>L</v>
      </c>
      <c r="F9" s="32" t="str">
        <f>IF(B9="","",IF(AE8&lt;$J$15,"Bet","No Bet"))</f>
        <v>Bet</v>
      </c>
      <c r="G9" s="22">
        <f t="shared" si="1"/>
        <v>-6</v>
      </c>
      <c r="I9" s="24" t="s">
        <v>49</v>
      </c>
      <c r="J9" s="25"/>
      <c r="L9" s="21">
        <v>6</v>
      </c>
      <c r="M9" s="14">
        <f>AK602</f>
        <v>7</v>
      </c>
      <c r="N9" s="18"/>
      <c r="O9" s="18"/>
      <c r="P9" s="18"/>
      <c r="Q9" s="18"/>
      <c r="R9" s="18"/>
      <c r="T9" s="18"/>
      <c r="U9" s="18"/>
      <c r="V9" s="18"/>
      <c r="W9">
        <v>9</v>
      </c>
      <c r="X9" s="1">
        <v>0</v>
      </c>
      <c r="Y9" s="1">
        <v>3</v>
      </c>
      <c r="Z9" s="1">
        <v>5</v>
      </c>
      <c r="AA9" s="1">
        <v>10</v>
      </c>
      <c r="AB9" s="1">
        <v>23</v>
      </c>
      <c r="AC9" s="1">
        <v>26</v>
      </c>
      <c r="AE9" s="1">
        <f>IF(E9="L",AE8+1,IF(E9="W",0,""))</f>
        <v>1</v>
      </c>
      <c r="AF9" s="3">
        <f t="shared" si="34"/>
        <v>1</v>
      </c>
      <c r="AG9" s="3" t="str">
        <f t="shared" si="35"/>
        <v/>
      </c>
      <c r="AH9" s="3" t="str">
        <f t="shared" si="36"/>
        <v/>
      </c>
      <c r="AI9" s="3" t="str">
        <f t="shared" si="37"/>
        <v/>
      </c>
      <c r="AJ9" s="3" t="str">
        <f t="shared" si="38"/>
        <v/>
      </c>
      <c r="AK9" s="3" t="str">
        <f t="shared" si="39"/>
        <v/>
      </c>
      <c r="AL9" s="3" t="str">
        <f t="shared" si="40"/>
        <v/>
      </c>
      <c r="AM9" s="3" t="str">
        <f t="shared" si="41"/>
        <v/>
      </c>
      <c r="AN9" s="3" t="str">
        <f t="shared" si="42"/>
        <v/>
      </c>
      <c r="AO9" s="3" t="str">
        <f t="shared" si="43"/>
        <v/>
      </c>
      <c r="AP9" s="3" t="str">
        <f t="shared" si="44"/>
        <v/>
      </c>
      <c r="AQ9" s="3" t="str">
        <f t="shared" si="45"/>
        <v/>
      </c>
      <c r="AR9" s="3" t="str">
        <f t="shared" si="46"/>
        <v/>
      </c>
      <c r="AS9" s="3" t="str">
        <f t="shared" si="47"/>
        <v/>
      </c>
      <c r="AT9" s="3" t="str">
        <f t="shared" si="48"/>
        <v/>
      </c>
      <c r="AU9" s="3" t="str">
        <f t="shared" si="49"/>
        <v/>
      </c>
      <c r="AV9" s="3" t="str">
        <f t="shared" si="50"/>
        <v/>
      </c>
      <c r="AW9" s="3" t="str">
        <f t="shared" si="51"/>
        <v/>
      </c>
      <c r="AX9" s="3" t="str">
        <f t="shared" si="52"/>
        <v/>
      </c>
      <c r="AY9" s="3" t="str">
        <f t="shared" si="53"/>
        <v/>
      </c>
      <c r="AZ9" s="3" t="str">
        <f t="shared" si="54"/>
        <v/>
      </c>
      <c r="BA9" s="3" t="str">
        <f t="shared" si="55"/>
        <v/>
      </c>
      <c r="BB9" s="3" t="str">
        <f t="shared" si="56"/>
        <v/>
      </c>
      <c r="BC9" s="3" t="str">
        <f t="shared" si="57"/>
        <v/>
      </c>
      <c r="BD9" s="3" t="str">
        <f t="shared" si="58"/>
        <v/>
      </c>
      <c r="BE9" s="3" t="str">
        <f t="shared" si="59"/>
        <v/>
      </c>
      <c r="BF9" s="3" t="str">
        <f t="shared" si="60"/>
        <v/>
      </c>
      <c r="BG9" s="3" t="str">
        <f t="shared" si="61"/>
        <v/>
      </c>
      <c r="BH9" s="3" t="str">
        <f t="shared" si="62"/>
        <v/>
      </c>
      <c r="BI9" s="3" t="str">
        <f t="shared" si="63"/>
        <v/>
      </c>
      <c r="BJ9" s="3" t="str">
        <f t="shared" si="64"/>
        <v/>
      </c>
    </row>
    <row r="10" spans="1:62">
      <c r="B10" s="6">
        <v>12</v>
      </c>
      <c r="C10" s="4" t="str">
        <f>IF(B10="","",VLOOKUP(B10,Tabelle2!$A$2:$B$38,2,0))</f>
        <v>1-2-4-14-20-21</v>
      </c>
      <c r="D10" s="3">
        <f t="shared" si="33"/>
        <v>1</v>
      </c>
      <c r="E10" s="7" t="str">
        <f t="shared" si="0"/>
        <v>W</v>
      </c>
      <c r="F10" s="32" t="str">
        <f>IF(B10="","",IF(AE9&lt;$J$15,"Bet","No Bet"))</f>
        <v>Bet</v>
      </c>
      <c r="G10" s="22">
        <f t="shared" si="1"/>
        <v>24</v>
      </c>
      <c r="I10" s="26"/>
      <c r="J10" s="27"/>
      <c r="L10" s="20">
        <v>7</v>
      </c>
      <c r="M10" s="13">
        <f>AL602</f>
        <v>4</v>
      </c>
      <c r="N10" s="18"/>
      <c r="O10" s="18"/>
      <c r="P10" s="18"/>
      <c r="Q10" s="18"/>
      <c r="R10" s="18"/>
      <c r="T10" s="18"/>
      <c r="U10" s="18"/>
      <c r="V10" s="18"/>
      <c r="W10">
        <v>10</v>
      </c>
      <c r="X10" s="1">
        <v>6</v>
      </c>
      <c r="Y10" s="1">
        <v>9</v>
      </c>
      <c r="Z10" s="1">
        <v>17</v>
      </c>
      <c r="AA10" s="1">
        <v>22</v>
      </c>
      <c r="AB10" s="1">
        <v>31</v>
      </c>
      <c r="AC10" s="1">
        <v>34</v>
      </c>
      <c r="AE10" s="1">
        <f>IF(E10="L",AE9+1,IF(E10="W",0,""))</f>
        <v>0</v>
      </c>
      <c r="AF10" s="3" t="str">
        <f t="shared" si="34"/>
        <v/>
      </c>
      <c r="AG10" s="3" t="str">
        <f t="shared" si="35"/>
        <v/>
      </c>
      <c r="AH10" s="3" t="str">
        <f t="shared" si="36"/>
        <v/>
      </c>
      <c r="AI10" s="3" t="str">
        <f t="shared" si="37"/>
        <v/>
      </c>
      <c r="AJ10" s="3" t="str">
        <f t="shared" si="38"/>
        <v/>
      </c>
      <c r="AK10" s="3" t="str">
        <f t="shared" si="39"/>
        <v/>
      </c>
      <c r="AL10" s="3" t="str">
        <f t="shared" si="40"/>
        <v/>
      </c>
      <c r="AM10" s="3" t="str">
        <f t="shared" si="41"/>
        <v/>
      </c>
      <c r="AN10" s="3" t="str">
        <f t="shared" si="42"/>
        <v/>
      </c>
      <c r="AO10" s="3" t="str">
        <f t="shared" si="43"/>
        <v/>
      </c>
      <c r="AP10" s="3" t="str">
        <f t="shared" si="44"/>
        <v/>
      </c>
      <c r="AQ10" s="3" t="str">
        <f t="shared" si="45"/>
        <v/>
      </c>
      <c r="AR10" s="3" t="str">
        <f t="shared" si="46"/>
        <v/>
      </c>
      <c r="AS10" s="3" t="str">
        <f t="shared" si="47"/>
        <v/>
      </c>
      <c r="AT10" s="3" t="str">
        <f t="shared" si="48"/>
        <v/>
      </c>
      <c r="AU10" s="3" t="str">
        <f t="shared" si="49"/>
        <v/>
      </c>
      <c r="AV10" s="3" t="str">
        <f t="shared" si="50"/>
        <v/>
      </c>
      <c r="AW10" s="3" t="str">
        <f t="shared" si="51"/>
        <v/>
      </c>
      <c r="AX10" s="3" t="str">
        <f t="shared" si="52"/>
        <v/>
      </c>
      <c r="AY10" s="3" t="str">
        <f t="shared" si="53"/>
        <v/>
      </c>
      <c r="AZ10" s="3" t="str">
        <f t="shared" si="54"/>
        <v/>
      </c>
      <c r="BA10" s="3" t="str">
        <f t="shared" si="55"/>
        <v/>
      </c>
      <c r="BB10" s="3" t="str">
        <f t="shared" si="56"/>
        <v/>
      </c>
      <c r="BC10" s="3" t="str">
        <f t="shared" si="57"/>
        <v/>
      </c>
      <c r="BD10" s="3" t="str">
        <f t="shared" si="58"/>
        <v/>
      </c>
      <c r="BE10" s="3" t="str">
        <f t="shared" si="59"/>
        <v/>
      </c>
      <c r="BF10" s="3" t="str">
        <f t="shared" si="60"/>
        <v/>
      </c>
      <c r="BG10" s="3" t="str">
        <f t="shared" si="61"/>
        <v/>
      </c>
      <c r="BH10" s="3" t="str">
        <f t="shared" si="62"/>
        <v/>
      </c>
      <c r="BI10" s="3" t="str">
        <f t="shared" si="63"/>
        <v/>
      </c>
      <c r="BJ10" s="3" t="str">
        <f t="shared" si="64"/>
        <v/>
      </c>
    </row>
    <row r="11" spans="1:62">
      <c r="B11" s="6">
        <v>12</v>
      </c>
      <c r="C11" s="4" t="str">
        <f>IF(B11="","",VLOOKUP(B11,Tabelle2!$A$2:$B$38,2,0))</f>
        <v>1-2-4-14-20-21</v>
      </c>
      <c r="D11" s="3">
        <f t="shared" si="33"/>
        <v>0</v>
      </c>
      <c r="E11" s="7" t="str">
        <f t="shared" si="0"/>
        <v>L</v>
      </c>
      <c r="F11" s="32" t="str">
        <f>IF(B11="","",IF(AE10&lt;$J$15,"Bet","No Bet"))</f>
        <v>Bet</v>
      </c>
      <c r="G11" s="22">
        <f t="shared" si="1"/>
        <v>18</v>
      </c>
      <c r="I11" s="26"/>
      <c r="J11" s="27"/>
      <c r="L11" s="21">
        <v>8</v>
      </c>
      <c r="M11" s="14">
        <f>AM602</f>
        <v>5</v>
      </c>
      <c r="N11" s="18"/>
      <c r="O11" s="18"/>
      <c r="P11" s="18"/>
      <c r="Q11" s="18"/>
      <c r="R11" s="18"/>
      <c r="T11" s="18"/>
      <c r="U11" s="18"/>
      <c r="V11" s="18"/>
      <c r="W11">
        <v>11</v>
      </c>
      <c r="X11" s="1">
        <v>1</v>
      </c>
      <c r="Y11" s="1">
        <v>2</v>
      </c>
      <c r="Z11" s="1">
        <v>4</v>
      </c>
      <c r="AA11" s="1">
        <v>20</v>
      </c>
      <c r="AB11" s="1">
        <v>21</v>
      </c>
      <c r="AC11" s="1">
        <v>33</v>
      </c>
      <c r="AE11" s="1">
        <f>IF(E11="L",AE10+1,IF(E11="W",0,""))</f>
        <v>1</v>
      </c>
      <c r="AF11" s="3" t="str">
        <f t="shared" si="34"/>
        <v/>
      </c>
      <c r="AG11" s="3" t="str">
        <f t="shared" si="35"/>
        <v/>
      </c>
      <c r="AH11" s="3" t="str">
        <f t="shared" si="36"/>
        <v/>
      </c>
      <c r="AI11" s="3" t="str">
        <f t="shared" si="37"/>
        <v/>
      </c>
      <c r="AJ11" s="3" t="str">
        <f t="shared" si="38"/>
        <v/>
      </c>
      <c r="AK11" s="3" t="str">
        <f t="shared" si="39"/>
        <v/>
      </c>
      <c r="AL11" s="3" t="str">
        <f t="shared" si="40"/>
        <v/>
      </c>
      <c r="AM11" s="3" t="str">
        <f t="shared" si="41"/>
        <v/>
      </c>
      <c r="AN11" s="3" t="str">
        <f t="shared" si="42"/>
        <v/>
      </c>
      <c r="AO11" s="3" t="str">
        <f t="shared" si="43"/>
        <v/>
      </c>
      <c r="AP11" s="3" t="str">
        <f t="shared" si="44"/>
        <v/>
      </c>
      <c r="AQ11" s="3" t="str">
        <f t="shared" si="45"/>
        <v/>
      </c>
      <c r="AR11" s="3" t="str">
        <f t="shared" si="46"/>
        <v/>
      </c>
      <c r="AS11" s="3" t="str">
        <f t="shared" si="47"/>
        <v/>
      </c>
      <c r="AT11" s="3" t="str">
        <f t="shared" si="48"/>
        <v/>
      </c>
      <c r="AU11" s="3" t="str">
        <f t="shared" si="49"/>
        <v/>
      </c>
      <c r="AV11" s="3" t="str">
        <f t="shared" si="50"/>
        <v/>
      </c>
      <c r="AW11" s="3" t="str">
        <f t="shared" si="51"/>
        <v/>
      </c>
      <c r="AX11" s="3" t="str">
        <f t="shared" si="52"/>
        <v/>
      </c>
      <c r="AY11" s="3" t="str">
        <f t="shared" si="53"/>
        <v/>
      </c>
      <c r="AZ11" s="3" t="str">
        <f t="shared" si="54"/>
        <v/>
      </c>
      <c r="BA11" s="3" t="str">
        <f t="shared" si="55"/>
        <v/>
      </c>
      <c r="BB11" s="3" t="str">
        <f t="shared" si="56"/>
        <v/>
      </c>
      <c r="BC11" s="3" t="str">
        <f t="shared" si="57"/>
        <v/>
      </c>
      <c r="BD11" s="3" t="str">
        <f t="shared" si="58"/>
        <v/>
      </c>
      <c r="BE11" s="3" t="str">
        <f t="shared" si="59"/>
        <v/>
      </c>
      <c r="BF11" s="3" t="str">
        <f t="shared" si="60"/>
        <v/>
      </c>
      <c r="BG11" s="3" t="str">
        <f t="shared" si="61"/>
        <v/>
      </c>
      <c r="BH11" s="3" t="str">
        <f t="shared" si="62"/>
        <v/>
      </c>
      <c r="BI11" s="3" t="str">
        <f t="shared" si="63"/>
        <v/>
      </c>
      <c r="BJ11" s="3" t="str">
        <f t="shared" si="64"/>
        <v/>
      </c>
    </row>
    <row r="12" spans="1:62" ht="15.75" thickBot="1">
      <c r="B12" s="6">
        <v>32</v>
      </c>
      <c r="C12" s="4" t="str">
        <f>IF(B12="","",VLOOKUP(B12,Tabelle2!$A$2:$B$38,2,0))</f>
        <v>6-18-22-27-29-34</v>
      </c>
      <c r="D12" s="3">
        <f t="shared" si="33"/>
        <v>0</v>
      </c>
      <c r="E12" s="7" t="str">
        <f t="shared" si="0"/>
        <v>L</v>
      </c>
      <c r="F12" s="32" t="str">
        <f>IF(B12="","",IF(AE11&lt;$J$15,"Bet","No Bet"))</f>
        <v>Bet</v>
      </c>
      <c r="G12" s="22">
        <f t="shared" si="1"/>
        <v>12</v>
      </c>
      <c r="I12" s="28"/>
      <c r="J12" s="29"/>
      <c r="L12" s="20">
        <v>9</v>
      </c>
      <c r="M12" s="13">
        <f>AN602</f>
        <v>3</v>
      </c>
      <c r="N12" s="18"/>
      <c r="O12" s="18"/>
      <c r="P12" s="18"/>
      <c r="Q12" s="18"/>
      <c r="R12" s="18"/>
      <c r="T12" s="18"/>
      <c r="U12" s="18"/>
      <c r="V12" s="18"/>
      <c r="W12">
        <v>12</v>
      </c>
      <c r="X12" s="1">
        <v>1</v>
      </c>
      <c r="Y12" s="1">
        <v>2</v>
      </c>
      <c r="Z12" s="1">
        <v>4</v>
      </c>
      <c r="AA12" s="1">
        <v>14</v>
      </c>
      <c r="AB12" s="1">
        <v>20</v>
      </c>
      <c r="AC12" s="1">
        <v>21</v>
      </c>
      <c r="AE12" s="1">
        <f>IF(E12="L",AE11+1,IF(E12="W",0,""))</f>
        <v>2</v>
      </c>
      <c r="AF12" s="3" t="str">
        <f t="shared" si="34"/>
        <v/>
      </c>
      <c r="AG12" s="3" t="str">
        <f t="shared" si="35"/>
        <v/>
      </c>
      <c r="AH12" s="3" t="str">
        <f t="shared" si="36"/>
        <v/>
      </c>
      <c r="AI12" s="3" t="str">
        <f t="shared" si="37"/>
        <v/>
      </c>
      <c r="AJ12" s="3" t="str">
        <f t="shared" si="38"/>
        <v/>
      </c>
      <c r="AK12" s="3" t="str">
        <f t="shared" si="39"/>
        <v/>
      </c>
      <c r="AL12" s="3" t="str">
        <f t="shared" si="40"/>
        <v/>
      </c>
      <c r="AM12" s="3" t="str">
        <f t="shared" si="41"/>
        <v/>
      </c>
      <c r="AN12" s="3" t="str">
        <f t="shared" si="42"/>
        <v/>
      </c>
      <c r="AO12" s="3" t="str">
        <f t="shared" si="43"/>
        <v/>
      </c>
      <c r="AP12" s="3" t="str">
        <f t="shared" si="44"/>
        <v/>
      </c>
      <c r="AQ12" s="3" t="str">
        <f t="shared" si="45"/>
        <v/>
      </c>
      <c r="AR12" s="3" t="str">
        <f t="shared" si="46"/>
        <v/>
      </c>
      <c r="AS12" s="3" t="str">
        <f t="shared" si="47"/>
        <v/>
      </c>
      <c r="AT12" s="3" t="str">
        <f t="shared" si="48"/>
        <v/>
      </c>
      <c r="AU12" s="3" t="str">
        <f t="shared" si="49"/>
        <v/>
      </c>
      <c r="AV12" s="3" t="str">
        <f t="shared" si="50"/>
        <v/>
      </c>
      <c r="AW12" s="3" t="str">
        <f t="shared" si="51"/>
        <v/>
      </c>
      <c r="AX12" s="3" t="str">
        <f t="shared" si="52"/>
        <v/>
      </c>
      <c r="AY12" s="3" t="str">
        <f t="shared" si="53"/>
        <v/>
      </c>
      <c r="AZ12" s="3" t="str">
        <f t="shared" si="54"/>
        <v/>
      </c>
      <c r="BA12" s="3" t="str">
        <f t="shared" si="55"/>
        <v/>
      </c>
      <c r="BB12" s="3" t="str">
        <f t="shared" si="56"/>
        <v/>
      </c>
      <c r="BC12" s="3" t="str">
        <f t="shared" si="57"/>
        <v/>
      </c>
      <c r="BD12" s="3" t="str">
        <f t="shared" si="58"/>
        <v/>
      </c>
      <c r="BE12" s="3" t="str">
        <f t="shared" si="59"/>
        <v/>
      </c>
      <c r="BF12" s="3" t="str">
        <f t="shared" si="60"/>
        <v/>
      </c>
      <c r="BG12" s="3" t="str">
        <f t="shared" si="61"/>
        <v/>
      </c>
      <c r="BH12" s="3" t="str">
        <f t="shared" si="62"/>
        <v/>
      </c>
      <c r="BI12" s="3" t="str">
        <f t="shared" si="63"/>
        <v/>
      </c>
      <c r="BJ12" s="3" t="str">
        <f t="shared" si="64"/>
        <v/>
      </c>
    </row>
    <row r="13" spans="1:62">
      <c r="B13" s="6">
        <v>33</v>
      </c>
      <c r="C13" s="4" t="str">
        <f>IF(B13="","",VLOOKUP(B13,Tabelle2!$A$2:$B$38,2,0))</f>
        <v>7-11-13-28-29-36</v>
      </c>
      <c r="D13" s="3">
        <f t="shared" si="33"/>
        <v>0</v>
      </c>
      <c r="E13" s="7" t="str">
        <f t="shared" si="0"/>
        <v>L</v>
      </c>
      <c r="F13" s="32" t="str">
        <f>IF(B13="","",IF(AE12&lt;$J$15,"Bet","No Bet"))</f>
        <v>Bet</v>
      </c>
      <c r="G13" s="22">
        <f t="shared" si="1"/>
        <v>6</v>
      </c>
      <c r="L13" s="21">
        <v>10</v>
      </c>
      <c r="M13" s="14">
        <f>AO602</f>
        <v>1</v>
      </c>
      <c r="N13" s="18"/>
      <c r="O13" s="18"/>
      <c r="P13" s="18"/>
      <c r="Q13" s="18"/>
      <c r="R13" s="18"/>
      <c r="T13" s="18"/>
      <c r="U13" s="18"/>
      <c r="V13" s="18"/>
      <c r="W13">
        <v>13</v>
      </c>
      <c r="X13" s="1">
        <v>4</v>
      </c>
      <c r="Y13" s="1">
        <v>15</v>
      </c>
      <c r="Z13" s="1">
        <v>16</v>
      </c>
      <c r="AA13" s="1">
        <v>19</v>
      </c>
      <c r="AB13" s="1">
        <v>24</v>
      </c>
      <c r="AC13" s="1">
        <v>33</v>
      </c>
      <c r="AE13" s="1">
        <f>IF(E13="L",AE12+1,IF(E13="W",0,""))</f>
        <v>3</v>
      </c>
      <c r="AF13" s="3" t="str">
        <f t="shared" ref="AF13:AF76" si="65">IF(AND($AE14=0,$AE13=1),1,"")</f>
        <v/>
      </c>
      <c r="AG13" s="3" t="str">
        <f t="shared" ref="AG13:AG76" si="66">IF(AND($AE14=0,$AE13=2),1,"")</f>
        <v/>
      </c>
      <c r="AH13" s="3" t="str">
        <f t="shared" ref="AH13:AH76" si="67">IF(AND($AE14=0,$AE13=3),1,"")</f>
        <v/>
      </c>
      <c r="AI13" s="3" t="str">
        <f t="shared" ref="AI13:AI76" si="68">IF(AND($AE14=0,$AE13=4),1,"")</f>
        <v/>
      </c>
      <c r="AJ13" s="3" t="str">
        <f t="shared" ref="AJ13:AJ76" si="69">IF(AND($AE14=0,$AE13=5),1,"")</f>
        <v/>
      </c>
      <c r="AK13" s="3" t="str">
        <f t="shared" ref="AK13:AK76" si="70">IF(AND($AE14=0,$AE13=6),1,"")</f>
        <v/>
      </c>
      <c r="AL13" s="3" t="str">
        <f t="shared" ref="AL13:AL76" si="71">IF(AND($AE14=0,$AE13=7),1,"")</f>
        <v/>
      </c>
      <c r="AM13" s="3" t="str">
        <f t="shared" ref="AM13:AM76" si="72">IF(AND($AE14=0,$AE13=8),1,"")</f>
        <v/>
      </c>
      <c r="AN13" s="3" t="str">
        <f t="shared" ref="AN13:AN76" si="73">IF(AND($AE14=0,$AE13=9),1,"")</f>
        <v/>
      </c>
      <c r="AO13" s="3" t="str">
        <f t="shared" ref="AO13:AO76" si="74">IF(AND($AE14=0,$AE13=10),1,"")</f>
        <v/>
      </c>
      <c r="AP13" s="3" t="str">
        <f t="shared" ref="AP13:AP76" si="75">IF(AND($AE14=0,$AE13=11),1,"")</f>
        <v/>
      </c>
      <c r="AQ13" s="3" t="str">
        <f t="shared" ref="AQ13:AQ76" si="76">IF(AND($AE14=0,$AE13=12),1,"")</f>
        <v/>
      </c>
      <c r="AR13" s="3" t="str">
        <f t="shared" ref="AR13:AR76" si="77">IF(AND($AE14=0,$AE13=13),1,"")</f>
        <v/>
      </c>
      <c r="AS13" s="3" t="str">
        <f t="shared" ref="AS13:AS76" si="78">IF(AND($AE14=0,$AE13=14),1,"")</f>
        <v/>
      </c>
      <c r="AT13" s="3" t="str">
        <f t="shared" ref="AT13:AT76" si="79">IF(AND($AE14=0,$AE13=15),1,"")</f>
        <v/>
      </c>
      <c r="AU13" s="3" t="str">
        <f t="shared" ref="AU13:AU76" si="80">IF(AND($AE14=0,$AE13=16),1,"")</f>
        <v/>
      </c>
      <c r="AV13" s="3" t="str">
        <f t="shared" ref="AV13:AV76" si="81">IF(AND($AE14=0,$AE13=17),1,"")</f>
        <v/>
      </c>
      <c r="AW13" s="3" t="str">
        <f t="shared" ref="AW13:AW76" si="82">IF(AND($AE14=0,$AE13=18),1,"")</f>
        <v/>
      </c>
      <c r="AX13" s="3" t="str">
        <f t="shared" ref="AX13:AX76" si="83">IF(AND($AE14=0,$AE13=19),1,"")</f>
        <v/>
      </c>
      <c r="AY13" s="3" t="str">
        <f t="shared" ref="AY13:AY76" si="84">IF(AND($AE14=0,$AE13=20),1,"")</f>
        <v/>
      </c>
      <c r="AZ13" s="3" t="str">
        <f t="shared" ref="AZ13:AZ76" si="85">IF(AND($AE14=0,$AE13=21),1,"")</f>
        <v/>
      </c>
      <c r="BA13" s="3" t="str">
        <f t="shared" ref="BA13:BA76" si="86">IF(AND($AE14=0,$AE13=22),1,"")</f>
        <v/>
      </c>
      <c r="BB13" s="3" t="str">
        <f t="shared" ref="BB13:BB76" si="87">IF(AND($AE14=0,$AE13=23),1,"")</f>
        <v/>
      </c>
      <c r="BC13" s="3" t="str">
        <f t="shared" ref="BC13:BC76" si="88">IF(AND($AE14=0,$AE13=24),1,"")</f>
        <v/>
      </c>
      <c r="BD13" s="3" t="str">
        <f t="shared" ref="BD13:BD76" si="89">IF(AND($AE14=0,$AE13=25),1,"")</f>
        <v/>
      </c>
      <c r="BE13" s="3" t="str">
        <f t="shared" ref="BE13:BE76" si="90">IF(AND($AE14=0,$AE13=26),1,"")</f>
        <v/>
      </c>
      <c r="BF13" s="3" t="str">
        <f t="shared" ref="BF13:BF76" si="91">IF(AND($AE14=0,$AE13=27),1,"")</f>
        <v/>
      </c>
      <c r="BG13" s="3" t="str">
        <f t="shared" ref="BG13:BG76" si="92">IF(AND($AE14=0,$AE13=28),1,"")</f>
        <v/>
      </c>
      <c r="BH13" s="3" t="str">
        <f t="shared" ref="BH13:BH76" si="93">IF(AND($AE14=0,$AE13=29),1,"")</f>
        <v/>
      </c>
      <c r="BI13" s="3" t="str">
        <f t="shared" ref="BI13:BI76" si="94">IF(AND($AE14=0,$AE13=30),1,"")</f>
        <v/>
      </c>
      <c r="BJ13" s="3" t="str">
        <f>IF(AND($AE14=0,$AE13&gt;30),1,"")</f>
        <v/>
      </c>
    </row>
    <row r="14" spans="1:62">
      <c r="B14" s="6">
        <v>5</v>
      </c>
      <c r="C14" s="4" t="str">
        <f>IF(B14="","",VLOOKUP(B14,Tabelle2!$A$2:$B$38,2,0))</f>
        <v>6-9-18-22-27-34</v>
      </c>
      <c r="D14" s="3">
        <f t="shared" si="33"/>
        <v>0</v>
      </c>
      <c r="E14" s="7" t="str">
        <f t="shared" si="0"/>
        <v>L</v>
      </c>
      <c r="F14" s="32" t="str">
        <f>IF(B14="","",IF(AE13&lt;$J$15,"Bet","No Bet"))</f>
        <v>Bet</v>
      </c>
      <c r="G14" s="22">
        <f t="shared" si="1"/>
        <v>0</v>
      </c>
      <c r="L14" s="20">
        <v>11</v>
      </c>
      <c r="M14" s="13">
        <f>AP602</f>
        <v>1</v>
      </c>
      <c r="N14" s="18"/>
      <c r="O14" s="18"/>
      <c r="P14" s="18"/>
      <c r="Q14" s="18"/>
      <c r="R14" s="18"/>
      <c r="T14" s="18"/>
      <c r="U14" s="18"/>
      <c r="V14" s="18"/>
      <c r="W14">
        <v>14</v>
      </c>
      <c r="X14" s="1">
        <v>3</v>
      </c>
      <c r="Y14" s="1">
        <v>8</v>
      </c>
      <c r="Z14" s="1">
        <v>12</v>
      </c>
      <c r="AA14" s="1">
        <v>23</v>
      </c>
      <c r="AB14" s="1">
        <v>30</v>
      </c>
      <c r="AC14" s="1">
        <v>35</v>
      </c>
      <c r="AE14" s="1">
        <f>IF(E14="L",AE13+1,IF(E14="W",0,""))</f>
        <v>4</v>
      </c>
      <c r="AF14" s="3" t="str">
        <f t="shared" si="65"/>
        <v/>
      </c>
      <c r="AG14" s="3" t="str">
        <f t="shared" si="66"/>
        <v/>
      </c>
      <c r="AH14" s="3" t="str">
        <f t="shared" si="67"/>
        <v/>
      </c>
      <c r="AI14" s="3" t="str">
        <f t="shared" si="68"/>
        <v/>
      </c>
      <c r="AJ14" s="3" t="str">
        <f t="shared" si="69"/>
        <v/>
      </c>
      <c r="AK14" s="3" t="str">
        <f t="shared" si="70"/>
        <v/>
      </c>
      <c r="AL14" s="3" t="str">
        <f t="shared" si="71"/>
        <v/>
      </c>
      <c r="AM14" s="3" t="str">
        <f t="shared" si="72"/>
        <v/>
      </c>
      <c r="AN14" s="3" t="str">
        <f t="shared" si="73"/>
        <v/>
      </c>
      <c r="AO14" s="3" t="str">
        <f t="shared" si="74"/>
        <v/>
      </c>
      <c r="AP14" s="3" t="str">
        <f t="shared" si="75"/>
        <v/>
      </c>
      <c r="AQ14" s="3" t="str">
        <f t="shared" si="76"/>
        <v/>
      </c>
      <c r="AR14" s="3" t="str">
        <f t="shared" si="77"/>
        <v/>
      </c>
      <c r="AS14" s="3" t="str">
        <f t="shared" si="78"/>
        <v/>
      </c>
      <c r="AT14" s="3" t="str">
        <f t="shared" si="79"/>
        <v/>
      </c>
      <c r="AU14" s="3" t="str">
        <f t="shared" si="80"/>
        <v/>
      </c>
      <c r="AV14" s="3" t="str">
        <f t="shared" si="81"/>
        <v/>
      </c>
      <c r="AW14" s="3" t="str">
        <f t="shared" si="82"/>
        <v/>
      </c>
      <c r="AX14" s="3" t="str">
        <f t="shared" si="83"/>
        <v/>
      </c>
      <c r="AY14" s="3" t="str">
        <f t="shared" si="84"/>
        <v/>
      </c>
      <c r="AZ14" s="3" t="str">
        <f t="shared" si="85"/>
        <v/>
      </c>
      <c r="BA14" s="3" t="str">
        <f t="shared" si="86"/>
        <v/>
      </c>
      <c r="BB14" s="3" t="str">
        <f t="shared" si="87"/>
        <v/>
      </c>
      <c r="BC14" s="3" t="str">
        <f t="shared" si="88"/>
        <v/>
      </c>
      <c r="BD14" s="3" t="str">
        <f t="shared" si="89"/>
        <v/>
      </c>
      <c r="BE14" s="3" t="str">
        <f t="shared" si="90"/>
        <v/>
      </c>
      <c r="BF14" s="3" t="str">
        <f t="shared" si="91"/>
        <v/>
      </c>
      <c r="BG14" s="3" t="str">
        <f t="shared" si="92"/>
        <v/>
      </c>
      <c r="BH14" s="3" t="str">
        <f t="shared" si="93"/>
        <v/>
      </c>
      <c r="BI14" s="3" t="str">
        <f t="shared" si="94"/>
        <v/>
      </c>
      <c r="BJ14" s="3" t="str">
        <f t="shared" ref="BJ14:BJ77" si="95">IF(AE14="","",IF(AND($AE15=0,$AE14&gt;30),1,""))</f>
        <v/>
      </c>
    </row>
    <row r="15" spans="1:62">
      <c r="B15" s="6">
        <v>19</v>
      </c>
      <c r="C15" s="4" t="str">
        <f>IF(B15="","",VLOOKUP(B15,Tabelle2!$A$2:$B$38,2,0))</f>
        <v>7-13-27-28-29-36</v>
      </c>
      <c r="D15" s="3">
        <f t="shared" si="33"/>
        <v>0</v>
      </c>
      <c r="E15" s="7" t="str">
        <f t="shared" si="0"/>
        <v>L</v>
      </c>
      <c r="F15" s="32" t="str">
        <f>IF(B15="","",IF(AE14&lt;$J$15,"Bet","No Bet"))</f>
        <v>Bet</v>
      </c>
      <c r="G15" s="22">
        <f t="shared" si="1"/>
        <v>-6</v>
      </c>
      <c r="I15" s="23" t="s">
        <v>46</v>
      </c>
      <c r="J15" s="23">
        <v>30</v>
      </c>
      <c r="L15" s="21">
        <v>12</v>
      </c>
      <c r="M15" s="14">
        <f>AQ602</f>
        <v>2</v>
      </c>
      <c r="N15" s="18"/>
      <c r="O15" s="18"/>
      <c r="P15" s="18"/>
      <c r="Q15" s="18"/>
      <c r="R15" s="18"/>
      <c r="T15" s="18"/>
      <c r="U15" s="18"/>
      <c r="V15" s="18"/>
      <c r="W15">
        <v>15</v>
      </c>
      <c r="X15" s="1">
        <v>6</v>
      </c>
      <c r="Y15" s="1">
        <v>7</v>
      </c>
      <c r="Z15" s="1">
        <v>12</v>
      </c>
      <c r="AA15" s="1">
        <v>18</v>
      </c>
      <c r="AB15" s="1">
        <v>27</v>
      </c>
      <c r="AC15" s="1">
        <v>29</v>
      </c>
      <c r="AE15" s="1">
        <f>IF(E15="L",AE14+1,IF(E15="W",0,""))</f>
        <v>5</v>
      </c>
      <c r="AF15" s="3" t="str">
        <f t="shared" si="65"/>
        <v/>
      </c>
      <c r="AG15" s="3" t="str">
        <f t="shared" si="66"/>
        <v/>
      </c>
      <c r="AH15" s="3" t="str">
        <f t="shared" si="67"/>
        <v/>
      </c>
      <c r="AI15" s="3" t="str">
        <f t="shared" si="68"/>
        <v/>
      </c>
      <c r="AJ15" s="3">
        <f t="shared" si="69"/>
        <v>1</v>
      </c>
      <c r="AK15" s="3" t="str">
        <f t="shared" si="70"/>
        <v/>
      </c>
      <c r="AL15" s="3" t="str">
        <f t="shared" si="71"/>
        <v/>
      </c>
      <c r="AM15" s="3" t="str">
        <f t="shared" si="72"/>
        <v/>
      </c>
      <c r="AN15" s="3" t="str">
        <f t="shared" si="73"/>
        <v/>
      </c>
      <c r="AO15" s="3" t="str">
        <f t="shared" si="74"/>
        <v/>
      </c>
      <c r="AP15" s="3" t="str">
        <f t="shared" si="75"/>
        <v/>
      </c>
      <c r="AQ15" s="3" t="str">
        <f t="shared" si="76"/>
        <v/>
      </c>
      <c r="AR15" s="3" t="str">
        <f t="shared" si="77"/>
        <v/>
      </c>
      <c r="AS15" s="3" t="str">
        <f t="shared" si="78"/>
        <v/>
      </c>
      <c r="AT15" s="3" t="str">
        <f t="shared" si="79"/>
        <v/>
      </c>
      <c r="AU15" s="3" t="str">
        <f t="shared" si="80"/>
        <v/>
      </c>
      <c r="AV15" s="3" t="str">
        <f t="shared" si="81"/>
        <v/>
      </c>
      <c r="AW15" s="3" t="str">
        <f t="shared" si="82"/>
        <v/>
      </c>
      <c r="AX15" s="3" t="str">
        <f t="shared" si="83"/>
        <v/>
      </c>
      <c r="AY15" s="3" t="str">
        <f t="shared" si="84"/>
        <v/>
      </c>
      <c r="AZ15" s="3" t="str">
        <f t="shared" si="85"/>
        <v/>
      </c>
      <c r="BA15" s="3" t="str">
        <f t="shared" si="86"/>
        <v/>
      </c>
      <c r="BB15" s="3" t="str">
        <f t="shared" si="87"/>
        <v/>
      </c>
      <c r="BC15" s="3" t="str">
        <f t="shared" si="88"/>
        <v/>
      </c>
      <c r="BD15" s="3" t="str">
        <f t="shared" si="89"/>
        <v/>
      </c>
      <c r="BE15" s="3" t="str">
        <f t="shared" si="90"/>
        <v/>
      </c>
      <c r="BF15" s="3" t="str">
        <f t="shared" si="91"/>
        <v/>
      </c>
      <c r="BG15" s="3" t="str">
        <f t="shared" si="92"/>
        <v/>
      </c>
      <c r="BH15" s="3" t="str">
        <f t="shared" si="93"/>
        <v/>
      </c>
      <c r="BI15" s="3" t="str">
        <f t="shared" si="94"/>
        <v/>
      </c>
      <c r="BJ15" s="3" t="str">
        <f t="shared" si="95"/>
        <v/>
      </c>
    </row>
    <row r="16" spans="1:62">
      <c r="B16" s="6">
        <v>27</v>
      </c>
      <c r="C16" s="4" t="str">
        <f>IF(B16="","",VLOOKUP(B16,Tabelle2!$A$2:$B$38,2,0))</f>
        <v>5-15-16-19-24-32</v>
      </c>
      <c r="D16" s="3">
        <f t="shared" si="33"/>
        <v>1</v>
      </c>
      <c r="E16" s="7" t="str">
        <f t="shared" si="0"/>
        <v>W</v>
      </c>
      <c r="F16" s="32" t="str">
        <f>IF(B16="","",IF(AE15&lt;$J$15,"Bet","No Bet"))</f>
        <v>Bet</v>
      </c>
      <c r="G16" s="22">
        <f t="shared" si="1"/>
        <v>24</v>
      </c>
      <c r="I16" s="6" t="s">
        <v>47</v>
      </c>
      <c r="J16" s="6">
        <f>MAX(G2:G600)</f>
        <v>30</v>
      </c>
      <c r="L16" s="20">
        <v>13</v>
      </c>
      <c r="M16" s="13">
        <f>AR602</f>
        <v>3</v>
      </c>
      <c r="N16" s="18"/>
      <c r="O16" s="18"/>
      <c r="P16" s="18"/>
      <c r="Q16" s="18"/>
      <c r="R16" s="18"/>
      <c r="T16" s="18"/>
      <c r="U16" s="18"/>
      <c r="V16" s="18"/>
      <c r="W16">
        <v>16</v>
      </c>
      <c r="X16" s="1">
        <v>7</v>
      </c>
      <c r="Y16" s="1">
        <v>13</v>
      </c>
      <c r="Z16" s="1">
        <v>18</v>
      </c>
      <c r="AA16" s="1">
        <v>27</v>
      </c>
      <c r="AB16" s="1">
        <v>29</v>
      </c>
      <c r="AC16" s="1">
        <v>36</v>
      </c>
      <c r="AE16" s="1">
        <f>IF(E16="L",AE15+1,IF(E16="W",0,""))</f>
        <v>0</v>
      </c>
      <c r="AF16" s="3" t="str">
        <f t="shared" si="65"/>
        <v/>
      </c>
      <c r="AG16" s="3" t="str">
        <f t="shared" si="66"/>
        <v/>
      </c>
      <c r="AH16" s="3" t="str">
        <f t="shared" si="67"/>
        <v/>
      </c>
      <c r="AI16" s="3" t="str">
        <f t="shared" si="68"/>
        <v/>
      </c>
      <c r="AJ16" s="3" t="str">
        <f t="shared" si="69"/>
        <v/>
      </c>
      <c r="AK16" s="3" t="str">
        <f t="shared" si="70"/>
        <v/>
      </c>
      <c r="AL16" s="3" t="str">
        <f t="shared" si="71"/>
        <v/>
      </c>
      <c r="AM16" s="3" t="str">
        <f t="shared" si="72"/>
        <v/>
      </c>
      <c r="AN16" s="3" t="str">
        <f t="shared" si="73"/>
        <v/>
      </c>
      <c r="AO16" s="3" t="str">
        <f t="shared" si="74"/>
        <v/>
      </c>
      <c r="AP16" s="3" t="str">
        <f t="shared" si="75"/>
        <v/>
      </c>
      <c r="AQ16" s="3" t="str">
        <f t="shared" si="76"/>
        <v/>
      </c>
      <c r="AR16" s="3" t="str">
        <f t="shared" si="77"/>
        <v/>
      </c>
      <c r="AS16" s="3" t="str">
        <f t="shared" si="78"/>
        <v/>
      </c>
      <c r="AT16" s="3" t="str">
        <f t="shared" si="79"/>
        <v/>
      </c>
      <c r="AU16" s="3" t="str">
        <f t="shared" si="80"/>
        <v/>
      </c>
      <c r="AV16" s="3" t="str">
        <f t="shared" si="81"/>
        <v/>
      </c>
      <c r="AW16" s="3" t="str">
        <f t="shared" si="82"/>
        <v/>
      </c>
      <c r="AX16" s="3" t="str">
        <f t="shared" si="83"/>
        <v/>
      </c>
      <c r="AY16" s="3" t="str">
        <f t="shared" si="84"/>
        <v/>
      </c>
      <c r="AZ16" s="3" t="str">
        <f t="shared" si="85"/>
        <v/>
      </c>
      <c r="BA16" s="3" t="str">
        <f t="shared" si="86"/>
        <v/>
      </c>
      <c r="BB16" s="3" t="str">
        <f t="shared" si="87"/>
        <v/>
      </c>
      <c r="BC16" s="3" t="str">
        <f t="shared" si="88"/>
        <v/>
      </c>
      <c r="BD16" s="3" t="str">
        <f t="shared" si="89"/>
        <v/>
      </c>
      <c r="BE16" s="3" t="str">
        <f t="shared" si="90"/>
        <v/>
      </c>
      <c r="BF16" s="3" t="str">
        <f t="shared" si="91"/>
        <v/>
      </c>
      <c r="BG16" s="3" t="str">
        <f t="shared" si="92"/>
        <v/>
      </c>
      <c r="BH16" s="3" t="str">
        <f t="shared" si="93"/>
        <v/>
      </c>
      <c r="BI16" s="3" t="str">
        <f t="shared" si="94"/>
        <v/>
      </c>
      <c r="BJ16" s="3" t="str">
        <f t="shared" si="95"/>
        <v/>
      </c>
    </row>
    <row r="17" spans="2:62">
      <c r="B17" s="6">
        <v>27</v>
      </c>
      <c r="C17" s="4" t="str">
        <f>IF(B17="","",VLOOKUP(B17,Tabelle2!$A$2:$B$38,2,0))</f>
        <v>5-15-16-19-24-32</v>
      </c>
      <c r="D17" s="3">
        <f t="shared" si="33"/>
        <v>0</v>
      </c>
      <c r="E17" s="7" t="str">
        <f t="shared" si="0"/>
        <v>L</v>
      </c>
      <c r="F17" s="32" t="str">
        <f>IF(B17="","",IF(AE16&lt;$J$15,"Bet","No Bet"))</f>
        <v>Bet</v>
      </c>
      <c r="G17" s="22">
        <f t="shared" si="1"/>
        <v>18</v>
      </c>
      <c r="I17" s="5" t="s">
        <v>48</v>
      </c>
      <c r="J17" s="5">
        <f>MIN(G2:G600)</f>
        <v>-828</v>
      </c>
      <c r="L17" s="21">
        <v>14</v>
      </c>
      <c r="M17" s="14">
        <f>AS602</f>
        <v>2</v>
      </c>
      <c r="N17" s="18"/>
      <c r="O17" s="18"/>
      <c r="P17" s="18"/>
      <c r="Q17" s="18"/>
      <c r="R17" s="18"/>
      <c r="T17" s="18"/>
      <c r="U17" s="18"/>
      <c r="V17" s="18"/>
      <c r="W17">
        <v>17</v>
      </c>
      <c r="X17" s="1">
        <v>0</v>
      </c>
      <c r="Y17" s="1">
        <v>3</v>
      </c>
      <c r="Z17" s="1">
        <v>8</v>
      </c>
      <c r="AA17" s="1">
        <v>10</v>
      </c>
      <c r="AB17" s="1">
        <v>23</v>
      </c>
      <c r="AC17" s="1">
        <v>26</v>
      </c>
      <c r="AE17" s="1">
        <f>IF(E17="L",AE16+1,IF(E17="W",0,""))</f>
        <v>1</v>
      </c>
      <c r="AF17" s="3" t="str">
        <f t="shared" si="65"/>
        <v/>
      </c>
      <c r="AG17" s="3" t="str">
        <f t="shared" si="66"/>
        <v/>
      </c>
      <c r="AH17" s="3" t="str">
        <f t="shared" si="67"/>
        <v/>
      </c>
      <c r="AI17" s="3" t="str">
        <f t="shared" si="68"/>
        <v/>
      </c>
      <c r="AJ17" s="3" t="str">
        <f t="shared" si="69"/>
        <v/>
      </c>
      <c r="AK17" s="3" t="str">
        <f t="shared" si="70"/>
        <v/>
      </c>
      <c r="AL17" s="3" t="str">
        <f t="shared" si="71"/>
        <v/>
      </c>
      <c r="AM17" s="3" t="str">
        <f t="shared" si="72"/>
        <v/>
      </c>
      <c r="AN17" s="3" t="str">
        <f t="shared" si="73"/>
        <v/>
      </c>
      <c r="AO17" s="3" t="str">
        <f t="shared" si="74"/>
        <v/>
      </c>
      <c r="AP17" s="3" t="str">
        <f t="shared" si="75"/>
        <v/>
      </c>
      <c r="AQ17" s="3" t="str">
        <f t="shared" si="76"/>
        <v/>
      </c>
      <c r="AR17" s="3" t="str">
        <f t="shared" si="77"/>
        <v/>
      </c>
      <c r="AS17" s="3" t="str">
        <f t="shared" si="78"/>
        <v/>
      </c>
      <c r="AT17" s="3" t="str">
        <f t="shared" si="79"/>
        <v/>
      </c>
      <c r="AU17" s="3" t="str">
        <f t="shared" si="80"/>
        <v/>
      </c>
      <c r="AV17" s="3" t="str">
        <f t="shared" si="81"/>
        <v/>
      </c>
      <c r="AW17" s="3" t="str">
        <f t="shared" si="82"/>
        <v/>
      </c>
      <c r="AX17" s="3" t="str">
        <f t="shared" si="83"/>
        <v/>
      </c>
      <c r="AY17" s="3" t="str">
        <f t="shared" si="84"/>
        <v/>
      </c>
      <c r="AZ17" s="3" t="str">
        <f t="shared" si="85"/>
        <v/>
      </c>
      <c r="BA17" s="3" t="str">
        <f t="shared" si="86"/>
        <v/>
      </c>
      <c r="BB17" s="3" t="str">
        <f t="shared" si="87"/>
        <v/>
      </c>
      <c r="BC17" s="3" t="str">
        <f t="shared" si="88"/>
        <v/>
      </c>
      <c r="BD17" s="3" t="str">
        <f t="shared" si="89"/>
        <v/>
      </c>
      <c r="BE17" s="3" t="str">
        <f t="shared" si="90"/>
        <v/>
      </c>
      <c r="BF17" s="3" t="str">
        <f t="shared" si="91"/>
        <v/>
      </c>
      <c r="BG17" s="3" t="str">
        <f t="shared" si="92"/>
        <v/>
      </c>
      <c r="BH17" s="3" t="str">
        <f t="shared" si="93"/>
        <v/>
      </c>
      <c r="BI17" s="3" t="str">
        <f t="shared" si="94"/>
        <v/>
      </c>
      <c r="BJ17" s="3" t="str">
        <f t="shared" si="95"/>
        <v/>
      </c>
    </row>
    <row r="18" spans="2:62">
      <c r="B18" s="6">
        <v>22</v>
      </c>
      <c r="C18" s="4" t="str">
        <f>IF(B18="","",VLOOKUP(B18,Tabelle2!$A$2:$B$38,2,0))</f>
        <v>0-5-10-24-26-32</v>
      </c>
      <c r="D18" s="3">
        <f t="shared" si="33"/>
        <v>0</v>
      </c>
      <c r="E18" s="7" t="str">
        <f t="shared" si="0"/>
        <v>L</v>
      </c>
      <c r="F18" s="32" t="str">
        <f>IF(B18="","",IF(AE17&lt;$J$15,"Bet","No Bet"))</f>
        <v>Bet</v>
      </c>
      <c r="G18" s="22">
        <f t="shared" si="1"/>
        <v>12</v>
      </c>
      <c r="L18" s="20">
        <v>15</v>
      </c>
      <c r="M18" s="13">
        <f>AT602</f>
        <v>3</v>
      </c>
      <c r="N18" s="18"/>
      <c r="O18" s="18"/>
      <c r="P18" s="18"/>
      <c r="Q18" s="18"/>
      <c r="R18" s="18"/>
      <c r="T18" s="18"/>
      <c r="U18" s="18"/>
      <c r="V18" s="18"/>
      <c r="W18">
        <v>18</v>
      </c>
      <c r="X18" s="1">
        <v>0</v>
      </c>
      <c r="Y18" s="1">
        <v>5</v>
      </c>
      <c r="Z18" s="1">
        <v>15</v>
      </c>
      <c r="AA18" s="1">
        <v>16</v>
      </c>
      <c r="AB18" s="1">
        <v>24</v>
      </c>
      <c r="AC18" s="1">
        <v>32</v>
      </c>
      <c r="AE18" s="1">
        <f>IF(E18="L",AE17+1,IF(E18="W",0,""))</f>
        <v>2</v>
      </c>
      <c r="AF18" s="3" t="str">
        <f t="shared" si="65"/>
        <v/>
      </c>
      <c r="AG18" s="3" t="str">
        <f t="shared" si="66"/>
        <v/>
      </c>
      <c r="AH18" s="3" t="str">
        <f t="shared" si="67"/>
        <v/>
      </c>
      <c r="AI18" s="3" t="str">
        <f t="shared" si="68"/>
        <v/>
      </c>
      <c r="AJ18" s="3" t="str">
        <f t="shared" si="69"/>
        <v/>
      </c>
      <c r="AK18" s="3" t="str">
        <f t="shared" si="70"/>
        <v/>
      </c>
      <c r="AL18" s="3" t="str">
        <f t="shared" si="71"/>
        <v/>
      </c>
      <c r="AM18" s="3" t="str">
        <f t="shared" si="72"/>
        <v/>
      </c>
      <c r="AN18" s="3" t="str">
        <f t="shared" si="73"/>
        <v/>
      </c>
      <c r="AO18" s="3" t="str">
        <f t="shared" si="74"/>
        <v/>
      </c>
      <c r="AP18" s="3" t="str">
        <f t="shared" si="75"/>
        <v/>
      </c>
      <c r="AQ18" s="3" t="str">
        <f t="shared" si="76"/>
        <v/>
      </c>
      <c r="AR18" s="3" t="str">
        <f t="shared" si="77"/>
        <v/>
      </c>
      <c r="AS18" s="3" t="str">
        <f t="shared" si="78"/>
        <v/>
      </c>
      <c r="AT18" s="3" t="str">
        <f t="shared" si="79"/>
        <v/>
      </c>
      <c r="AU18" s="3" t="str">
        <f t="shared" si="80"/>
        <v/>
      </c>
      <c r="AV18" s="3" t="str">
        <f t="shared" si="81"/>
        <v/>
      </c>
      <c r="AW18" s="3" t="str">
        <f t="shared" si="82"/>
        <v/>
      </c>
      <c r="AX18" s="3" t="str">
        <f t="shared" si="83"/>
        <v/>
      </c>
      <c r="AY18" s="3" t="str">
        <f t="shared" si="84"/>
        <v/>
      </c>
      <c r="AZ18" s="3" t="str">
        <f t="shared" si="85"/>
        <v/>
      </c>
      <c r="BA18" s="3" t="str">
        <f t="shared" si="86"/>
        <v/>
      </c>
      <c r="BB18" s="3" t="str">
        <f t="shared" si="87"/>
        <v/>
      </c>
      <c r="BC18" s="3" t="str">
        <f t="shared" si="88"/>
        <v/>
      </c>
      <c r="BD18" s="3" t="str">
        <f t="shared" si="89"/>
        <v/>
      </c>
      <c r="BE18" s="3" t="str">
        <f t="shared" si="90"/>
        <v/>
      </c>
      <c r="BF18" s="3" t="str">
        <f t="shared" si="91"/>
        <v/>
      </c>
      <c r="BG18" s="3" t="str">
        <f t="shared" si="92"/>
        <v/>
      </c>
      <c r="BH18" s="3" t="str">
        <f t="shared" si="93"/>
        <v/>
      </c>
      <c r="BI18" s="3" t="str">
        <f t="shared" si="94"/>
        <v/>
      </c>
      <c r="BJ18" s="3" t="str">
        <f t="shared" si="95"/>
        <v/>
      </c>
    </row>
    <row r="19" spans="2:62">
      <c r="B19" s="6">
        <v>20</v>
      </c>
      <c r="C19" s="4" t="str">
        <f>IF(B19="","",VLOOKUP(B19,Tabelle2!$A$2:$B$38,2,0))</f>
        <v>8-11-12-28-30-36</v>
      </c>
      <c r="D19" s="3">
        <f t="shared" si="33"/>
        <v>0</v>
      </c>
      <c r="E19" s="7" t="str">
        <f t="shared" si="0"/>
        <v>L</v>
      </c>
      <c r="F19" s="32" t="str">
        <f>IF(B19="","",IF(AE18&lt;$J$15,"Bet","No Bet"))</f>
        <v>Bet</v>
      </c>
      <c r="G19" s="22">
        <f t="shared" si="1"/>
        <v>6</v>
      </c>
      <c r="L19" s="21">
        <v>16</v>
      </c>
      <c r="M19" s="14">
        <f>AU602</f>
        <v>1</v>
      </c>
      <c r="N19" s="18"/>
      <c r="O19" s="18"/>
      <c r="P19" s="18"/>
      <c r="Q19" s="18"/>
      <c r="R19" s="18"/>
      <c r="T19" s="18"/>
      <c r="U19" s="18"/>
      <c r="V19" s="18"/>
      <c r="W19">
        <v>19</v>
      </c>
      <c r="X19" s="1">
        <v>7</v>
      </c>
      <c r="Y19" s="1">
        <v>13</v>
      </c>
      <c r="Z19" s="1">
        <v>27</v>
      </c>
      <c r="AA19" s="1">
        <v>28</v>
      </c>
      <c r="AB19" s="1">
        <v>29</v>
      </c>
      <c r="AC19" s="1">
        <v>36</v>
      </c>
      <c r="AE19" s="1">
        <f>IF(E19="L",AE18+1,IF(E19="W",0,""))</f>
        <v>3</v>
      </c>
      <c r="AF19" s="3" t="str">
        <f t="shared" si="65"/>
        <v/>
      </c>
      <c r="AG19" s="3" t="str">
        <f t="shared" si="66"/>
        <v/>
      </c>
      <c r="AH19" s="3" t="str">
        <f t="shared" si="67"/>
        <v/>
      </c>
      <c r="AI19" s="3" t="str">
        <f t="shared" si="68"/>
        <v/>
      </c>
      <c r="AJ19" s="3" t="str">
        <f t="shared" si="69"/>
        <v/>
      </c>
      <c r="AK19" s="3" t="str">
        <f t="shared" si="70"/>
        <v/>
      </c>
      <c r="AL19" s="3" t="str">
        <f t="shared" si="71"/>
        <v/>
      </c>
      <c r="AM19" s="3" t="str">
        <f t="shared" si="72"/>
        <v/>
      </c>
      <c r="AN19" s="3" t="str">
        <f t="shared" si="73"/>
        <v/>
      </c>
      <c r="AO19" s="3" t="str">
        <f t="shared" si="74"/>
        <v/>
      </c>
      <c r="AP19" s="3" t="str">
        <f t="shared" si="75"/>
        <v/>
      </c>
      <c r="AQ19" s="3" t="str">
        <f t="shared" si="76"/>
        <v/>
      </c>
      <c r="AR19" s="3" t="str">
        <f t="shared" si="77"/>
        <v/>
      </c>
      <c r="AS19" s="3" t="str">
        <f t="shared" si="78"/>
        <v/>
      </c>
      <c r="AT19" s="3" t="str">
        <f t="shared" si="79"/>
        <v/>
      </c>
      <c r="AU19" s="3" t="str">
        <f t="shared" si="80"/>
        <v/>
      </c>
      <c r="AV19" s="3" t="str">
        <f t="shared" si="81"/>
        <v/>
      </c>
      <c r="AW19" s="3" t="str">
        <f t="shared" si="82"/>
        <v/>
      </c>
      <c r="AX19" s="3" t="str">
        <f t="shared" si="83"/>
        <v/>
      </c>
      <c r="AY19" s="3" t="str">
        <f t="shared" si="84"/>
        <v/>
      </c>
      <c r="AZ19" s="3" t="str">
        <f t="shared" si="85"/>
        <v/>
      </c>
      <c r="BA19" s="3" t="str">
        <f t="shared" si="86"/>
        <v/>
      </c>
      <c r="BB19" s="3" t="str">
        <f t="shared" si="87"/>
        <v/>
      </c>
      <c r="BC19" s="3" t="str">
        <f t="shared" si="88"/>
        <v/>
      </c>
      <c r="BD19" s="3" t="str">
        <f t="shared" si="89"/>
        <v/>
      </c>
      <c r="BE19" s="3" t="str">
        <f t="shared" si="90"/>
        <v/>
      </c>
      <c r="BF19" s="3" t="str">
        <f t="shared" si="91"/>
        <v/>
      </c>
      <c r="BG19" s="3" t="str">
        <f t="shared" si="92"/>
        <v/>
      </c>
      <c r="BH19" s="3" t="str">
        <f t="shared" si="93"/>
        <v/>
      </c>
      <c r="BI19" s="3" t="str">
        <f t="shared" si="94"/>
        <v/>
      </c>
      <c r="BJ19" s="3" t="str">
        <f t="shared" si="95"/>
        <v/>
      </c>
    </row>
    <row r="20" spans="2:62">
      <c r="B20" s="6">
        <v>21</v>
      </c>
      <c r="C20" s="4" t="str">
        <f>IF(B20="","",VLOOKUP(B20,Tabelle2!$A$2:$B$38,2,0))</f>
        <v>11-12-28-30-35-36</v>
      </c>
      <c r="D20" s="3">
        <f t="shared" si="33"/>
        <v>0</v>
      </c>
      <c r="E20" s="7" t="str">
        <f t="shared" si="0"/>
        <v>L</v>
      </c>
      <c r="F20" s="32" t="str">
        <f>IF(B20="","",IF(AE19&lt;$J$15,"Bet","No Bet"))</f>
        <v>Bet</v>
      </c>
      <c r="G20" s="22">
        <f t="shared" si="1"/>
        <v>0</v>
      </c>
      <c r="L20" s="20">
        <v>17</v>
      </c>
      <c r="M20" s="13">
        <f>AV602</f>
        <v>0</v>
      </c>
      <c r="N20" s="18"/>
      <c r="O20" s="18"/>
      <c r="P20" s="18"/>
      <c r="Q20" s="18"/>
      <c r="R20" s="18"/>
      <c r="T20" s="18"/>
      <c r="U20" s="18"/>
      <c r="V20" s="18"/>
      <c r="W20">
        <v>20</v>
      </c>
      <c r="X20" s="1">
        <v>8</v>
      </c>
      <c r="Y20" s="1">
        <v>11</v>
      </c>
      <c r="Z20" s="1">
        <v>12</v>
      </c>
      <c r="AA20" s="1">
        <v>28</v>
      </c>
      <c r="AB20" s="1">
        <v>30</v>
      </c>
      <c r="AC20" s="1">
        <v>35</v>
      </c>
      <c r="AE20" s="1">
        <f>IF(E20="L",AE19+1,IF(E20="W",0,""))</f>
        <v>4</v>
      </c>
      <c r="AF20" s="3" t="str">
        <f t="shared" si="65"/>
        <v/>
      </c>
      <c r="AG20" s="3" t="str">
        <f t="shared" si="66"/>
        <v/>
      </c>
      <c r="AH20" s="3" t="str">
        <f t="shared" si="67"/>
        <v/>
      </c>
      <c r="AI20" s="3">
        <f t="shared" si="68"/>
        <v>1</v>
      </c>
      <c r="AJ20" s="3" t="str">
        <f t="shared" si="69"/>
        <v/>
      </c>
      <c r="AK20" s="3" t="str">
        <f t="shared" si="70"/>
        <v/>
      </c>
      <c r="AL20" s="3" t="str">
        <f t="shared" si="71"/>
        <v/>
      </c>
      <c r="AM20" s="3" t="str">
        <f t="shared" si="72"/>
        <v/>
      </c>
      <c r="AN20" s="3" t="str">
        <f t="shared" si="73"/>
        <v/>
      </c>
      <c r="AO20" s="3" t="str">
        <f t="shared" si="74"/>
        <v/>
      </c>
      <c r="AP20" s="3" t="str">
        <f t="shared" si="75"/>
        <v/>
      </c>
      <c r="AQ20" s="3" t="str">
        <f t="shared" si="76"/>
        <v/>
      </c>
      <c r="AR20" s="3" t="str">
        <f t="shared" si="77"/>
        <v/>
      </c>
      <c r="AS20" s="3" t="str">
        <f t="shared" si="78"/>
        <v/>
      </c>
      <c r="AT20" s="3" t="str">
        <f t="shared" si="79"/>
        <v/>
      </c>
      <c r="AU20" s="3" t="str">
        <f t="shared" si="80"/>
        <v/>
      </c>
      <c r="AV20" s="3" t="str">
        <f t="shared" si="81"/>
        <v/>
      </c>
      <c r="AW20" s="3" t="str">
        <f t="shared" si="82"/>
        <v/>
      </c>
      <c r="AX20" s="3" t="str">
        <f t="shared" si="83"/>
        <v/>
      </c>
      <c r="AY20" s="3" t="str">
        <f t="shared" si="84"/>
        <v/>
      </c>
      <c r="AZ20" s="3" t="str">
        <f t="shared" si="85"/>
        <v/>
      </c>
      <c r="BA20" s="3" t="str">
        <f t="shared" si="86"/>
        <v/>
      </c>
      <c r="BB20" s="3" t="str">
        <f t="shared" si="87"/>
        <v/>
      </c>
      <c r="BC20" s="3" t="str">
        <f t="shared" si="88"/>
        <v/>
      </c>
      <c r="BD20" s="3" t="str">
        <f t="shared" si="89"/>
        <v/>
      </c>
      <c r="BE20" s="3" t="str">
        <f t="shared" si="90"/>
        <v/>
      </c>
      <c r="BF20" s="3" t="str">
        <f t="shared" si="91"/>
        <v/>
      </c>
      <c r="BG20" s="3" t="str">
        <f t="shared" si="92"/>
        <v/>
      </c>
      <c r="BH20" s="3" t="str">
        <f t="shared" si="93"/>
        <v/>
      </c>
      <c r="BI20" s="3" t="str">
        <f t="shared" si="94"/>
        <v/>
      </c>
      <c r="BJ20" s="3" t="str">
        <f t="shared" si="95"/>
        <v/>
      </c>
    </row>
    <row r="21" spans="2:62">
      <c r="B21" s="6">
        <v>28</v>
      </c>
      <c r="C21" s="4" t="str">
        <f>IF(B21="","",VLOOKUP(B21,Tabelle2!$A$2:$B$38,2,0))</f>
        <v>1-4-19-20-21-33</v>
      </c>
      <c r="D21" s="3">
        <f t="shared" si="33"/>
        <v>1</v>
      </c>
      <c r="E21" s="7" t="str">
        <f t="shared" si="0"/>
        <v>W</v>
      </c>
      <c r="F21" s="32" t="str">
        <f>IF(B21="","",IF(AE20&lt;$J$15,"Bet","No Bet"))</f>
        <v>Bet</v>
      </c>
      <c r="G21" s="22">
        <f t="shared" si="1"/>
        <v>30</v>
      </c>
      <c r="L21" s="21">
        <v>18</v>
      </c>
      <c r="M21" s="14">
        <f>AW602</f>
        <v>0</v>
      </c>
      <c r="N21" s="18"/>
      <c r="O21" s="18"/>
      <c r="P21" s="18"/>
      <c r="Q21" s="18"/>
      <c r="R21" s="18"/>
      <c r="T21" s="18"/>
      <c r="U21" s="18"/>
      <c r="V21" s="18"/>
      <c r="W21">
        <v>21</v>
      </c>
      <c r="X21" s="1">
        <v>11</v>
      </c>
      <c r="Y21" s="1">
        <v>12</v>
      </c>
      <c r="Z21" s="1">
        <v>28</v>
      </c>
      <c r="AA21" s="1">
        <v>30</v>
      </c>
      <c r="AB21" s="1">
        <v>35</v>
      </c>
      <c r="AC21" s="1">
        <v>36</v>
      </c>
      <c r="AE21" s="1">
        <f>IF(E21="L",AE20+1,IF(E21="W",0,""))</f>
        <v>0</v>
      </c>
      <c r="AF21" s="3" t="str">
        <f t="shared" si="65"/>
        <v/>
      </c>
      <c r="AG21" s="3" t="str">
        <f t="shared" si="66"/>
        <v/>
      </c>
      <c r="AH21" s="3" t="str">
        <f t="shared" si="67"/>
        <v/>
      </c>
      <c r="AI21" s="3" t="str">
        <f t="shared" si="68"/>
        <v/>
      </c>
      <c r="AJ21" s="3" t="str">
        <f t="shared" si="69"/>
        <v/>
      </c>
      <c r="AK21" s="3" t="str">
        <f t="shared" si="70"/>
        <v/>
      </c>
      <c r="AL21" s="3" t="str">
        <f t="shared" si="71"/>
        <v/>
      </c>
      <c r="AM21" s="3" t="str">
        <f t="shared" si="72"/>
        <v/>
      </c>
      <c r="AN21" s="3" t="str">
        <f t="shared" si="73"/>
        <v/>
      </c>
      <c r="AO21" s="3" t="str">
        <f t="shared" si="74"/>
        <v/>
      </c>
      <c r="AP21" s="3" t="str">
        <f t="shared" si="75"/>
        <v/>
      </c>
      <c r="AQ21" s="3" t="str">
        <f t="shared" si="76"/>
        <v/>
      </c>
      <c r="AR21" s="3" t="str">
        <f t="shared" si="77"/>
        <v/>
      </c>
      <c r="AS21" s="3" t="str">
        <f t="shared" si="78"/>
        <v/>
      </c>
      <c r="AT21" s="3" t="str">
        <f t="shared" si="79"/>
        <v/>
      </c>
      <c r="AU21" s="3" t="str">
        <f t="shared" si="80"/>
        <v/>
      </c>
      <c r="AV21" s="3" t="str">
        <f t="shared" si="81"/>
        <v/>
      </c>
      <c r="AW21" s="3" t="str">
        <f t="shared" si="82"/>
        <v/>
      </c>
      <c r="AX21" s="3" t="str">
        <f t="shared" si="83"/>
        <v/>
      </c>
      <c r="AY21" s="3" t="str">
        <f t="shared" si="84"/>
        <v/>
      </c>
      <c r="AZ21" s="3" t="str">
        <f t="shared" si="85"/>
        <v/>
      </c>
      <c r="BA21" s="3" t="str">
        <f t="shared" si="86"/>
        <v/>
      </c>
      <c r="BB21" s="3" t="str">
        <f t="shared" si="87"/>
        <v/>
      </c>
      <c r="BC21" s="3" t="str">
        <f t="shared" si="88"/>
        <v/>
      </c>
      <c r="BD21" s="3" t="str">
        <f t="shared" si="89"/>
        <v/>
      </c>
      <c r="BE21" s="3" t="str">
        <f t="shared" si="90"/>
        <v/>
      </c>
      <c r="BF21" s="3" t="str">
        <f t="shared" si="91"/>
        <v/>
      </c>
      <c r="BG21" s="3" t="str">
        <f t="shared" si="92"/>
        <v/>
      </c>
      <c r="BH21" s="3" t="str">
        <f t="shared" si="93"/>
        <v/>
      </c>
      <c r="BI21" s="3" t="str">
        <f t="shared" si="94"/>
        <v/>
      </c>
      <c r="BJ21" s="3" t="str">
        <f t="shared" si="95"/>
        <v/>
      </c>
    </row>
    <row r="22" spans="2:62">
      <c r="B22" s="6">
        <v>32</v>
      </c>
      <c r="C22" s="4" t="str">
        <f>IF(B22="","",VLOOKUP(B22,Tabelle2!$A$2:$B$38,2,0))</f>
        <v>6-18-22-27-29-34</v>
      </c>
      <c r="D22" s="3">
        <f t="shared" si="33"/>
        <v>0</v>
      </c>
      <c r="E22" s="7" t="str">
        <f t="shared" si="0"/>
        <v>L</v>
      </c>
      <c r="F22" s="32" t="str">
        <f>IF(B22="","",IF(AE21&lt;$J$15,"Bet","No Bet"))</f>
        <v>Bet</v>
      </c>
      <c r="G22" s="22">
        <f t="shared" si="1"/>
        <v>24</v>
      </c>
      <c r="L22" s="20">
        <v>19</v>
      </c>
      <c r="M22" s="13">
        <f>AX602</f>
        <v>1</v>
      </c>
      <c r="N22" s="18"/>
      <c r="O22" s="18"/>
      <c r="P22" s="18"/>
      <c r="Q22" s="18"/>
      <c r="R22" s="18"/>
      <c r="T22" s="18"/>
      <c r="U22" s="18"/>
      <c r="V22" s="18"/>
      <c r="W22">
        <v>22</v>
      </c>
      <c r="X22" s="1">
        <v>0</v>
      </c>
      <c r="Y22" s="1">
        <v>5</v>
      </c>
      <c r="Z22" s="1">
        <v>10</v>
      </c>
      <c r="AA22" s="1">
        <v>24</v>
      </c>
      <c r="AB22" s="1">
        <v>26</v>
      </c>
      <c r="AC22" s="1">
        <v>32</v>
      </c>
      <c r="AE22" s="1">
        <f>IF(E22="L",AE21+1,IF(E22="W",0,""))</f>
        <v>1</v>
      </c>
      <c r="AF22" s="3" t="str">
        <f t="shared" si="65"/>
        <v/>
      </c>
      <c r="AG22" s="3" t="str">
        <f t="shared" si="66"/>
        <v/>
      </c>
      <c r="AH22" s="3" t="str">
        <f t="shared" si="67"/>
        <v/>
      </c>
      <c r="AI22" s="3" t="str">
        <f t="shared" si="68"/>
        <v/>
      </c>
      <c r="AJ22" s="3" t="str">
        <f t="shared" si="69"/>
        <v/>
      </c>
      <c r="AK22" s="3" t="str">
        <f t="shared" si="70"/>
        <v/>
      </c>
      <c r="AL22" s="3" t="str">
        <f t="shared" si="71"/>
        <v/>
      </c>
      <c r="AM22" s="3" t="str">
        <f t="shared" si="72"/>
        <v/>
      </c>
      <c r="AN22" s="3" t="str">
        <f t="shared" si="73"/>
        <v/>
      </c>
      <c r="AO22" s="3" t="str">
        <f t="shared" si="74"/>
        <v/>
      </c>
      <c r="AP22" s="3" t="str">
        <f t="shared" si="75"/>
        <v/>
      </c>
      <c r="AQ22" s="3" t="str">
        <f t="shared" si="76"/>
        <v/>
      </c>
      <c r="AR22" s="3" t="str">
        <f t="shared" si="77"/>
        <v/>
      </c>
      <c r="AS22" s="3" t="str">
        <f t="shared" si="78"/>
        <v/>
      </c>
      <c r="AT22" s="3" t="str">
        <f t="shared" si="79"/>
        <v/>
      </c>
      <c r="AU22" s="3" t="str">
        <f t="shared" si="80"/>
        <v/>
      </c>
      <c r="AV22" s="3" t="str">
        <f t="shared" si="81"/>
        <v/>
      </c>
      <c r="AW22" s="3" t="str">
        <f t="shared" si="82"/>
        <v/>
      </c>
      <c r="AX22" s="3" t="str">
        <f t="shared" si="83"/>
        <v/>
      </c>
      <c r="AY22" s="3" t="str">
        <f t="shared" si="84"/>
        <v/>
      </c>
      <c r="AZ22" s="3" t="str">
        <f t="shared" si="85"/>
        <v/>
      </c>
      <c r="BA22" s="3" t="str">
        <f t="shared" si="86"/>
        <v/>
      </c>
      <c r="BB22" s="3" t="str">
        <f t="shared" si="87"/>
        <v/>
      </c>
      <c r="BC22" s="3" t="str">
        <f t="shared" si="88"/>
        <v/>
      </c>
      <c r="BD22" s="3" t="str">
        <f t="shared" si="89"/>
        <v/>
      </c>
      <c r="BE22" s="3" t="str">
        <f t="shared" si="90"/>
        <v/>
      </c>
      <c r="BF22" s="3" t="str">
        <f t="shared" si="91"/>
        <v/>
      </c>
      <c r="BG22" s="3" t="str">
        <f t="shared" si="92"/>
        <v/>
      </c>
      <c r="BH22" s="3" t="str">
        <f t="shared" si="93"/>
        <v/>
      </c>
      <c r="BI22" s="3" t="str">
        <f t="shared" si="94"/>
        <v/>
      </c>
      <c r="BJ22" s="3" t="str">
        <f t="shared" si="95"/>
        <v/>
      </c>
    </row>
    <row r="23" spans="2:62">
      <c r="B23" s="6">
        <v>32</v>
      </c>
      <c r="C23" s="4" t="str">
        <f>IF(B23="","",VLOOKUP(B23,Tabelle2!$A$2:$B$38,2,0))</f>
        <v>6-18-22-27-29-34</v>
      </c>
      <c r="D23" s="3">
        <f t="shared" si="33"/>
        <v>0</v>
      </c>
      <c r="E23" s="7" t="str">
        <f t="shared" ref="E23:E24" si="96">IF(B23="","",IF(D23=1,"W",IF(D23=0,"L","")))</f>
        <v>L</v>
      </c>
      <c r="F23" s="32" t="str">
        <f>IF(B23="","",IF(AE22&lt;$J$15,"Bet","No Bet"))</f>
        <v>Bet</v>
      </c>
      <c r="G23" s="22">
        <f t="shared" si="1"/>
        <v>18</v>
      </c>
      <c r="L23" s="21">
        <v>20</v>
      </c>
      <c r="M23" s="14">
        <f>AY602</f>
        <v>0</v>
      </c>
      <c r="N23" s="18"/>
      <c r="O23" s="18"/>
      <c r="P23" s="18"/>
      <c r="Q23" s="18"/>
      <c r="R23" s="18"/>
      <c r="T23" s="18"/>
      <c r="U23" s="18"/>
      <c r="V23" s="18"/>
      <c r="W23">
        <v>23</v>
      </c>
      <c r="X23" s="1">
        <v>9</v>
      </c>
      <c r="Y23" s="1">
        <v>14</v>
      </c>
      <c r="Z23" s="1">
        <v>17</v>
      </c>
      <c r="AA23" s="1">
        <v>25</v>
      </c>
      <c r="AB23" s="1">
        <v>31</v>
      </c>
      <c r="AC23" s="1">
        <v>34</v>
      </c>
      <c r="AE23" s="1">
        <f>IF(E23="L",AE22+1,IF(E23="W",0,""))</f>
        <v>2</v>
      </c>
      <c r="AF23" s="3" t="str">
        <f t="shared" si="65"/>
        <v/>
      </c>
      <c r="AG23" s="3" t="str">
        <f t="shared" si="66"/>
        <v/>
      </c>
      <c r="AH23" s="3" t="str">
        <f t="shared" si="67"/>
        <v/>
      </c>
      <c r="AI23" s="3" t="str">
        <f t="shared" si="68"/>
        <v/>
      </c>
      <c r="AJ23" s="3" t="str">
        <f t="shared" si="69"/>
        <v/>
      </c>
      <c r="AK23" s="3" t="str">
        <f t="shared" si="70"/>
        <v/>
      </c>
      <c r="AL23" s="3" t="str">
        <f t="shared" si="71"/>
        <v/>
      </c>
      <c r="AM23" s="3" t="str">
        <f t="shared" si="72"/>
        <v/>
      </c>
      <c r="AN23" s="3" t="str">
        <f t="shared" si="73"/>
        <v/>
      </c>
      <c r="AO23" s="3" t="str">
        <f t="shared" si="74"/>
        <v/>
      </c>
      <c r="AP23" s="3" t="str">
        <f t="shared" si="75"/>
        <v/>
      </c>
      <c r="AQ23" s="3" t="str">
        <f t="shared" si="76"/>
        <v/>
      </c>
      <c r="AR23" s="3" t="str">
        <f t="shared" si="77"/>
        <v/>
      </c>
      <c r="AS23" s="3" t="str">
        <f t="shared" si="78"/>
        <v/>
      </c>
      <c r="AT23" s="3" t="str">
        <f t="shared" si="79"/>
        <v/>
      </c>
      <c r="AU23" s="3" t="str">
        <f t="shared" si="80"/>
        <v/>
      </c>
      <c r="AV23" s="3" t="str">
        <f t="shared" si="81"/>
        <v/>
      </c>
      <c r="AW23" s="3" t="str">
        <f t="shared" si="82"/>
        <v/>
      </c>
      <c r="AX23" s="3" t="str">
        <f t="shared" si="83"/>
        <v/>
      </c>
      <c r="AY23" s="3" t="str">
        <f t="shared" si="84"/>
        <v/>
      </c>
      <c r="AZ23" s="3" t="str">
        <f t="shared" si="85"/>
        <v/>
      </c>
      <c r="BA23" s="3" t="str">
        <f t="shared" si="86"/>
        <v/>
      </c>
      <c r="BB23" s="3" t="str">
        <f t="shared" si="87"/>
        <v/>
      </c>
      <c r="BC23" s="3" t="str">
        <f t="shared" si="88"/>
        <v/>
      </c>
      <c r="BD23" s="3" t="str">
        <f t="shared" si="89"/>
        <v/>
      </c>
      <c r="BE23" s="3" t="str">
        <f t="shared" si="90"/>
        <v/>
      </c>
      <c r="BF23" s="3" t="str">
        <f t="shared" si="91"/>
        <v/>
      </c>
      <c r="BG23" s="3" t="str">
        <f t="shared" si="92"/>
        <v/>
      </c>
      <c r="BH23" s="3" t="str">
        <f t="shared" si="93"/>
        <v/>
      </c>
      <c r="BI23" s="3" t="str">
        <f t="shared" si="94"/>
        <v/>
      </c>
      <c r="BJ23" s="3" t="str">
        <f t="shared" si="95"/>
        <v/>
      </c>
    </row>
    <row r="24" spans="2:62">
      <c r="B24" s="6">
        <v>12</v>
      </c>
      <c r="C24" s="4" t="str">
        <f>IF(B24="","",VLOOKUP(B24,Tabelle2!$A$2:$B$38,2,0))</f>
        <v>1-2-4-14-20-21</v>
      </c>
      <c r="D24" s="3">
        <f t="shared" si="33"/>
        <v>0</v>
      </c>
      <c r="E24" s="7" t="str">
        <f t="shared" si="96"/>
        <v>L</v>
      </c>
      <c r="F24" s="32" t="str">
        <f>IF(B24="","",IF(AE23&lt;$J$15,"Bet","No Bet"))</f>
        <v>Bet</v>
      </c>
      <c r="G24" s="22">
        <f t="shared" si="1"/>
        <v>12</v>
      </c>
      <c r="L24" s="20">
        <v>21</v>
      </c>
      <c r="M24" s="13">
        <f>AZ602</f>
        <v>0</v>
      </c>
      <c r="N24" s="18"/>
      <c r="O24" s="18"/>
      <c r="P24" s="18"/>
      <c r="Q24" s="18"/>
      <c r="R24" s="18"/>
      <c r="T24" s="18"/>
      <c r="U24" s="18"/>
      <c r="V24" s="18"/>
      <c r="W24">
        <v>24</v>
      </c>
      <c r="X24" s="1">
        <v>6</v>
      </c>
      <c r="Y24" s="1">
        <v>13</v>
      </c>
      <c r="Z24" s="1">
        <v>18</v>
      </c>
      <c r="AA24" s="1">
        <v>22</v>
      </c>
      <c r="AB24" s="1">
        <v>27</v>
      </c>
      <c r="AC24" s="1">
        <v>29</v>
      </c>
      <c r="AE24" s="1">
        <f>IF(E24="L",AE23+1,IF(E24="W",0,""))</f>
        <v>3</v>
      </c>
      <c r="AF24" s="3" t="str">
        <f t="shared" si="65"/>
        <v/>
      </c>
      <c r="AG24" s="3" t="str">
        <f t="shared" si="66"/>
        <v/>
      </c>
      <c r="AH24" s="3" t="str">
        <f t="shared" si="67"/>
        <v/>
      </c>
      <c r="AI24" s="3" t="str">
        <f t="shared" si="68"/>
        <v/>
      </c>
      <c r="AJ24" s="3" t="str">
        <f t="shared" si="69"/>
        <v/>
      </c>
      <c r="AK24" s="3" t="str">
        <f t="shared" si="70"/>
        <v/>
      </c>
      <c r="AL24" s="3" t="str">
        <f t="shared" si="71"/>
        <v/>
      </c>
      <c r="AM24" s="3" t="str">
        <f t="shared" si="72"/>
        <v/>
      </c>
      <c r="AN24" s="3" t="str">
        <f t="shared" si="73"/>
        <v/>
      </c>
      <c r="AO24" s="3" t="str">
        <f t="shared" si="74"/>
        <v/>
      </c>
      <c r="AP24" s="3" t="str">
        <f t="shared" si="75"/>
        <v/>
      </c>
      <c r="AQ24" s="3" t="str">
        <f t="shared" si="76"/>
        <v/>
      </c>
      <c r="AR24" s="3" t="str">
        <f t="shared" si="77"/>
        <v/>
      </c>
      <c r="AS24" s="3" t="str">
        <f t="shared" si="78"/>
        <v/>
      </c>
      <c r="AT24" s="3" t="str">
        <f t="shared" si="79"/>
        <v/>
      </c>
      <c r="AU24" s="3" t="str">
        <f t="shared" si="80"/>
        <v/>
      </c>
      <c r="AV24" s="3" t="str">
        <f t="shared" si="81"/>
        <v/>
      </c>
      <c r="AW24" s="3" t="str">
        <f t="shared" si="82"/>
        <v/>
      </c>
      <c r="AX24" s="3" t="str">
        <f t="shared" si="83"/>
        <v/>
      </c>
      <c r="AY24" s="3" t="str">
        <f t="shared" si="84"/>
        <v/>
      </c>
      <c r="AZ24" s="3" t="str">
        <f t="shared" si="85"/>
        <v/>
      </c>
      <c r="BA24" s="3" t="str">
        <f t="shared" si="86"/>
        <v/>
      </c>
      <c r="BB24" s="3" t="str">
        <f t="shared" si="87"/>
        <v/>
      </c>
      <c r="BC24" s="3" t="str">
        <f t="shared" si="88"/>
        <v/>
      </c>
      <c r="BD24" s="3" t="str">
        <f t="shared" si="89"/>
        <v/>
      </c>
      <c r="BE24" s="3" t="str">
        <f t="shared" si="90"/>
        <v/>
      </c>
      <c r="BF24" s="3" t="str">
        <f t="shared" si="91"/>
        <v/>
      </c>
      <c r="BG24" s="3" t="str">
        <f t="shared" si="92"/>
        <v/>
      </c>
      <c r="BH24" s="3" t="str">
        <f t="shared" si="93"/>
        <v/>
      </c>
      <c r="BI24" s="3" t="str">
        <f t="shared" si="94"/>
        <v/>
      </c>
      <c r="BJ24" s="3" t="str">
        <f t="shared" si="95"/>
        <v/>
      </c>
    </row>
    <row r="25" spans="2:62">
      <c r="B25" s="6">
        <v>19</v>
      </c>
      <c r="C25" s="4" t="str">
        <f>IF(B25="","",VLOOKUP(B25,Tabelle2!$A$2:$B$38,2,0))</f>
        <v>7-13-27-28-29-36</v>
      </c>
      <c r="D25" s="3">
        <f t="shared" si="33"/>
        <v>0</v>
      </c>
      <c r="E25" s="7" t="str">
        <f t="shared" si="0"/>
        <v>L</v>
      </c>
      <c r="F25" s="32" t="str">
        <f>IF(B25="","",IF(AE24&lt;$J$15,"Bet","No Bet"))</f>
        <v>Bet</v>
      </c>
      <c r="G25" s="22">
        <f t="shared" si="1"/>
        <v>6</v>
      </c>
      <c r="L25" s="21">
        <v>22</v>
      </c>
      <c r="M25" s="14">
        <f>BA602</f>
        <v>0</v>
      </c>
      <c r="N25" s="18"/>
      <c r="O25" s="18"/>
      <c r="P25" s="18"/>
      <c r="Q25" s="18"/>
      <c r="R25" s="18"/>
      <c r="T25" s="18"/>
      <c r="U25" s="18"/>
      <c r="V25" s="18"/>
      <c r="W25">
        <v>25</v>
      </c>
      <c r="X25" s="1">
        <v>3</v>
      </c>
      <c r="Y25" s="1">
        <v>8</v>
      </c>
      <c r="Z25" s="1">
        <v>23</v>
      </c>
      <c r="AA25" s="1">
        <v>26</v>
      </c>
      <c r="AB25" s="1">
        <v>30</v>
      </c>
      <c r="AC25" s="1">
        <v>35</v>
      </c>
      <c r="AE25" s="1">
        <f>IF(E25="L",AE24+1,IF(E25="W",0,""))</f>
        <v>4</v>
      </c>
      <c r="AF25" s="3" t="str">
        <f t="shared" si="65"/>
        <v/>
      </c>
      <c r="AG25" s="3" t="str">
        <f t="shared" si="66"/>
        <v/>
      </c>
      <c r="AH25" s="3" t="str">
        <f t="shared" si="67"/>
        <v/>
      </c>
      <c r="AI25" s="3" t="str">
        <f t="shared" si="68"/>
        <v/>
      </c>
      <c r="AJ25" s="3" t="str">
        <f t="shared" si="69"/>
        <v/>
      </c>
      <c r="AK25" s="3" t="str">
        <f t="shared" si="70"/>
        <v/>
      </c>
      <c r="AL25" s="3" t="str">
        <f t="shared" si="71"/>
        <v/>
      </c>
      <c r="AM25" s="3" t="str">
        <f t="shared" si="72"/>
        <v/>
      </c>
      <c r="AN25" s="3" t="str">
        <f t="shared" si="73"/>
        <v/>
      </c>
      <c r="AO25" s="3" t="str">
        <f t="shared" si="74"/>
        <v/>
      </c>
      <c r="AP25" s="3" t="str">
        <f t="shared" si="75"/>
        <v/>
      </c>
      <c r="AQ25" s="3" t="str">
        <f t="shared" si="76"/>
        <v/>
      </c>
      <c r="AR25" s="3" t="str">
        <f t="shared" si="77"/>
        <v/>
      </c>
      <c r="AS25" s="3" t="str">
        <f t="shared" si="78"/>
        <v/>
      </c>
      <c r="AT25" s="3" t="str">
        <f t="shared" si="79"/>
        <v/>
      </c>
      <c r="AU25" s="3" t="str">
        <f t="shared" si="80"/>
        <v/>
      </c>
      <c r="AV25" s="3" t="str">
        <f t="shared" si="81"/>
        <v/>
      </c>
      <c r="AW25" s="3" t="str">
        <f t="shared" si="82"/>
        <v/>
      </c>
      <c r="AX25" s="3" t="str">
        <f t="shared" si="83"/>
        <v/>
      </c>
      <c r="AY25" s="3" t="str">
        <f t="shared" si="84"/>
        <v/>
      </c>
      <c r="AZ25" s="3" t="str">
        <f t="shared" si="85"/>
        <v/>
      </c>
      <c r="BA25" s="3" t="str">
        <f t="shared" si="86"/>
        <v/>
      </c>
      <c r="BB25" s="3" t="str">
        <f t="shared" si="87"/>
        <v/>
      </c>
      <c r="BC25" s="3" t="str">
        <f t="shared" si="88"/>
        <v/>
      </c>
      <c r="BD25" s="3" t="str">
        <f t="shared" si="89"/>
        <v/>
      </c>
      <c r="BE25" s="3" t="str">
        <f t="shared" si="90"/>
        <v/>
      </c>
      <c r="BF25" s="3" t="str">
        <f t="shared" si="91"/>
        <v/>
      </c>
      <c r="BG25" s="3" t="str">
        <f t="shared" si="92"/>
        <v/>
      </c>
      <c r="BH25" s="3" t="str">
        <f t="shared" si="93"/>
        <v/>
      </c>
      <c r="BI25" s="3" t="str">
        <f t="shared" si="94"/>
        <v/>
      </c>
      <c r="BJ25" s="3" t="str">
        <f t="shared" si="95"/>
        <v/>
      </c>
    </row>
    <row r="26" spans="2:62">
      <c r="B26" s="6">
        <v>34</v>
      </c>
      <c r="C26" s="4" t="str">
        <f>IF(B26="","",VLOOKUP(B26,Tabelle2!$A$2:$B$38,2,0))</f>
        <v>0-5-10-23-26-32</v>
      </c>
      <c r="D26" s="3">
        <f t="shared" si="33"/>
        <v>0</v>
      </c>
      <c r="E26" s="7" t="str">
        <f t="shared" si="0"/>
        <v>L</v>
      </c>
      <c r="F26" s="32" t="str">
        <f>IF(B26="","",IF(AE25&lt;$J$15,"Bet","No Bet"))</f>
        <v>Bet</v>
      </c>
      <c r="G26" s="22">
        <f t="shared" si="1"/>
        <v>0</v>
      </c>
      <c r="L26" s="20">
        <v>23</v>
      </c>
      <c r="M26" s="13">
        <f>BB602</f>
        <v>0</v>
      </c>
      <c r="N26" s="18"/>
      <c r="O26" s="18"/>
      <c r="P26" s="18"/>
      <c r="Q26" s="18"/>
      <c r="R26" s="18"/>
      <c r="T26" s="18"/>
      <c r="U26" s="18"/>
      <c r="V26" s="18"/>
      <c r="W26">
        <v>26</v>
      </c>
      <c r="X26" s="1">
        <v>9</v>
      </c>
      <c r="Y26" s="1">
        <v>17</v>
      </c>
      <c r="Z26" s="1">
        <v>22</v>
      </c>
      <c r="AA26" s="1">
        <v>25</v>
      </c>
      <c r="AB26" s="1">
        <v>31</v>
      </c>
      <c r="AC26" s="1">
        <v>34</v>
      </c>
      <c r="AE26" s="1">
        <f>IF(E26="L",AE25+1,IF(E26="W",0,""))</f>
        <v>5</v>
      </c>
      <c r="AF26" s="3" t="str">
        <f t="shared" si="65"/>
        <v/>
      </c>
      <c r="AG26" s="3" t="str">
        <f t="shared" si="66"/>
        <v/>
      </c>
      <c r="AH26" s="3" t="str">
        <f t="shared" si="67"/>
        <v/>
      </c>
      <c r="AI26" s="3" t="str">
        <f t="shared" si="68"/>
        <v/>
      </c>
      <c r="AJ26" s="3" t="str">
        <f t="shared" si="69"/>
        <v/>
      </c>
      <c r="AK26" s="3" t="str">
        <f t="shared" si="70"/>
        <v/>
      </c>
      <c r="AL26" s="3" t="str">
        <f t="shared" si="71"/>
        <v/>
      </c>
      <c r="AM26" s="3" t="str">
        <f t="shared" si="72"/>
        <v/>
      </c>
      <c r="AN26" s="3" t="str">
        <f t="shared" si="73"/>
        <v/>
      </c>
      <c r="AO26" s="3" t="str">
        <f t="shared" si="74"/>
        <v/>
      </c>
      <c r="AP26" s="3" t="str">
        <f t="shared" si="75"/>
        <v/>
      </c>
      <c r="AQ26" s="3" t="str">
        <f t="shared" si="76"/>
        <v/>
      </c>
      <c r="AR26" s="3" t="str">
        <f t="shared" si="77"/>
        <v/>
      </c>
      <c r="AS26" s="3" t="str">
        <f t="shared" si="78"/>
        <v/>
      </c>
      <c r="AT26" s="3" t="str">
        <f t="shared" si="79"/>
        <v/>
      </c>
      <c r="AU26" s="3" t="str">
        <f t="shared" si="80"/>
        <v/>
      </c>
      <c r="AV26" s="3" t="str">
        <f t="shared" si="81"/>
        <v/>
      </c>
      <c r="AW26" s="3" t="str">
        <f t="shared" si="82"/>
        <v/>
      </c>
      <c r="AX26" s="3" t="str">
        <f t="shared" si="83"/>
        <v/>
      </c>
      <c r="AY26" s="3" t="str">
        <f t="shared" si="84"/>
        <v/>
      </c>
      <c r="AZ26" s="3" t="str">
        <f t="shared" si="85"/>
        <v/>
      </c>
      <c r="BA26" s="3" t="str">
        <f t="shared" si="86"/>
        <v/>
      </c>
      <c r="BB26" s="3" t="str">
        <f t="shared" si="87"/>
        <v/>
      </c>
      <c r="BC26" s="3" t="str">
        <f t="shared" si="88"/>
        <v/>
      </c>
      <c r="BD26" s="3" t="str">
        <f t="shared" si="89"/>
        <v/>
      </c>
      <c r="BE26" s="3" t="str">
        <f t="shared" si="90"/>
        <v/>
      </c>
      <c r="BF26" s="3" t="str">
        <f t="shared" si="91"/>
        <v/>
      </c>
      <c r="BG26" s="3" t="str">
        <f t="shared" si="92"/>
        <v/>
      </c>
      <c r="BH26" s="3" t="str">
        <f t="shared" si="93"/>
        <v/>
      </c>
      <c r="BI26" s="3" t="str">
        <f t="shared" si="94"/>
        <v/>
      </c>
      <c r="BJ26" s="3" t="str">
        <f t="shared" si="95"/>
        <v/>
      </c>
    </row>
    <row r="27" spans="2:62">
      <c r="B27" s="6">
        <v>34</v>
      </c>
      <c r="C27" s="4" t="str">
        <f>IF(B27="","",VLOOKUP(B27,Tabelle2!$A$2:$B$38,2,0))</f>
        <v>0-5-10-23-26-32</v>
      </c>
      <c r="D27" s="3">
        <f t="shared" si="33"/>
        <v>0</v>
      </c>
      <c r="E27" s="7" t="str">
        <f t="shared" si="0"/>
        <v>L</v>
      </c>
      <c r="F27" s="32" t="str">
        <f>IF(B27="","",IF(AE26&lt;$J$15,"Bet","No Bet"))</f>
        <v>Bet</v>
      </c>
      <c r="G27" s="22">
        <f t="shared" si="1"/>
        <v>-6</v>
      </c>
      <c r="L27" s="21">
        <v>24</v>
      </c>
      <c r="M27" s="14">
        <f>BC602</f>
        <v>0</v>
      </c>
      <c r="N27" s="18"/>
      <c r="O27" s="18"/>
      <c r="P27" s="18"/>
      <c r="Q27" s="18"/>
      <c r="R27" s="18"/>
      <c r="T27" s="18"/>
      <c r="U27" s="18"/>
      <c r="V27" s="18"/>
      <c r="W27">
        <v>27</v>
      </c>
      <c r="X27" s="1">
        <v>5</v>
      </c>
      <c r="Y27" s="1">
        <v>15</v>
      </c>
      <c r="Z27" s="1">
        <v>16</v>
      </c>
      <c r="AA27" s="1">
        <v>19</v>
      </c>
      <c r="AB27" s="1">
        <v>24</v>
      </c>
      <c r="AC27" s="1">
        <v>32</v>
      </c>
      <c r="AE27" s="1">
        <f>IF(E27="L",AE26+1,IF(E27="W",0,""))</f>
        <v>6</v>
      </c>
      <c r="AF27" s="3" t="str">
        <f t="shared" si="65"/>
        <v/>
      </c>
      <c r="AG27" s="3" t="str">
        <f t="shared" si="66"/>
        <v/>
      </c>
      <c r="AH27" s="3" t="str">
        <f t="shared" si="67"/>
        <v/>
      </c>
      <c r="AI27" s="3" t="str">
        <f t="shared" si="68"/>
        <v/>
      </c>
      <c r="AJ27" s="3" t="str">
        <f t="shared" si="69"/>
        <v/>
      </c>
      <c r="AK27" s="3" t="str">
        <f t="shared" si="70"/>
        <v/>
      </c>
      <c r="AL27" s="3" t="str">
        <f t="shared" si="71"/>
        <v/>
      </c>
      <c r="AM27" s="3" t="str">
        <f t="shared" si="72"/>
        <v/>
      </c>
      <c r="AN27" s="3" t="str">
        <f t="shared" si="73"/>
        <v/>
      </c>
      <c r="AO27" s="3" t="str">
        <f t="shared" si="74"/>
        <v/>
      </c>
      <c r="AP27" s="3" t="str">
        <f t="shared" si="75"/>
        <v/>
      </c>
      <c r="AQ27" s="3" t="str">
        <f t="shared" si="76"/>
        <v/>
      </c>
      <c r="AR27" s="3" t="str">
        <f t="shared" si="77"/>
        <v/>
      </c>
      <c r="AS27" s="3" t="str">
        <f t="shared" si="78"/>
        <v/>
      </c>
      <c r="AT27" s="3" t="str">
        <f t="shared" si="79"/>
        <v/>
      </c>
      <c r="AU27" s="3" t="str">
        <f t="shared" si="80"/>
        <v/>
      </c>
      <c r="AV27" s="3" t="str">
        <f t="shared" si="81"/>
        <v/>
      </c>
      <c r="AW27" s="3" t="str">
        <f t="shared" si="82"/>
        <v/>
      </c>
      <c r="AX27" s="3" t="str">
        <f t="shared" si="83"/>
        <v/>
      </c>
      <c r="AY27" s="3" t="str">
        <f t="shared" si="84"/>
        <v/>
      </c>
      <c r="AZ27" s="3" t="str">
        <f t="shared" si="85"/>
        <v/>
      </c>
      <c r="BA27" s="3" t="str">
        <f t="shared" si="86"/>
        <v/>
      </c>
      <c r="BB27" s="3" t="str">
        <f t="shared" si="87"/>
        <v/>
      </c>
      <c r="BC27" s="3" t="str">
        <f t="shared" si="88"/>
        <v/>
      </c>
      <c r="BD27" s="3" t="str">
        <f t="shared" si="89"/>
        <v/>
      </c>
      <c r="BE27" s="3" t="str">
        <f t="shared" si="90"/>
        <v/>
      </c>
      <c r="BF27" s="3" t="str">
        <f t="shared" si="91"/>
        <v/>
      </c>
      <c r="BG27" s="3" t="str">
        <f t="shared" si="92"/>
        <v/>
      </c>
      <c r="BH27" s="3" t="str">
        <f t="shared" si="93"/>
        <v/>
      </c>
      <c r="BI27" s="3" t="str">
        <f t="shared" si="94"/>
        <v/>
      </c>
      <c r="BJ27" s="3" t="str">
        <f t="shared" si="95"/>
        <v/>
      </c>
    </row>
    <row r="28" spans="2:62">
      <c r="B28" s="6">
        <v>14</v>
      </c>
      <c r="C28" s="4" t="str">
        <f>IF(B28="","",VLOOKUP(B28,Tabelle2!$A$2:$B$38,2,0))</f>
        <v>3-8-12-23-30-35</v>
      </c>
      <c r="D28" s="3">
        <f t="shared" si="33"/>
        <v>0</v>
      </c>
      <c r="E28" s="7" t="str">
        <f t="shared" si="0"/>
        <v>L</v>
      </c>
      <c r="F28" s="32" t="str">
        <f>IF(B28="","",IF(AE27&lt;$J$15,"Bet","No Bet"))</f>
        <v>Bet</v>
      </c>
      <c r="G28" s="22">
        <f t="shared" si="1"/>
        <v>-12</v>
      </c>
      <c r="L28" s="20">
        <v>25</v>
      </c>
      <c r="M28" s="13">
        <f>BD602</f>
        <v>0</v>
      </c>
      <c r="N28" s="18"/>
      <c r="O28" s="18"/>
      <c r="P28" s="18"/>
      <c r="Q28" s="18"/>
      <c r="R28" s="18"/>
      <c r="T28" s="18"/>
      <c r="U28" s="18"/>
      <c r="V28" s="18"/>
      <c r="W28">
        <v>28</v>
      </c>
      <c r="X28" s="1">
        <v>1</v>
      </c>
      <c r="Y28" s="1">
        <v>4</v>
      </c>
      <c r="Z28" s="1">
        <v>19</v>
      </c>
      <c r="AA28" s="1">
        <v>20</v>
      </c>
      <c r="AB28" s="1">
        <v>21</v>
      </c>
      <c r="AC28" s="1">
        <v>33</v>
      </c>
      <c r="AE28" s="1">
        <f>IF(E28="L",AE27+1,IF(E28="W",0,""))</f>
        <v>7</v>
      </c>
      <c r="AF28" s="3" t="str">
        <f t="shared" si="65"/>
        <v/>
      </c>
      <c r="AG28" s="3" t="str">
        <f t="shared" si="66"/>
        <v/>
      </c>
      <c r="AH28" s="3" t="str">
        <f t="shared" si="67"/>
        <v/>
      </c>
      <c r="AI28" s="3" t="str">
        <f t="shared" si="68"/>
        <v/>
      </c>
      <c r="AJ28" s="3" t="str">
        <f t="shared" si="69"/>
        <v/>
      </c>
      <c r="AK28" s="3" t="str">
        <f t="shared" si="70"/>
        <v/>
      </c>
      <c r="AL28" s="3" t="str">
        <f t="shared" si="71"/>
        <v/>
      </c>
      <c r="AM28" s="3" t="str">
        <f t="shared" si="72"/>
        <v/>
      </c>
      <c r="AN28" s="3" t="str">
        <f t="shared" si="73"/>
        <v/>
      </c>
      <c r="AO28" s="3" t="str">
        <f t="shared" si="74"/>
        <v/>
      </c>
      <c r="AP28" s="3" t="str">
        <f t="shared" si="75"/>
        <v/>
      </c>
      <c r="AQ28" s="3" t="str">
        <f t="shared" si="76"/>
        <v/>
      </c>
      <c r="AR28" s="3" t="str">
        <f t="shared" si="77"/>
        <v/>
      </c>
      <c r="AS28" s="3" t="str">
        <f t="shared" si="78"/>
        <v/>
      </c>
      <c r="AT28" s="3" t="str">
        <f t="shared" si="79"/>
        <v/>
      </c>
      <c r="AU28" s="3" t="str">
        <f t="shared" si="80"/>
        <v/>
      </c>
      <c r="AV28" s="3" t="str">
        <f t="shared" si="81"/>
        <v/>
      </c>
      <c r="AW28" s="3" t="str">
        <f t="shared" si="82"/>
        <v/>
      </c>
      <c r="AX28" s="3" t="str">
        <f t="shared" si="83"/>
        <v/>
      </c>
      <c r="AY28" s="3" t="str">
        <f t="shared" si="84"/>
        <v/>
      </c>
      <c r="AZ28" s="3" t="str">
        <f t="shared" si="85"/>
        <v/>
      </c>
      <c r="BA28" s="3" t="str">
        <f t="shared" si="86"/>
        <v/>
      </c>
      <c r="BB28" s="3" t="str">
        <f t="shared" si="87"/>
        <v/>
      </c>
      <c r="BC28" s="3" t="str">
        <f t="shared" si="88"/>
        <v/>
      </c>
      <c r="BD28" s="3" t="str">
        <f t="shared" si="89"/>
        <v/>
      </c>
      <c r="BE28" s="3" t="str">
        <f t="shared" si="90"/>
        <v/>
      </c>
      <c r="BF28" s="3" t="str">
        <f t="shared" si="91"/>
        <v/>
      </c>
      <c r="BG28" s="3" t="str">
        <f t="shared" si="92"/>
        <v/>
      </c>
      <c r="BH28" s="3" t="str">
        <f t="shared" si="93"/>
        <v/>
      </c>
      <c r="BI28" s="3" t="str">
        <f t="shared" si="94"/>
        <v/>
      </c>
      <c r="BJ28" s="3" t="str">
        <f t="shared" si="95"/>
        <v/>
      </c>
    </row>
    <row r="29" spans="2:62">
      <c r="B29" s="6">
        <v>20</v>
      </c>
      <c r="C29" s="4" t="str">
        <f>IF(B29="","",VLOOKUP(B29,Tabelle2!$A$2:$B$38,2,0))</f>
        <v>8-11-12-28-30-36</v>
      </c>
      <c r="D29" s="3">
        <f t="shared" si="33"/>
        <v>0</v>
      </c>
      <c r="E29" s="7" t="str">
        <f t="shared" si="0"/>
        <v>L</v>
      </c>
      <c r="F29" s="32" t="str">
        <f>IF(B29="","",IF(AE28&lt;$J$15,"Bet","No Bet"))</f>
        <v>Bet</v>
      </c>
      <c r="G29" s="22">
        <f t="shared" si="1"/>
        <v>-18</v>
      </c>
      <c r="L29" s="21">
        <v>26</v>
      </c>
      <c r="M29" s="14">
        <f>BE602</f>
        <v>1</v>
      </c>
      <c r="N29" s="18"/>
      <c r="O29" s="18"/>
      <c r="P29" s="18"/>
      <c r="Q29" s="18"/>
      <c r="R29" s="18"/>
      <c r="T29" s="18"/>
      <c r="U29" s="18"/>
      <c r="V29" s="18"/>
      <c r="W29">
        <v>29</v>
      </c>
      <c r="X29" s="1">
        <v>15</v>
      </c>
      <c r="Y29" s="1">
        <v>16</v>
      </c>
      <c r="Z29" s="1">
        <v>19</v>
      </c>
      <c r="AA29" s="1">
        <v>24</v>
      </c>
      <c r="AB29" s="1">
        <v>32</v>
      </c>
      <c r="AC29" s="1">
        <v>33</v>
      </c>
      <c r="AE29" s="1">
        <f>IF(E29="L",AE28+1,IF(E29="W",0,""))</f>
        <v>8</v>
      </c>
      <c r="AF29" s="3" t="str">
        <f t="shared" si="65"/>
        <v/>
      </c>
      <c r="AG29" s="3" t="str">
        <f t="shared" si="66"/>
        <v/>
      </c>
      <c r="AH29" s="3" t="str">
        <f t="shared" si="67"/>
        <v/>
      </c>
      <c r="AI29" s="3" t="str">
        <f t="shared" si="68"/>
        <v/>
      </c>
      <c r="AJ29" s="3" t="str">
        <f t="shared" si="69"/>
        <v/>
      </c>
      <c r="AK29" s="3" t="str">
        <f t="shared" si="70"/>
        <v/>
      </c>
      <c r="AL29" s="3" t="str">
        <f t="shared" si="71"/>
        <v/>
      </c>
      <c r="AM29" s="3" t="str">
        <f t="shared" si="72"/>
        <v/>
      </c>
      <c r="AN29" s="3" t="str">
        <f t="shared" si="73"/>
        <v/>
      </c>
      <c r="AO29" s="3" t="str">
        <f t="shared" si="74"/>
        <v/>
      </c>
      <c r="AP29" s="3" t="str">
        <f t="shared" si="75"/>
        <v/>
      </c>
      <c r="AQ29" s="3" t="str">
        <f t="shared" si="76"/>
        <v/>
      </c>
      <c r="AR29" s="3" t="str">
        <f t="shared" si="77"/>
        <v/>
      </c>
      <c r="AS29" s="3" t="str">
        <f t="shared" si="78"/>
        <v/>
      </c>
      <c r="AT29" s="3" t="str">
        <f t="shared" si="79"/>
        <v/>
      </c>
      <c r="AU29" s="3" t="str">
        <f t="shared" si="80"/>
        <v/>
      </c>
      <c r="AV29" s="3" t="str">
        <f t="shared" si="81"/>
        <v/>
      </c>
      <c r="AW29" s="3" t="str">
        <f t="shared" si="82"/>
        <v/>
      </c>
      <c r="AX29" s="3" t="str">
        <f t="shared" si="83"/>
        <v/>
      </c>
      <c r="AY29" s="3" t="str">
        <f t="shared" si="84"/>
        <v/>
      </c>
      <c r="AZ29" s="3" t="str">
        <f t="shared" si="85"/>
        <v/>
      </c>
      <c r="BA29" s="3" t="str">
        <f t="shared" si="86"/>
        <v/>
      </c>
      <c r="BB29" s="3" t="str">
        <f t="shared" si="87"/>
        <v/>
      </c>
      <c r="BC29" s="3" t="str">
        <f t="shared" si="88"/>
        <v/>
      </c>
      <c r="BD29" s="3" t="str">
        <f t="shared" si="89"/>
        <v/>
      </c>
      <c r="BE29" s="3" t="str">
        <f t="shared" si="90"/>
        <v/>
      </c>
      <c r="BF29" s="3" t="str">
        <f t="shared" si="91"/>
        <v/>
      </c>
      <c r="BG29" s="3" t="str">
        <f t="shared" si="92"/>
        <v/>
      </c>
      <c r="BH29" s="3" t="str">
        <f t="shared" si="93"/>
        <v/>
      </c>
      <c r="BI29" s="3" t="str">
        <f t="shared" si="94"/>
        <v/>
      </c>
      <c r="BJ29" s="3" t="str">
        <f t="shared" si="95"/>
        <v/>
      </c>
    </row>
    <row r="30" spans="2:62">
      <c r="B30" s="6">
        <v>13</v>
      </c>
      <c r="C30" s="4" t="str">
        <f>IF(B30="","",VLOOKUP(B30,Tabelle2!$A$2:$B$38,2,0))</f>
        <v>4-15-16-19-24-33</v>
      </c>
      <c r="D30" s="3">
        <f t="shared" si="33"/>
        <v>0</v>
      </c>
      <c r="E30" s="7" t="str">
        <f t="shared" si="0"/>
        <v>L</v>
      </c>
      <c r="F30" s="32" t="str">
        <f>IF(B30="","",IF(AE29&lt;$J$15,"Bet","No Bet"))</f>
        <v>Bet</v>
      </c>
      <c r="G30" s="22">
        <f t="shared" si="1"/>
        <v>-24</v>
      </c>
      <c r="L30" s="20">
        <v>27</v>
      </c>
      <c r="M30" s="13">
        <f>ATF602</f>
        <v>0</v>
      </c>
      <c r="N30" s="18"/>
      <c r="O30" s="18"/>
      <c r="P30" s="18"/>
      <c r="Q30" s="18"/>
      <c r="R30" s="18"/>
      <c r="T30" s="18"/>
      <c r="U30" s="18"/>
      <c r="V30" s="18"/>
      <c r="W30">
        <v>30</v>
      </c>
      <c r="X30" s="1">
        <v>1</v>
      </c>
      <c r="Y30" s="1">
        <v>2</v>
      </c>
      <c r="Z30" s="1">
        <v>14</v>
      </c>
      <c r="AA30" s="1">
        <v>20</v>
      </c>
      <c r="AB30" s="1">
        <v>21</v>
      </c>
      <c r="AC30" s="1">
        <v>25</v>
      </c>
      <c r="AE30" s="1">
        <f>IF(E30="L",AE29+1,IF(E30="W",0,""))</f>
        <v>9</v>
      </c>
      <c r="AF30" s="3" t="str">
        <f t="shared" si="65"/>
        <v/>
      </c>
      <c r="AG30" s="3" t="str">
        <f t="shared" si="66"/>
        <v/>
      </c>
      <c r="AH30" s="3" t="str">
        <f t="shared" si="67"/>
        <v/>
      </c>
      <c r="AI30" s="3" t="str">
        <f t="shared" si="68"/>
        <v/>
      </c>
      <c r="AJ30" s="3" t="str">
        <f t="shared" si="69"/>
        <v/>
      </c>
      <c r="AK30" s="3" t="str">
        <f t="shared" si="70"/>
        <v/>
      </c>
      <c r="AL30" s="3" t="str">
        <f t="shared" si="71"/>
        <v/>
      </c>
      <c r="AM30" s="3" t="str">
        <f t="shared" si="72"/>
        <v/>
      </c>
      <c r="AN30" s="3" t="str">
        <f t="shared" si="73"/>
        <v/>
      </c>
      <c r="AO30" s="3" t="str">
        <f t="shared" si="74"/>
        <v/>
      </c>
      <c r="AP30" s="3" t="str">
        <f t="shared" si="75"/>
        <v/>
      </c>
      <c r="AQ30" s="3" t="str">
        <f t="shared" si="76"/>
        <v/>
      </c>
      <c r="AR30" s="3" t="str">
        <f t="shared" si="77"/>
        <v/>
      </c>
      <c r="AS30" s="3" t="str">
        <f t="shared" si="78"/>
        <v/>
      </c>
      <c r="AT30" s="3" t="str">
        <f t="shared" si="79"/>
        <v/>
      </c>
      <c r="AU30" s="3" t="str">
        <f t="shared" si="80"/>
        <v/>
      </c>
      <c r="AV30" s="3" t="str">
        <f t="shared" si="81"/>
        <v/>
      </c>
      <c r="AW30" s="3" t="str">
        <f t="shared" si="82"/>
        <v/>
      </c>
      <c r="AX30" s="3" t="str">
        <f t="shared" si="83"/>
        <v/>
      </c>
      <c r="AY30" s="3" t="str">
        <f t="shared" si="84"/>
        <v/>
      </c>
      <c r="AZ30" s="3" t="str">
        <f t="shared" si="85"/>
        <v/>
      </c>
      <c r="BA30" s="3" t="str">
        <f t="shared" si="86"/>
        <v/>
      </c>
      <c r="BB30" s="3" t="str">
        <f t="shared" si="87"/>
        <v/>
      </c>
      <c r="BC30" s="3" t="str">
        <f t="shared" si="88"/>
        <v/>
      </c>
      <c r="BD30" s="3" t="str">
        <f t="shared" si="89"/>
        <v/>
      </c>
      <c r="BE30" s="3" t="str">
        <f t="shared" si="90"/>
        <v/>
      </c>
      <c r="BF30" s="3" t="str">
        <f t="shared" si="91"/>
        <v/>
      </c>
      <c r="BG30" s="3" t="str">
        <f t="shared" si="92"/>
        <v/>
      </c>
      <c r="BH30" s="3" t="str">
        <f t="shared" si="93"/>
        <v/>
      </c>
      <c r="BI30" s="3" t="str">
        <f t="shared" si="94"/>
        <v/>
      </c>
      <c r="BJ30" s="3" t="str">
        <f t="shared" si="95"/>
        <v/>
      </c>
    </row>
    <row r="31" spans="2:62">
      <c r="B31" s="6">
        <v>35</v>
      </c>
      <c r="C31" s="4" t="str">
        <f>IF(B31="","",VLOOKUP(B31,Tabelle2!$A$2:$B$38,2,0))</f>
        <v>2-14-20-21-25-31</v>
      </c>
      <c r="D31" s="3">
        <f t="shared" si="33"/>
        <v>0</v>
      </c>
      <c r="E31" s="7" t="str">
        <f t="shared" si="0"/>
        <v>L</v>
      </c>
      <c r="F31" s="32" t="str">
        <f>IF(B31="","",IF(AE30&lt;$J$15,"Bet","No Bet"))</f>
        <v>Bet</v>
      </c>
      <c r="G31" s="22">
        <f t="shared" si="1"/>
        <v>-30</v>
      </c>
      <c r="L31" s="21">
        <v>28</v>
      </c>
      <c r="M31" s="14">
        <f>BG602</f>
        <v>0</v>
      </c>
      <c r="N31" s="18"/>
      <c r="O31" s="18"/>
      <c r="P31" s="18"/>
      <c r="Q31" s="18"/>
      <c r="R31" s="18"/>
      <c r="T31" s="18"/>
      <c r="U31" s="18"/>
      <c r="V31" s="18"/>
      <c r="W31">
        <v>31</v>
      </c>
      <c r="X31" s="1">
        <v>3</v>
      </c>
      <c r="Y31" s="1">
        <v>8</v>
      </c>
      <c r="Z31" s="1">
        <v>10</v>
      </c>
      <c r="AA31" s="1">
        <v>23</v>
      </c>
      <c r="AB31" s="1">
        <v>26</v>
      </c>
      <c r="AC31" s="1">
        <v>35</v>
      </c>
      <c r="AE31" s="1">
        <f>IF(E31="L",AE30+1,IF(E31="W",0,""))</f>
        <v>10</v>
      </c>
      <c r="AF31" s="3" t="str">
        <f t="shared" si="65"/>
        <v/>
      </c>
      <c r="AG31" s="3" t="str">
        <f t="shared" si="66"/>
        <v/>
      </c>
      <c r="AH31" s="3" t="str">
        <f t="shared" si="67"/>
        <v/>
      </c>
      <c r="AI31" s="3" t="str">
        <f t="shared" si="68"/>
        <v/>
      </c>
      <c r="AJ31" s="3" t="str">
        <f t="shared" si="69"/>
        <v/>
      </c>
      <c r="AK31" s="3" t="str">
        <f t="shared" si="70"/>
        <v/>
      </c>
      <c r="AL31" s="3" t="str">
        <f t="shared" si="71"/>
        <v/>
      </c>
      <c r="AM31" s="3" t="str">
        <f t="shared" si="72"/>
        <v/>
      </c>
      <c r="AN31" s="3" t="str">
        <f t="shared" si="73"/>
        <v/>
      </c>
      <c r="AO31" s="3" t="str">
        <f t="shared" si="74"/>
        <v/>
      </c>
      <c r="AP31" s="3" t="str">
        <f t="shared" si="75"/>
        <v/>
      </c>
      <c r="AQ31" s="3" t="str">
        <f t="shared" si="76"/>
        <v/>
      </c>
      <c r="AR31" s="3" t="str">
        <f t="shared" si="77"/>
        <v/>
      </c>
      <c r="AS31" s="3" t="str">
        <f t="shared" si="78"/>
        <v/>
      </c>
      <c r="AT31" s="3" t="str">
        <f t="shared" si="79"/>
        <v/>
      </c>
      <c r="AU31" s="3" t="str">
        <f t="shared" si="80"/>
        <v/>
      </c>
      <c r="AV31" s="3" t="str">
        <f t="shared" si="81"/>
        <v/>
      </c>
      <c r="AW31" s="3" t="str">
        <f t="shared" si="82"/>
        <v/>
      </c>
      <c r="AX31" s="3" t="str">
        <f t="shared" si="83"/>
        <v/>
      </c>
      <c r="AY31" s="3" t="str">
        <f t="shared" si="84"/>
        <v/>
      </c>
      <c r="AZ31" s="3" t="str">
        <f t="shared" si="85"/>
        <v/>
      </c>
      <c r="BA31" s="3" t="str">
        <f t="shared" si="86"/>
        <v/>
      </c>
      <c r="BB31" s="3" t="str">
        <f t="shared" si="87"/>
        <v/>
      </c>
      <c r="BC31" s="3" t="str">
        <f t="shared" si="88"/>
        <v/>
      </c>
      <c r="BD31" s="3" t="str">
        <f t="shared" si="89"/>
        <v/>
      </c>
      <c r="BE31" s="3" t="str">
        <f t="shared" si="90"/>
        <v/>
      </c>
      <c r="BF31" s="3" t="str">
        <f t="shared" si="91"/>
        <v/>
      </c>
      <c r="BG31" s="3" t="str">
        <f t="shared" si="92"/>
        <v/>
      </c>
      <c r="BH31" s="3" t="str">
        <f t="shared" si="93"/>
        <v/>
      </c>
      <c r="BI31" s="3" t="str">
        <f t="shared" si="94"/>
        <v/>
      </c>
      <c r="BJ31" s="3" t="str">
        <f t="shared" si="95"/>
        <v/>
      </c>
    </row>
    <row r="32" spans="2:62">
      <c r="B32" s="6">
        <v>35</v>
      </c>
      <c r="C32" s="4" t="str">
        <f>IF(B32="","",VLOOKUP(B32,Tabelle2!$A$2:$B$38,2,0))</f>
        <v>2-14-20-21-25-31</v>
      </c>
      <c r="D32" s="3">
        <f t="shared" si="33"/>
        <v>0</v>
      </c>
      <c r="E32" s="7" t="str">
        <f t="shared" si="0"/>
        <v>L</v>
      </c>
      <c r="F32" s="32" t="str">
        <f>IF(B32="","",IF(AE31&lt;$J$15,"Bet","No Bet"))</f>
        <v>Bet</v>
      </c>
      <c r="G32" s="22">
        <f t="shared" si="1"/>
        <v>-36</v>
      </c>
      <c r="L32" s="20">
        <v>29</v>
      </c>
      <c r="M32" s="13">
        <f>BH602</f>
        <v>0</v>
      </c>
      <c r="N32" s="18"/>
      <c r="O32" s="18"/>
      <c r="P32" s="18"/>
      <c r="Q32" s="18"/>
      <c r="R32" s="18"/>
      <c r="T32" s="18"/>
      <c r="U32" s="18"/>
      <c r="V32" s="18"/>
      <c r="W32">
        <v>32</v>
      </c>
      <c r="X32" s="1">
        <v>6</v>
      </c>
      <c r="Y32" s="1">
        <v>18</v>
      </c>
      <c r="Z32" s="1">
        <v>22</v>
      </c>
      <c r="AA32" s="1">
        <v>27</v>
      </c>
      <c r="AB32" s="1">
        <v>29</v>
      </c>
      <c r="AC32" s="1">
        <v>34</v>
      </c>
      <c r="AE32" s="1">
        <f>IF(E32="L",AE31+1,IF(E32="W",0,""))</f>
        <v>11</v>
      </c>
      <c r="AF32" s="3" t="str">
        <f t="shared" si="65"/>
        <v/>
      </c>
      <c r="AG32" s="3" t="str">
        <f t="shared" si="66"/>
        <v/>
      </c>
      <c r="AH32" s="3" t="str">
        <f t="shared" si="67"/>
        <v/>
      </c>
      <c r="AI32" s="3" t="str">
        <f t="shared" si="68"/>
        <v/>
      </c>
      <c r="AJ32" s="3" t="str">
        <f t="shared" si="69"/>
        <v/>
      </c>
      <c r="AK32" s="3" t="str">
        <f t="shared" si="70"/>
        <v/>
      </c>
      <c r="AL32" s="3" t="str">
        <f t="shared" si="71"/>
        <v/>
      </c>
      <c r="AM32" s="3" t="str">
        <f t="shared" si="72"/>
        <v/>
      </c>
      <c r="AN32" s="3" t="str">
        <f t="shared" si="73"/>
        <v/>
      </c>
      <c r="AO32" s="3" t="str">
        <f t="shared" si="74"/>
        <v/>
      </c>
      <c r="AP32" s="3" t="str">
        <f t="shared" si="75"/>
        <v/>
      </c>
      <c r="AQ32" s="3" t="str">
        <f t="shared" si="76"/>
        <v/>
      </c>
      <c r="AR32" s="3" t="str">
        <f t="shared" si="77"/>
        <v/>
      </c>
      <c r="AS32" s="3" t="str">
        <f t="shared" si="78"/>
        <v/>
      </c>
      <c r="AT32" s="3" t="str">
        <f t="shared" si="79"/>
        <v/>
      </c>
      <c r="AU32" s="3" t="str">
        <f t="shared" si="80"/>
        <v/>
      </c>
      <c r="AV32" s="3" t="str">
        <f t="shared" si="81"/>
        <v/>
      </c>
      <c r="AW32" s="3" t="str">
        <f t="shared" si="82"/>
        <v/>
      </c>
      <c r="AX32" s="3" t="str">
        <f t="shared" si="83"/>
        <v/>
      </c>
      <c r="AY32" s="3" t="str">
        <f t="shared" si="84"/>
        <v/>
      </c>
      <c r="AZ32" s="3" t="str">
        <f t="shared" si="85"/>
        <v/>
      </c>
      <c r="BA32" s="3" t="str">
        <f t="shared" si="86"/>
        <v/>
      </c>
      <c r="BB32" s="3" t="str">
        <f t="shared" si="87"/>
        <v/>
      </c>
      <c r="BC32" s="3" t="str">
        <f t="shared" si="88"/>
        <v/>
      </c>
      <c r="BD32" s="3" t="str">
        <f t="shared" si="89"/>
        <v/>
      </c>
      <c r="BE32" s="3" t="str">
        <f t="shared" si="90"/>
        <v/>
      </c>
      <c r="BF32" s="3" t="str">
        <f t="shared" si="91"/>
        <v/>
      </c>
      <c r="BG32" s="3" t="str">
        <f t="shared" si="92"/>
        <v/>
      </c>
      <c r="BH32" s="3" t="str">
        <f t="shared" si="93"/>
        <v/>
      </c>
      <c r="BI32" s="3" t="str">
        <f t="shared" si="94"/>
        <v/>
      </c>
      <c r="BJ32" s="3" t="str">
        <f t="shared" si="95"/>
        <v/>
      </c>
    </row>
    <row r="33" spans="2:62">
      <c r="B33" s="6">
        <v>29</v>
      </c>
      <c r="C33" s="4" t="str">
        <f>IF(B33="","",VLOOKUP(B33,Tabelle2!$A$2:$B$38,2,0))</f>
        <v>15-16-19-24-32-33</v>
      </c>
      <c r="D33" s="3">
        <f t="shared" si="33"/>
        <v>0</v>
      </c>
      <c r="E33" s="7" t="str">
        <f t="shared" si="0"/>
        <v>L</v>
      </c>
      <c r="F33" s="32" t="str">
        <f>IF(B33="","",IF(AE32&lt;$J$15,"Bet","No Bet"))</f>
        <v>Bet</v>
      </c>
      <c r="G33" s="22">
        <f t="shared" si="1"/>
        <v>-42</v>
      </c>
      <c r="L33" s="21">
        <v>30</v>
      </c>
      <c r="M33" s="14">
        <f>BI602</f>
        <v>1</v>
      </c>
      <c r="W33">
        <v>33</v>
      </c>
      <c r="X33" s="1">
        <v>7</v>
      </c>
      <c r="Y33" s="1">
        <v>11</v>
      </c>
      <c r="Z33" s="1">
        <v>13</v>
      </c>
      <c r="AA33" s="1">
        <v>28</v>
      </c>
      <c r="AB33" s="1">
        <v>29</v>
      </c>
      <c r="AC33" s="1">
        <v>36</v>
      </c>
      <c r="AE33" s="1">
        <f>IF(E33="L",AE32+1,IF(E33="W",0,""))</f>
        <v>12</v>
      </c>
      <c r="AF33" s="3" t="str">
        <f t="shared" si="65"/>
        <v/>
      </c>
      <c r="AG33" s="3" t="str">
        <f t="shared" si="66"/>
        <v/>
      </c>
      <c r="AH33" s="3" t="str">
        <f t="shared" si="67"/>
        <v/>
      </c>
      <c r="AI33" s="3" t="str">
        <f t="shared" si="68"/>
        <v/>
      </c>
      <c r="AJ33" s="3" t="str">
        <f t="shared" si="69"/>
        <v/>
      </c>
      <c r="AK33" s="3" t="str">
        <f t="shared" si="70"/>
        <v/>
      </c>
      <c r="AL33" s="3" t="str">
        <f t="shared" si="71"/>
        <v/>
      </c>
      <c r="AM33" s="3" t="str">
        <f t="shared" si="72"/>
        <v/>
      </c>
      <c r="AN33" s="3" t="str">
        <f t="shared" si="73"/>
        <v/>
      </c>
      <c r="AO33" s="3" t="str">
        <f t="shared" si="74"/>
        <v/>
      </c>
      <c r="AP33" s="3" t="str">
        <f t="shared" si="75"/>
        <v/>
      </c>
      <c r="AQ33" s="3" t="str">
        <f t="shared" si="76"/>
        <v/>
      </c>
      <c r="AR33" s="3" t="str">
        <f t="shared" si="77"/>
        <v/>
      </c>
      <c r="AS33" s="3" t="str">
        <f t="shared" si="78"/>
        <v/>
      </c>
      <c r="AT33" s="3" t="str">
        <f t="shared" si="79"/>
        <v/>
      </c>
      <c r="AU33" s="3" t="str">
        <f t="shared" si="80"/>
        <v/>
      </c>
      <c r="AV33" s="3" t="str">
        <f t="shared" si="81"/>
        <v/>
      </c>
      <c r="AW33" s="3" t="str">
        <f t="shared" si="82"/>
        <v/>
      </c>
      <c r="AX33" s="3" t="str">
        <f t="shared" si="83"/>
        <v/>
      </c>
      <c r="AY33" s="3" t="str">
        <f t="shared" si="84"/>
        <v/>
      </c>
      <c r="AZ33" s="3" t="str">
        <f t="shared" si="85"/>
        <v/>
      </c>
      <c r="BA33" s="3" t="str">
        <f t="shared" si="86"/>
        <v/>
      </c>
      <c r="BB33" s="3" t="str">
        <f t="shared" si="87"/>
        <v/>
      </c>
      <c r="BC33" s="3" t="str">
        <f t="shared" si="88"/>
        <v/>
      </c>
      <c r="BD33" s="3" t="str">
        <f t="shared" si="89"/>
        <v/>
      </c>
      <c r="BE33" s="3" t="str">
        <f t="shared" si="90"/>
        <v/>
      </c>
      <c r="BF33" s="3" t="str">
        <f t="shared" si="91"/>
        <v/>
      </c>
      <c r="BG33" s="3" t="str">
        <f t="shared" si="92"/>
        <v/>
      </c>
      <c r="BH33" s="3" t="str">
        <f t="shared" si="93"/>
        <v/>
      </c>
      <c r="BI33" s="3" t="str">
        <f t="shared" si="94"/>
        <v/>
      </c>
      <c r="BJ33" s="3" t="str">
        <f t="shared" si="95"/>
        <v/>
      </c>
    </row>
    <row r="34" spans="2:62">
      <c r="B34" s="6">
        <v>18</v>
      </c>
      <c r="C34" s="4" t="str">
        <f>IF(B34="","",VLOOKUP(B34,Tabelle2!$A$2:$B$38,2,0))</f>
        <v>0-5-15-16-24-32</v>
      </c>
      <c r="D34" s="3">
        <f t="shared" si="33"/>
        <v>0</v>
      </c>
      <c r="E34" s="7" t="str">
        <f t="shared" si="0"/>
        <v>L</v>
      </c>
      <c r="F34" s="32" t="str">
        <f>IF(B34="","",IF(AE33&lt;$J$15,"Bet","No Bet"))</f>
        <v>Bet</v>
      </c>
      <c r="G34" s="22">
        <f t="shared" si="1"/>
        <v>-48</v>
      </c>
      <c r="L34" s="20" t="s">
        <v>45</v>
      </c>
      <c r="M34" s="13">
        <f>BJ602</f>
        <v>1</v>
      </c>
      <c r="W34">
        <v>34</v>
      </c>
      <c r="X34" s="1">
        <v>0</v>
      </c>
      <c r="Y34" s="1">
        <v>5</v>
      </c>
      <c r="Z34" s="1">
        <v>10</v>
      </c>
      <c r="AA34" s="1">
        <v>23</v>
      </c>
      <c r="AB34" s="1">
        <v>26</v>
      </c>
      <c r="AC34" s="1">
        <v>32</v>
      </c>
      <c r="AE34" s="1">
        <f>IF(E34="L",AE33+1,IF(E34="W",0,""))</f>
        <v>13</v>
      </c>
      <c r="AF34" s="3" t="str">
        <f t="shared" si="65"/>
        <v/>
      </c>
      <c r="AG34" s="3" t="str">
        <f t="shared" si="66"/>
        <v/>
      </c>
      <c r="AH34" s="3" t="str">
        <f t="shared" si="67"/>
        <v/>
      </c>
      <c r="AI34" s="3" t="str">
        <f t="shared" si="68"/>
        <v/>
      </c>
      <c r="AJ34" s="3" t="str">
        <f t="shared" si="69"/>
        <v/>
      </c>
      <c r="AK34" s="3" t="str">
        <f t="shared" si="70"/>
        <v/>
      </c>
      <c r="AL34" s="3" t="str">
        <f t="shared" si="71"/>
        <v/>
      </c>
      <c r="AM34" s="3" t="str">
        <f t="shared" si="72"/>
        <v/>
      </c>
      <c r="AN34" s="3" t="str">
        <f t="shared" si="73"/>
        <v/>
      </c>
      <c r="AO34" s="3" t="str">
        <f t="shared" si="74"/>
        <v/>
      </c>
      <c r="AP34" s="3" t="str">
        <f t="shared" si="75"/>
        <v/>
      </c>
      <c r="AQ34" s="3" t="str">
        <f t="shared" si="76"/>
        <v/>
      </c>
      <c r="AR34" s="3" t="str">
        <f t="shared" si="77"/>
        <v/>
      </c>
      <c r="AS34" s="3" t="str">
        <f t="shared" si="78"/>
        <v/>
      </c>
      <c r="AT34" s="3" t="str">
        <f t="shared" si="79"/>
        <v/>
      </c>
      <c r="AU34" s="3" t="str">
        <f t="shared" si="80"/>
        <v/>
      </c>
      <c r="AV34" s="3" t="str">
        <f t="shared" si="81"/>
        <v/>
      </c>
      <c r="AW34" s="3" t="str">
        <f t="shared" si="82"/>
        <v/>
      </c>
      <c r="AX34" s="3" t="str">
        <f t="shared" si="83"/>
        <v/>
      </c>
      <c r="AY34" s="3" t="str">
        <f t="shared" si="84"/>
        <v/>
      </c>
      <c r="AZ34" s="3" t="str">
        <f t="shared" si="85"/>
        <v/>
      </c>
      <c r="BA34" s="3" t="str">
        <f t="shared" si="86"/>
        <v/>
      </c>
      <c r="BB34" s="3" t="str">
        <f t="shared" si="87"/>
        <v/>
      </c>
      <c r="BC34" s="3" t="str">
        <f t="shared" si="88"/>
        <v/>
      </c>
      <c r="BD34" s="3" t="str">
        <f t="shared" si="89"/>
        <v/>
      </c>
      <c r="BE34" s="3" t="str">
        <f t="shared" si="90"/>
        <v/>
      </c>
      <c r="BF34" s="3" t="str">
        <f t="shared" si="91"/>
        <v/>
      </c>
      <c r="BG34" s="3" t="str">
        <f t="shared" si="92"/>
        <v/>
      </c>
      <c r="BH34" s="3" t="str">
        <f t="shared" si="93"/>
        <v/>
      </c>
      <c r="BI34" s="3" t="str">
        <f t="shared" si="94"/>
        <v/>
      </c>
      <c r="BJ34" s="3" t="str">
        <f t="shared" si="95"/>
        <v/>
      </c>
    </row>
    <row r="35" spans="2:62">
      <c r="B35" s="6">
        <v>18</v>
      </c>
      <c r="C35" s="4" t="str">
        <f>IF(B35="","",VLOOKUP(B35,Tabelle2!$A$2:$B$38,2,0))</f>
        <v>0-5-15-16-24-32</v>
      </c>
      <c r="D35" s="3">
        <f t="shared" si="33"/>
        <v>0</v>
      </c>
      <c r="E35" s="7" t="str">
        <f t="shared" si="0"/>
        <v>L</v>
      </c>
      <c r="F35" s="32" t="str">
        <f>IF(B35="","",IF(AE34&lt;$J$15,"Bet","No Bet"))</f>
        <v>Bet</v>
      </c>
      <c r="G35" s="22">
        <f t="shared" si="1"/>
        <v>-54</v>
      </c>
      <c r="W35">
        <v>35</v>
      </c>
      <c r="X35" s="1">
        <v>2</v>
      </c>
      <c r="Y35" s="1">
        <v>14</v>
      </c>
      <c r="Z35" s="1">
        <v>20</v>
      </c>
      <c r="AA35" s="1">
        <v>21</v>
      </c>
      <c r="AB35" s="1">
        <v>25</v>
      </c>
      <c r="AC35" s="1">
        <v>31</v>
      </c>
      <c r="AE35" s="1">
        <f>IF(E35="L",AE34+1,IF(E35="W",0,""))</f>
        <v>14</v>
      </c>
      <c r="AF35" s="3" t="str">
        <f t="shared" si="65"/>
        <v/>
      </c>
      <c r="AG35" s="3" t="str">
        <f t="shared" si="66"/>
        <v/>
      </c>
      <c r="AH35" s="3" t="str">
        <f t="shared" si="67"/>
        <v/>
      </c>
      <c r="AI35" s="3" t="str">
        <f t="shared" si="68"/>
        <v/>
      </c>
      <c r="AJ35" s="3" t="str">
        <f t="shared" si="69"/>
        <v/>
      </c>
      <c r="AK35" s="3" t="str">
        <f t="shared" si="70"/>
        <v/>
      </c>
      <c r="AL35" s="3" t="str">
        <f t="shared" si="71"/>
        <v/>
      </c>
      <c r="AM35" s="3" t="str">
        <f t="shared" si="72"/>
        <v/>
      </c>
      <c r="AN35" s="3" t="str">
        <f t="shared" si="73"/>
        <v/>
      </c>
      <c r="AO35" s="3" t="str">
        <f t="shared" si="74"/>
        <v/>
      </c>
      <c r="AP35" s="3" t="str">
        <f t="shared" si="75"/>
        <v/>
      </c>
      <c r="AQ35" s="3" t="str">
        <f t="shared" si="76"/>
        <v/>
      </c>
      <c r="AR35" s="3" t="str">
        <f t="shared" si="77"/>
        <v/>
      </c>
      <c r="AS35" s="3">
        <f t="shared" si="78"/>
        <v>1</v>
      </c>
      <c r="AT35" s="3" t="str">
        <f t="shared" si="79"/>
        <v/>
      </c>
      <c r="AU35" s="3" t="str">
        <f t="shared" si="80"/>
        <v/>
      </c>
      <c r="AV35" s="3" t="str">
        <f t="shared" si="81"/>
        <v/>
      </c>
      <c r="AW35" s="3" t="str">
        <f t="shared" si="82"/>
        <v/>
      </c>
      <c r="AX35" s="3" t="str">
        <f t="shared" si="83"/>
        <v/>
      </c>
      <c r="AY35" s="3" t="str">
        <f t="shared" si="84"/>
        <v/>
      </c>
      <c r="AZ35" s="3" t="str">
        <f t="shared" si="85"/>
        <v/>
      </c>
      <c r="BA35" s="3" t="str">
        <f t="shared" si="86"/>
        <v/>
      </c>
      <c r="BB35" s="3" t="str">
        <f t="shared" si="87"/>
        <v/>
      </c>
      <c r="BC35" s="3" t="str">
        <f t="shared" si="88"/>
        <v/>
      </c>
      <c r="BD35" s="3" t="str">
        <f t="shared" si="89"/>
        <v/>
      </c>
      <c r="BE35" s="3" t="str">
        <f t="shared" si="90"/>
        <v/>
      </c>
      <c r="BF35" s="3" t="str">
        <f t="shared" si="91"/>
        <v/>
      </c>
      <c r="BG35" s="3" t="str">
        <f t="shared" si="92"/>
        <v/>
      </c>
      <c r="BH35" s="3" t="str">
        <f t="shared" si="93"/>
        <v/>
      </c>
      <c r="BI35" s="3" t="str">
        <f t="shared" si="94"/>
        <v/>
      </c>
      <c r="BJ35" s="3" t="str">
        <f t="shared" si="95"/>
        <v/>
      </c>
    </row>
    <row r="36" spans="2:62">
      <c r="B36" s="6">
        <v>5</v>
      </c>
      <c r="C36" s="4" t="str">
        <f>IF(B36="","",VLOOKUP(B36,Tabelle2!$A$2:$B$38,2,0))</f>
        <v>6-9-18-22-27-34</v>
      </c>
      <c r="D36" s="3">
        <f t="shared" si="33"/>
        <v>1</v>
      </c>
      <c r="E36" s="7" t="str">
        <f t="shared" si="0"/>
        <v>W</v>
      </c>
      <c r="F36" s="32" t="str">
        <f>IF(B36="","",IF(AE35&lt;$J$15,"Bet","No Bet"))</f>
        <v>Bet</v>
      </c>
      <c r="G36" s="22">
        <f t="shared" si="1"/>
        <v>-24</v>
      </c>
      <c r="W36">
        <v>36</v>
      </c>
      <c r="X36" s="1">
        <v>1</v>
      </c>
      <c r="Y36" s="1">
        <v>4</v>
      </c>
      <c r="Z36" s="1">
        <v>16</v>
      </c>
      <c r="AA36" s="1">
        <v>19</v>
      </c>
      <c r="AB36" s="1">
        <v>21</v>
      </c>
      <c r="AC36" s="1">
        <v>33</v>
      </c>
      <c r="AE36" s="1">
        <f>IF(E36="L",AE35+1,IF(E36="W",0,""))</f>
        <v>0</v>
      </c>
      <c r="AF36" s="3" t="str">
        <f t="shared" si="65"/>
        <v/>
      </c>
      <c r="AG36" s="3" t="str">
        <f t="shared" si="66"/>
        <v/>
      </c>
      <c r="AH36" s="3" t="str">
        <f t="shared" si="67"/>
        <v/>
      </c>
      <c r="AI36" s="3" t="str">
        <f t="shared" si="68"/>
        <v/>
      </c>
      <c r="AJ36" s="3" t="str">
        <f t="shared" si="69"/>
        <v/>
      </c>
      <c r="AK36" s="3" t="str">
        <f t="shared" si="70"/>
        <v/>
      </c>
      <c r="AL36" s="3" t="str">
        <f t="shared" si="71"/>
        <v/>
      </c>
      <c r="AM36" s="3" t="str">
        <f t="shared" si="72"/>
        <v/>
      </c>
      <c r="AN36" s="3" t="str">
        <f t="shared" si="73"/>
        <v/>
      </c>
      <c r="AO36" s="3" t="str">
        <f t="shared" si="74"/>
        <v/>
      </c>
      <c r="AP36" s="3" t="str">
        <f t="shared" si="75"/>
        <v/>
      </c>
      <c r="AQ36" s="3" t="str">
        <f t="shared" si="76"/>
        <v/>
      </c>
      <c r="AR36" s="3" t="str">
        <f t="shared" si="77"/>
        <v/>
      </c>
      <c r="AS36" s="3" t="str">
        <f t="shared" si="78"/>
        <v/>
      </c>
      <c r="AT36" s="3" t="str">
        <f t="shared" si="79"/>
        <v/>
      </c>
      <c r="AU36" s="3" t="str">
        <f t="shared" si="80"/>
        <v/>
      </c>
      <c r="AV36" s="3" t="str">
        <f t="shared" si="81"/>
        <v/>
      </c>
      <c r="AW36" s="3" t="str">
        <f t="shared" si="82"/>
        <v/>
      </c>
      <c r="AX36" s="3" t="str">
        <f t="shared" si="83"/>
        <v/>
      </c>
      <c r="AY36" s="3" t="str">
        <f t="shared" si="84"/>
        <v/>
      </c>
      <c r="AZ36" s="3" t="str">
        <f t="shared" si="85"/>
        <v/>
      </c>
      <c r="BA36" s="3" t="str">
        <f t="shared" si="86"/>
        <v/>
      </c>
      <c r="BB36" s="3" t="str">
        <f t="shared" si="87"/>
        <v/>
      </c>
      <c r="BC36" s="3" t="str">
        <f t="shared" si="88"/>
        <v/>
      </c>
      <c r="BD36" s="3" t="str">
        <f t="shared" si="89"/>
        <v/>
      </c>
      <c r="BE36" s="3" t="str">
        <f t="shared" si="90"/>
        <v/>
      </c>
      <c r="BF36" s="3" t="str">
        <f t="shared" si="91"/>
        <v/>
      </c>
      <c r="BG36" s="3" t="str">
        <f t="shared" si="92"/>
        <v/>
      </c>
      <c r="BH36" s="3" t="str">
        <f t="shared" si="93"/>
        <v/>
      </c>
      <c r="BI36" s="3" t="str">
        <f t="shared" si="94"/>
        <v/>
      </c>
      <c r="BJ36" s="3" t="str">
        <f t="shared" si="95"/>
        <v/>
      </c>
    </row>
    <row r="37" spans="2:62">
      <c r="B37" s="6">
        <v>8</v>
      </c>
      <c r="C37" s="4" t="str">
        <f>IF(B37="","",VLOOKUP(B37,Tabelle2!$A$2:$B$38,2,0))</f>
        <v>2-14-17-20-25-31</v>
      </c>
      <c r="D37" s="3">
        <f t="shared" si="33"/>
        <v>0</v>
      </c>
      <c r="E37" s="7" t="str">
        <f t="shared" si="0"/>
        <v>L</v>
      </c>
      <c r="F37" s="32" t="str">
        <f>IF(B37="","",IF(AE36&lt;$J$15,"Bet","No Bet"))</f>
        <v>Bet</v>
      </c>
      <c r="G37" s="22">
        <f t="shared" si="1"/>
        <v>-30</v>
      </c>
      <c r="W37">
        <v>0</v>
      </c>
      <c r="X37" s="1">
        <v>6</v>
      </c>
      <c r="Y37" s="1">
        <v>9</v>
      </c>
      <c r="Z37" s="1">
        <v>17</v>
      </c>
      <c r="AA37" s="1">
        <v>18</v>
      </c>
      <c r="AB37" s="1">
        <v>22</v>
      </c>
      <c r="AC37" s="1">
        <v>34</v>
      </c>
      <c r="AE37" s="1">
        <f>IF(E37="L",AE36+1,IF(E37="W",0,""))</f>
        <v>1</v>
      </c>
      <c r="AF37" s="3" t="str">
        <f t="shared" si="65"/>
        <v/>
      </c>
      <c r="AG37" s="3" t="str">
        <f t="shared" si="66"/>
        <v/>
      </c>
      <c r="AH37" s="3" t="str">
        <f t="shared" si="67"/>
        <v/>
      </c>
      <c r="AI37" s="3" t="str">
        <f t="shared" si="68"/>
        <v/>
      </c>
      <c r="AJ37" s="3" t="str">
        <f t="shared" si="69"/>
        <v/>
      </c>
      <c r="AK37" s="3" t="str">
        <f t="shared" si="70"/>
        <v/>
      </c>
      <c r="AL37" s="3" t="str">
        <f t="shared" si="71"/>
        <v/>
      </c>
      <c r="AM37" s="3" t="str">
        <f t="shared" si="72"/>
        <v/>
      </c>
      <c r="AN37" s="3" t="str">
        <f t="shared" si="73"/>
        <v/>
      </c>
      <c r="AO37" s="3" t="str">
        <f t="shared" si="74"/>
        <v/>
      </c>
      <c r="AP37" s="3" t="str">
        <f t="shared" si="75"/>
        <v/>
      </c>
      <c r="AQ37" s="3" t="str">
        <f t="shared" si="76"/>
        <v/>
      </c>
      <c r="AR37" s="3" t="str">
        <f t="shared" si="77"/>
        <v/>
      </c>
      <c r="AS37" s="3" t="str">
        <f t="shared" si="78"/>
        <v/>
      </c>
      <c r="AT37" s="3" t="str">
        <f t="shared" si="79"/>
        <v/>
      </c>
      <c r="AU37" s="3" t="str">
        <f t="shared" si="80"/>
        <v/>
      </c>
      <c r="AV37" s="3" t="str">
        <f t="shared" si="81"/>
        <v/>
      </c>
      <c r="AW37" s="3" t="str">
        <f t="shared" si="82"/>
        <v/>
      </c>
      <c r="AX37" s="3" t="str">
        <f t="shared" si="83"/>
        <v/>
      </c>
      <c r="AY37" s="3" t="str">
        <f t="shared" si="84"/>
        <v/>
      </c>
      <c r="AZ37" s="3" t="str">
        <f t="shared" si="85"/>
        <v/>
      </c>
      <c r="BA37" s="3" t="str">
        <f t="shared" si="86"/>
        <v/>
      </c>
      <c r="BB37" s="3" t="str">
        <f t="shared" si="87"/>
        <v/>
      </c>
      <c r="BC37" s="3" t="str">
        <f t="shared" si="88"/>
        <v/>
      </c>
      <c r="BD37" s="3" t="str">
        <f t="shared" si="89"/>
        <v/>
      </c>
      <c r="BE37" s="3" t="str">
        <f t="shared" si="90"/>
        <v/>
      </c>
      <c r="BF37" s="3" t="str">
        <f t="shared" si="91"/>
        <v/>
      </c>
      <c r="BG37" s="3" t="str">
        <f t="shared" si="92"/>
        <v/>
      </c>
      <c r="BH37" s="3" t="str">
        <f t="shared" si="93"/>
        <v/>
      </c>
      <c r="BI37" s="3" t="str">
        <f t="shared" si="94"/>
        <v/>
      </c>
      <c r="BJ37" s="3" t="str">
        <f t="shared" si="95"/>
        <v/>
      </c>
    </row>
    <row r="38" spans="2:62">
      <c r="B38" s="6">
        <v>8</v>
      </c>
      <c r="C38" s="4" t="str">
        <f>IF(B38="","",VLOOKUP(B38,Tabelle2!$A$2:$B$38,2,0))</f>
        <v>2-14-17-20-25-31</v>
      </c>
      <c r="D38" s="3">
        <f t="shared" si="33"/>
        <v>0</v>
      </c>
      <c r="E38" s="7" t="str">
        <f t="shared" si="0"/>
        <v>L</v>
      </c>
      <c r="F38" s="32" t="str">
        <f>IF(B38="","",IF(AE37&lt;$J$15,"Bet","No Bet"))</f>
        <v>Bet</v>
      </c>
      <c r="G38" s="22">
        <f t="shared" si="1"/>
        <v>-36</v>
      </c>
      <c r="AE38" s="1">
        <f>IF(E38="L",AE37+1,IF(E38="W",0,""))</f>
        <v>2</v>
      </c>
      <c r="AF38" s="3" t="str">
        <f t="shared" si="65"/>
        <v/>
      </c>
      <c r="AG38" s="3" t="str">
        <f t="shared" si="66"/>
        <v/>
      </c>
      <c r="AH38" s="3" t="str">
        <f t="shared" si="67"/>
        <v/>
      </c>
      <c r="AI38" s="3" t="str">
        <f t="shared" si="68"/>
        <v/>
      </c>
      <c r="AJ38" s="3" t="str">
        <f t="shared" si="69"/>
        <v/>
      </c>
      <c r="AK38" s="3" t="str">
        <f t="shared" si="70"/>
        <v/>
      </c>
      <c r="AL38" s="3" t="str">
        <f t="shared" si="71"/>
        <v/>
      </c>
      <c r="AM38" s="3" t="str">
        <f t="shared" si="72"/>
        <v/>
      </c>
      <c r="AN38" s="3" t="str">
        <f t="shared" si="73"/>
        <v/>
      </c>
      <c r="AO38" s="3" t="str">
        <f t="shared" si="74"/>
        <v/>
      </c>
      <c r="AP38" s="3" t="str">
        <f t="shared" si="75"/>
        <v/>
      </c>
      <c r="AQ38" s="3" t="str">
        <f t="shared" si="76"/>
        <v/>
      </c>
      <c r="AR38" s="3" t="str">
        <f t="shared" si="77"/>
        <v/>
      </c>
      <c r="AS38" s="3" t="str">
        <f t="shared" si="78"/>
        <v/>
      </c>
      <c r="AT38" s="3" t="str">
        <f t="shared" si="79"/>
        <v/>
      </c>
      <c r="AU38" s="3" t="str">
        <f t="shared" si="80"/>
        <v/>
      </c>
      <c r="AV38" s="3" t="str">
        <f t="shared" si="81"/>
        <v/>
      </c>
      <c r="AW38" s="3" t="str">
        <f t="shared" si="82"/>
        <v/>
      </c>
      <c r="AX38" s="3" t="str">
        <f t="shared" si="83"/>
        <v/>
      </c>
      <c r="AY38" s="3" t="str">
        <f t="shared" si="84"/>
        <v/>
      </c>
      <c r="AZ38" s="3" t="str">
        <f t="shared" si="85"/>
        <v/>
      </c>
      <c r="BA38" s="3" t="str">
        <f t="shared" si="86"/>
        <v/>
      </c>
      <c r="BB38" s="3" t="str">
        <f t="shared" si="87"/>
        <v/>
      </c>
      <c r="BC38" s="3" t="str">
        <f t="shared" si="88"/>
        <v/>
      </c>
      <c r="BD38" s="3" t="str">
        <f t="shared" si="89"/>
        <v/>
      </c>
      <c r="BE38" s="3" t="str">
        <f t="shared" si="90"/>
        <v/>
      </c>
      <c r="BF38" s="3" t="str">
        <f t="shared" si="91"/>
        <v/>
      </c>
      <c r="BG38" s="3" t="str">
        <f t="shared" si="92"/>
        <v/>
      </c>
      <c r="BH38" s="3" t="str">
        <f t="shared" si="93"/>
        <v/>
      </c>
      <c r="BI38" s="3" t="str">
        <f t="shared" si="94"/>
        <v/>
      </c>
      <c r="BJ38" s="3" t="str">
        <f t="shared" si="95"/>
        <v/>
      </c>
    </row>
    <row r="39" spans="2:62">
      <c r="B39" s="6">
        <v>13</v>
      </c>
      <c r="C39" s="4" t="str">
        <f>IF(B39="","",VLOOKUP(B39,Tabelle2!$A$2:$B$38,2,0))</f>
        <v>4-15-16-19-24-33</v>
      </c>
      <c r="D39" s="3">
        <f t="shared" si="33"/>
        <v>0</v>
      </c>
      <c r="E39" s="7" t="str">
        <f t="shared" si="0"/>
        <v>L</v>
      </c>
      <c r="F39" s="32" t="str">
        <f>IF(B39="","",IF(AE38&lt;$J$15,"Bet","No Bet"))</f>
        <v>Bet</v>
      </c>
      <c r="G39" s="22">
        <f t="shared" si="1"/>
        <v>-42</v>
      </c>
      <c r="AE39" s="1">
        <f>IF(E39="L",AE38+1,IF(E39="W",0,""))</f>
        <v>3</v>
      </c>
      <c r="AF39" s="3" t="str">
        <f t="shared" si="65"/>
        <v/>
      </c>
      <c r="AG39" s="3" t="str">
        <f t="shared" si="66"/>
        <v/>
      </c>
      <c r="AH39" s="3" t="str">
        <f t="shared" si="67"/>
        <v/>
      </c>
      <c r="AI39" s="3" t="str">
        <f t="shared" si="68"/>
        <v/>
      </c>
      <c r="AJ39" s="3" t="str">
        <f t="shared" si="69"/>
        <v/>
      </c>
      <c r="AK39" s="3" t="str">
        <f t="shared" si="70"/>
        <v/>
      </c>
      <c r="AL39" s="3" t="str">
        <f t="shared" si="71"/>
        <v/>
      </c>
      <c r="AM39" s="3" t="str">
        <f t="shared" si="72"/>
        <v/>
      </c>
      <c r="AN39" s="3" t="str">
        <f t="shared" si="73"/>
        <v/>
      </c>
      <c r="AO39" s="3" t="str">
        <f t="shared" si="74"/>
        <v/>
      </c>
      <c r="AP39" s="3" t="str">
        <f t="shared" si="75"/>
        <v/>
      </c>
      <c r="AQ39" s="3" t="str">
        <f t="shared" si="76"/>
        <v/>
      </c>
      <c r="AR39" s="3" t="str">
        <f t="shared" si="77"/>
        <v/>
      </c>
      <c r="AS39" s="3" t="str">
        <f t="shared" si="78"/>
        <v/>
      </c>
      <c r="AT39" s="3" t="str">
        <f t="shared" si="79"/>
        <v/>
      </c>
      <c r="AU39" s="3" t="str">
        <f t="shared" si="80"/>
        <v/>
      </c>
      <c r="AV39" s="3" t="str">
        <f t="shared" si="81"/>
        <v/>
      </c>
      <c r="AW39" s="3" t="str">
        <f t="shared" si="82"/>
        <v/>
      </c>
      <c r="AX39" s="3" t="str">
        <f t="shared" si="83"/>
        <v/>
      </c>
      <c r="AY39" s="3" t="str">
        <f t="shared" si="84"/>
        <v/>
      </c>
      <c r="AZ39" s="3" t="str">
        <f t="shared" si="85"/>
        <v/>
      </c>
      <c r="BA39" s="3" t="str">
        <f t="shared" si="86"/>
        <v/>
      </c>
      <c r="BB39" s="3" t="str">
        <f t="shared" si="87"/>
        <v/>
      </c>
      <c r="BC39" s="3" t="str">
        <f t="shared" si="88"/>
        <v/>
      </c>
      <c r="BD39" s="3" t="str">
        <f t="shared" si="89"/>
        <v/>
      </c>
      <c r="BE39" s="3" t="str">
        <f t="shared" si="90"/>
        <v/>
      </c>
      <c r="BF39" s="3" t="str">
        <f t="shared" si="91"/>
        <v/>
      </c>
      <c r="BG39" s="3" t="str">
        <f t="shared" si="92"/>
        <v/>
      </c>
      <c r="BH39" s="3" t="str">
        <f t="shared" si="93"/>
        <v/>
      </c>
      <c r="BI39" s="3" t="str">
        <f t="shared" si="94"/>
        <v/>
      </c>
      <c r="BJ39" s="3" t="str">
        <f t="shared" si="95"/>
        <v/>
      </c>
    </row>
    <row r="40" spans="2:62">
      <c r="B40" s="6">
        <v>18</v>
      </c>
      <c r="C40" s="4" t="str">
        <f>IF(B40="","",VLOOKUP(B40,Tabelle2!$A$2:$B$38,2,0))</f>
        <v>0-5-15-16-24-32</v>
      </c>
      <c r="D40" s="3">
        <f t="shared" si="33"/>
        <v>0</v>
      </c>
      <c r="E40" s="7" t="str">
        <f t="shared" si="0"/>
        <v>L</v>
      </c>
      <c r="F40" s="32" t="str">
        <f>IF(B40="","",IF(AE39&lt;$J$15,"Bet","No Bet"))</f>
        <v>Bet</v>
      </c>
      <c r="G40" s="22">
        <f t="shared" si="1"/>
        <v>-48</v>
      </c>
      <c r="AE40" s="1">
        <f>IF(E40="L",AE39+1,IF(E40="W",0,""))</f>
        <v>4</v>
      </c>
      <c r="AF40" s="3" t="str">
        <f t="shared" si="65"/>
        <v/>
      </c>
      <c r="AG40" s="3" t="str">
        <f t="shared" si="66"/>
        <v/>
      </c>
      <c r="AH40" s="3" t="str">
        <f t="shared" si="67"/>
        <v/>
      </c>
      <c r="AI40" s="3" t="str">
        <f t="shared" si="68"/>
        <v/>
      </c>
      <c r="AJ40" s="3" t="str">
        <f t="shared" si="69"/>
        <v/>
      </c>
      <c r="AK40" s="3" t="str">
        <f t="shared" si="70"/>
        <v/>
      </c>
      <c r="AL40" s="3" t="str">
        <f t="shared" si="71"/>
        <v/>
      </c>
      <c r="AM40" s="3" t="str">
        <f t="shared" si="72"/>
        <v/>
      </c>
      <c r="AN40" s="3" t="str">
        <f t="shared" si="73"/>
        <v/>
      </c>
      <c r="AO40" s="3" t="str">
        <f t="shared" si="74"/>
        <v/>
      </c>
      <c r="AP40" s="3" t="str">
        <f t="shared" si="75"/>
        <v/>
      </c>
      <c r="AQ40" s="3" t="str">
        <f t="shared" si="76"/>
        <v/>
      </c>
      <c r="AR40" s="3" t="str">
        <f t="shared" si="77"/>
        <v/>
      </c>
      <c r="AS40" s="3" t="str">
        <f t="shared" si="78"/>
        <v/>
      </c>
      <c r="AT40" s="3" t="str">
        <f t="shared" si="79"/>
        <v/>
      </c>
      <c r="AU40" s="3" t="str">
        <f t="shared" si="80"/>
        <v/>
      </c>
      <c r="AV40" s="3" t="str">
        <f t="shared" si="81"/>
        <v/>
      </c>
      <c r="AW40" s="3" t="str">
        <f t="shared" si="82"/>
        <v/>
      </c>
      <c r="AX40" s="3" t="str">
        <f t="shared" si="83"/>
        <v/>
      </c>
      <c r="AY40" s="3" t="str">
        <f t="shared" si="84"/>
        <v/>
      </c>
      <c r="AZ40" s="3" t="str">
        <f t="shared" si="85"/>
        <v/>
      </c>
      <c r="BA40" s="3" t="str">
        <f t="shared" si="86"/>
        <v/>
      </c>
      <c r="BB40" s="3" t="str">
        <f t="shared" si="87"/>
        <v/>
      </c>
      <c r="BC40" s="3" t="str">
        <f t="shared" si="88"/>
        <v/>
      </c>
      <c r="BD40" s="3" t="str">
        <f t="shared" si="89"/>
        <v/>
      </c>
      <c r="BE40" s="3" t="str">
        <f t="shared" si="90"/>
        <v/>
      </c>
      <c r="BF40" s="3" t="str">
        <f t="shared" si="91"/>
        <v/>
      </c>
      <c r="BG40" s="3" t="str">
        <f t="shared" si="92"/>
        <v/>
      </c>
      <c r="BH40" s="3" t="str">
        <f t="shared" si="93"/>
        <v/>
      </c>
      <c r="BI40" s="3" t="str">
        <f t="shared" si="94"/>
        <v/>
      </c>
      <c r="BJ40" s="3" t="str">
        <f t="shared" si="95"/>
        <v/>
      </c>
    </row>
    <row r="41" spans="2:62">
      <c r="B41" s="6">
        <v>26</v>
      </c>
      <c r="C41" s="4" t="str">
        <f>IF(B41="","",VLOOKUP(B41,Tabelle2!$A$2:$B$38,2,0))</f>
        <v>9-17-22-25-31-34</v>
      </c>
      <c r="D41" s="3">
        <f t="shared" si="33"/>
        <v>0</v>
      </c>
      <c r="E41" s="7" t="str">
        <f t="shared" si="0"/>
        <v>L</v>
      </c>
      <c r="F41" s="32" t="str">
        <f>IF(B41="","",IF(AE40&lt;$J$15,"Bet","No Bet"))</f>
        <v>Bet</v>
      </c>
      <c r="G41" s="22">
        <f t="shared" si="1"/>
        <v>-54</v>
      </c>
      <c r="AE41" s="1">
        <f>IF(E41="L",AE40+1,IF(E41="W",0,""))</f>
        <v>5</v>
      </c>
      <c r="AF41" s="3" t="str">
        <f t="shared" si="65"/>
        <v/>
      </c>
      <c r="AG41" s="3" t="str">
        <f t="shared" si="66"/>
        <v/>
      </c>
      <c r="AH41" s="3" t="str">
        <f t="shared" si="67"/>
        <v/>
      </c>
      <c r="AI41" s="3" t="str">
        <f t="shared" si="68"/>
        <v/>
      </c>
      <c r="AJ41" s="3" t="str">
        <f t="shared" si="69"/>
        <v/>
      </c>
      <c r="AK41" s="3" t="str">
        <f t="shared" si="70"/>
        <v/>
      </c>
      <c r="AL41" s="3" t="str">
        <f t="shared" si="71"/>
        <v/>
      </c>
      <c r="AM41" s="3" t="str">
        <f t="shared" si="72"/>
        <v/>
      </c>
      <c r="AN41" s="3" t="str">
        <f t="shared" si="73"/>
        <v/>
      </c>
      <c r="AO41" s="3" t="str">
        <f t="shared" si="74"/>
        <v/>
      </c>
      <c r="AP41" s="3" t="str">
        <f t="shared" si="75"/>
        <v/>
      </c>
      <c r="AQ41" s="3" t="str">
        <f t="shared" si="76"/>
        <v/>
      </c>
      <c r="AR41" s="3" t="str">
        <f t="shared" si="77"/>
        <v/>
      </c>
      <c r="AS41" s="3" t="str">
        <f t="shared" si="78"/>
        <v/>
      </c>
      <c r="AT41" s="3" t="str">
        <f t="shared" si="79"/>
        <v/>
      </c>
      <c r="AU41" s="3" t="str">
        <f t="shared" si="80"/>
        <v/>
      </c>
      <c r="AV41" s="3" t="str">
        <f t="shared" si="81"/>
        <v/>
      </c>
      <c r="AW41" s="3" t="str">
        <f t="shared" si="82"/>
        <v/>
      </c>
      <c r="AX41" s="3" t="str">
        <f t="shared" si="83"/>
        <v/>
      </c>
      <c r="AY41" s="3" t="str">
        <f t="shared" si="84"/>
        <v/>
      </c>
      <c r="AZ41" s="3" t="str">
        <f t="shared" si="85"/>
        <v/>
      </c>
      <c r="BA41" s="3" t="str">
        <f t="shared" si="86"/>
        <v/>
      </c>
      <c r="BB41" s="3" t="str">
        <f t="shared" si="87"/>
        <v/>
      </c>
      <c r="BC41" s="3" t="str">
        <f t="shared" si="88"/>
        <v/>
      </c>
      <c r="BD41" s="3" t="str">
        <f t="shared" si="89"/>
        <v/>
      </c>
      <c r="BE41" s="3" t="str">
        <f t="shared" si="90"/>
        <v/>
      </c>
      <c r="BF41" s="3" t="str">
        <f t="shared" si="91"/>
        <v/>
      </c>
      <c r="BG41" s="3" t="str">
        <f t="shared" si="92"/>
        <v/>
      </c>
      <c r="BH41" s="3" t="str">
        <f t="shared" si="93"/>
        <v/>
      </c>
      <c r="BI41" s="3" t="str">
        <f t="shared" si="94"/>
        <v/>
      </c>
      <c r="BJ41" s="3" t="str">
        <f t="shared" si="95"/>
        <v/>
      </c>
    </row>
    <row r="42" spans="2:62">
      <c r="B42" s="6">
        <v>26</v>
      </c>
      <c r="C42" s="4" t="str">
        <f>IF(B42="","",VLOOKUP(B42,Tabelle2!$A$2:$B$38,2,0))</f>
        <v>9-17-22-25-31-34</v>
      </c>
      <c r="D42" s="3">
        <f t="shared" si="33"/>
        <v>0</v>
      </c>
      <c r="E42" s="7" t="str">
        <f t="shared" si="0"/>
        <v>L</v>
      </c>
      <c r="F42" s="32" t="str">
        <f>IF(B42="","",IF(AE41&lt;$J$15,"Bet","No Bet"))</f>
        <v>Bet</v>
      </c>
      <c r="G42" s="22">
        <f t="shared" si="1"/>
        <v>-60</v>
      </c>
      <c r="AE42" s="1">
        <f>IF(E42="L",AE41+1,IF(E42="W",0,""))</f>
        <v>6</v>
      </c>
      <c r="AF42" s="3" t="str">
        <f t="shared" si="65"/>
        <v/>
      </c>
      <c r="AG42" s="3" t="str">
        <f t="shared" si="66"/>
        <v/>
      </c>
      <c r="AH42" s="3" t="str">
        <f t="shared" si="67"/>
        <v/>
      </c>
      <c r="AI42" s="3" t="str">
        <f t="shared" si="68"/>
        <v/>
      </c>
      <c r="AJ42" s="3" t="str">
        <f t="shared" si="69"/>
        <v/>
      </c>
      <c r="AK42" s="3" t="str">
        <f t="shared" si="70"/>
        <v/>
      </c>
      <c r="AL42" s="3" t="str">
        <f t="shared" si="71"/>
        <v/>
      </c>
      <c r="AM42" s="3" t="str">
        <f t="shared" si="72"/>
        <v/>
      </c>
      <c r="AN42" s="3" t="str">
        <f t="shared" si="73"/>
        <v/>
      </c>
      <c r="AO42" s="3" t="str">
        <f t="shared" si="74"/>
        <v/>
      </c>
      <c r="AP42" s="3" t="str">
        <f t="shared" si="75"/>
        <v/>
      </c>
      <c r="AQ42" s="3" t="str">
        <f t="shared" si="76"/>
        <v/>
      </c>
      <c r="AR42" s="3" t="str">
        <f t="shared" si="77"/>
        <v/>
      </c>
      <c r="AS42" s="3" t="str">
        <f t="shared" si="78"/>
        <v/>
      </c>
      <c r="AT42" s="3" t="str">
        <f t="shared" si="79"/>
        <v/>
      </c>
      <c r="AU42" s="3" t="str">
        <f t="shared" si="80"/>
        <v/>
      </c>
      <c r="AV42" s="3" t="str">
        <f t="shared" si="81"/>
        <v/>
      </c>
      <c r="AW42" s="3" t="str">
        <f t="shared" si="82"/>
        <v/>
      </c>
      <c r="AX42" s="3" t="str">
        <f t="shared" si="83"/>
        <v/>
      </c>
      <c r="AY42" s="3" t="str">
        <f t="shared" si="84"/>
        <v/>
      </c>
      <c r="AZ42" s="3" t="str">
        <f t="shared" si="85"/>
        <v/>
      </c>
      <c r="BA42" s="3" t="str">
        <f t="shared" si="86"/>
        <v/>
      </c>
      <c r="BB42" s="3" t="str">
        <f t="shared" si="87"/>
        <v/>
      </c>
      <c r="BC42" s="3" t="str">
        <f t="shared" si="88"/>
        <v/>
      </c>
      <c r="BD42" s="3" t="str">
        <f t="shared" si="89"/>
        <v/>
      </c>
      <c r="BE42" s="3" t="str">
        <f t="shared" si="90"/>
        <v/>
      </c>
      <c r="BF42" s="3" t="str">
        <f t="shared" si="91"/>
        <v/>
      </c>
      <c r="BG42" s="3" t="str">
        <f t="shared" si="92"/>
        <v/>
      </c>
      <c r="BH42" s="3" t="str">
        <f t="shared" si="93"/>
        <v/>
      </c>
      <c r="BI42" s="3" t="str">
        <f t="shared" si="94"/>
        <v/>
      </c>
      <c r="BJ42" s="3" t="str">
        <f t="shared" si="95"/>
        <v/>
      </c>
    </row>
    <row r="43" spans="2:62">
      <c r="B43" s="6">
        <v>23</v>
      </c>
      <c r="C43" s="4" t="str">
        <f>IF(B43="","",VLOOKUP(B43,Tabelle2!$A$2:$B$38,2,0))</f>
        <v>9-14-17-25-31-34</v>
      </c>
      <c r="D43" s="3">
        <f t="shared" si="33"/>
        <v>0</v>
      </c>
      <c r="E43" s="7" t="str">
        <f t="shared" si="0"/>
        <v>L</v>
      </c>
      <c r="F43" s="32" t="str">
        <f>IF(B43="","",IF(AE42&lt;$J$15,"Bet","No Bet"))</f>
        <v>Bet</v>
      </c>
      <c r="G43" s="22">
        <f t="shared" si="1"/>
        <v>-66</v>
      </c>
      <c r="AE43" s="1">
        <f>IF(E43="L",AE42+1,IF(E43="W",0,""))</f>
        <v>7</v>
      </c>
      <c r="AF43" s="3" t="str">
        <f t="shared" si="65"/>
        <v/>
      </c>
      <c r="AG43" s="3" t="str">
        <f t="shared" si="66"/>
        <v/>
      </c>
      <c r="AH43" s="3" t="str">
        <f t="shared" si="67"/>
        <v/>
      </c>
      <c r="AI43" s="3" t="str">
        <f t="shared" si="68"/>
        <v/>
      </c>
      <c r="AJ43" s="3" t="str">
        <f t="shared" si="69"/>
        <v/>
      </c>
      <c r="AK43" s="3" t="str">
        <f t="shared" si="70"/>
        <v/>
      </c>
      <c r="AL43" s="3" t="str">
        <f t="shared" si="71"/>
        <v/>
      </c>
      <c r="AM43" s="3" t="str">
        <f t="shared" si="72"/>
        <v/>
      </c>
      <c r="AN43" s="3" t="str">
        <f t="shared" si="73"/>
        <v/>
      </c>
      <c r="AO43" s="3" t="str">
        <f t="shared" si="74"/>
        <v/>
      </c>
      <c r="AP43" s="3" t="str">
        <f t="shared" si="75"/>
        <v/>
      </c>
      <c r="AQ43" s="3" t="str">
        <f t="shared" si="76"/>
        <v/>
      </c>
      <c r="AR43" s="3" t="str">
        <f t="shared" si="77"/>
        <v/>
      </c>
      <c r="AS43" s="3" t="str">
        <f t="shared" si="78"/>
        <v/>
      </c>
      <c r="AT43" s="3" t="str">
        <f t="shared" si="79"/>
        <v/>
      </c>
      <c r="AU43" s="3" t="str">
        <f t="shared" si="80"/>
        <v/>
      </c>
      <c r="AV43" s="3" t="str">
        <f t="shared" si="81"/>
        <v/>
      </c>
      <c r="AW43" s="3" t="str">
        <f t="shared" si="82"/>
        <v/>
      </c>
      <c r="AX43" s="3" t="str">
        <f t="shared" si="83"/>
        <v/>
      </c>
      <c r="AY43" s="3" t="str">
        <f t="shared" si="84"/>
        <v/>
      </c>
      <c r="AZ43" s="3" t="str">
        <f t="shared" si="85"/>
        <v/>
      </c>
      <c r="BA43" s="3" t="str">
        <f t="shared" si="86"/>
        <v/>
      </c>
      <c r="BB43" s="3" t="str">
        <f t="shared" si="87"/>
        <v/>
      </c>
      <c r="BC43" s="3" t="str">
        <f t="shared" si="88"/>
        <v/>
      </c>
      <c r="BD43" s="3" t="str">
        <f t="shared" si="89"/>
        <v/>
      </c>
      <c r="BE43" s="3" t="str">
        <f t="shared" si="90"/>
        <v/>
      </c>
      <c r="BF43" s="3" t="str">
        <f t="shared" si="91"/>
        <v/>
      </c>
      <c r="BG43" s="3" t="str">
        <f t="shared" si="92"/>
        <v/>
      </c>
      <c r="BH43" s="3" t="str">
        <f t="shared" si="93"/>
        <v/>
      </c>
      <c r="BI43" s="3" t="str">
        <f t="shared" si="94"/>
        <v/>
      </c>
      <c r="BJ43" s="3" t="str">
        <f t="shared" si="95"/>
        <v/>
      </c>
    </row>
    <row r="44" spans="2:62">
      <c r="B44" s="6">
        <v>23</v>
      </c>
      <c r="C44" s="4" t="str">
        <f>IF(B44="","",VLOOKUP(B44,Tabelle2!$A$2:$B$38,2,0))</f>
        <v>9-14-17-25-31-34</v>
      </c>
      <c r="D44" s="3">
        <f t="shared" si="33"/>
        <v>0</v>
      </c>
      <c r="E44" s="7" t="str">
        <f t="shared" si="0"/>
        <v>L</v>
      </c>
      <c r="F44" s="32" t="str">
        <f>IF(B44="","",IF(AE43&lt;$J$15,"Bet","No Bet"))</f>
        <v>Bet</v>
      </c>
      <c r="G44" s="22">
        <f t="shared" si="1"/>
        <v>-72</v>
      </c>
      <c r="AE44" s="1">
        <f>IF(E44="L",AE43+1,IF(E44="W",0,""))</f>
        <v>8</v>
      </c>
      <c r="AF44" s="3" t="str">
        <f t="shared" si="65"/>
        <v/>
      </c>
      <c r="AG44" s="3" t="str">
        <f t="shared" si="66"/>
        <v/>
      </c>
      <c r="AH44" s="3" t="str">
        <f t="shared" si="67"/>
        <v/>
      </c>
      <c r="AI44" s="3" t="str">
        <f t="shared" si="68"/>
        <v/>
      </c>
      <c r="AJ44" s="3" t="str">
        <f t="shared" si="69"/>
        <v/>
      </c>
      <c r="AK44" s="3" t="str">
        <f t="shared" si="70"/>
        <v/>
      </c>
      <c r="AL44" s="3" t="str">
        <f t="shared" si="71"/>
        <v/>
      </c>
      <c r="AM44" s="3" t="str">
        <f t="shared" si="72"/>
        <v/>
      </c>
      <c r="AN44" s="3" t="str">
        <f t="shared" si="73"/>
        <v/>
      </c>
      <c r="AO44" s="3" t="str">
        <f t="shared" si="74"/>
        <v/>
      </c>
      <c r="AP44" s="3" t="str">
        <f t="shared" si="75"/>
        <v/>
      </c>
      <c r="AQ44" s="3" t="str">
        <f t="shared" si="76"/>
        <v/>
      </c>
      <c r="AR44" s="3" t="str">
        <f t="shared" si="77"/>
        <v/>
      </c>
      <c r="AS44" s="3" t="str">
        <f t="shared" si="78"/>
        <v/>
      </c>
      <c r="AT44" s="3" t="str">
        <f t="shared" si="79"/>
        <v/>
      </c>
      <c r="AU44" s="3" t="str">
        <f t="shared" si="80"/>
        <v/>
      </c>
      <c r="AV44" s="3" t="str">
        <f t="shared" si="81"/>
        <v/>
      </c>
      <c r="AW44" s="3" t="str">
        <f t="shared" si="82"/>
        <v/>
      </c>
      <c r="AX44" s="3" t="str">
        <f t="shared" si="83"/>
        <v/>
      </c>
      <c r="AY44" s="3" t="str">
        <f t="shared" si="84"/>
        <v/>
      </c>
      <c r="AZ44" s="3" t="str">
        <f t="shared" si="85"/>
        <v/>
      </c>
      <c r="BA44" s="3" t="str">
        <f t="shared" si="86"/>
        <v/>
      </c>
      <c r="BB44" s="3" t="str">
        <f t="shared" si="87"/>
        <v/>
      </c>
      <c r="BC44" s="3" t="str">
        <f t="shared" si="88"/>
        <v/>
      </c>
      <c r="BD44" s="3" t="str">
        <f t="shared" si="89"/>
        <v/>
      </c>
      <c r="BE44" s="3" t="str">
        <f t="shared" si="90"/>
        <v/>
      </c>
      <c r="BF44" s="3" t="str">
        <f t="shared" si="91"/>
        <v/>
      </c>
      <c r="BG44" s="3" t="str">
        <f t="shared" si="92"/>
        <v/>
      </c>
      <c r="BH44" s="3" t="str">
        <f t="shared" si="93"/>
        <v/>
      </c>
      <c r="BI44" s="3" t="str">
        <f t="shared" si="94"/>
        <v/>
      </c>
      <c r="BJ44" s="3" t="str">
        <f t="shared" si="95"/>
        <v/>
      </c>
    </row>
    <row r="45" spans="2:62">
      <c r="B45" s="6">
        <v>3</v>
      </c>
      <c r="C45" s="4" t="str">
        <f>IF(B45="","",VLOOKUP(B45,Tabelle2!$A$2:$B$38,2,0))</f>
        <v>2-9-14-17-25-31</v>
      </c>
      <c r="D45" s="3">
        <f t="shared" si="33"/>
        <v>0</v>
      </c>
      <c r="E45" s="7" t="str">
        <f t="shared" si="0"/>
        <v>L</v>
      </c>
      <c r="F45" s="32" t="str">
        <f>IF(B45="","",IF(AE44&lt;$J$15,"Bet","No Bet"))</f>
        <v>Bet</v>
      </c>
      <c r="G45" s="22">
        <f t="shared" si="1"/>
        <v>-78</v>
      </c>
      <c r="AE45" s="1">
        <f>IF(E45="L",AE44+1,IF(E45="W",0,""))</f>
        <v>9</v>
      </c>
      <c r="AF45" s="3" t="str">
        <f t="shared" si="65"/>
        <v/>
      </c>
      <c r="AG45" s="3" t="str">
        <f t="shared" si="66"/>
        <v/>
      </c>
      <c r="AH45" s="3" t="str">
        <f t="shared" si="67"/>
        <v/>
      </c>
      <c r="AI45" s="3" t="str">
        <f t="shared" si="68"/>
        <v/>
      </c>
      <c r="AJ45" s="3" t="str">
        <f t="shared" si="69"/>
        <v/>
      </c>
      <c r="AK45" s="3" t="str">
        <f t="shared" si="70"/>
        <v/>
      </c>
      <c r="AL45" s="3" t="str">
        <f t="shared" si="71"/>
        <v/>
      </c>
      <c r="AM45" s="3" t="str">
        <f t="shared" si="72"/>
        <v/>
      </c>
      <c r="AN45" s="3" t="str">
        <f t="shared" si="73"/>
        <v/>
      </c>
      <c r="AO45" s="3" t="str">
        <f t="shared" si="74"/>
        <v/>
      </c>
      <c r="AP45" s="3" t="str">
        <f t="shared" si="75"/>
        <v/>
      </c>
      <c r="AQ45" s="3" t="str">
        <f t="shared" si="76"/>
        <v/>
      </c>
      <c r="AR45" s="3" t="str">
        <f t="shared" si="77"/>
        <v/>
      </c>
      <c r="AS45" s="3" t="str">
        <f t="shared" si="78"/>
        <v/>
      </c>
      <c r="AT45" s="3" t="str">
        <f t="shared" si="79"/>
        <v/>
      </c>
      <c r="AU45" s="3" t="str">
        <f t="shared" si="80"/>
        <v/>
      </c>
      <c r="AV45" s="3" t="str">
        <f t="shared" si="81"/>
        <v/>
      </c>
      <c r="AW45" s="3" t="str">
        <f t="shared" si="82"/>
        <v/>
      </c>
      <c r="AX45" s="3" t="str">
        <f t="shared" si="83"/>
        <v/>
      </c>
      <c r="AY45" s="3" t="str">
        <f t="shared" si="84"/>
        <v/>
      </c>
      <c r="AZ45" s="3" t="str">
        <f t="shared" si="85"/>
        <v/>
      </c>
      <c r="BA45" s="3" t="str">
        <f t="shared" si="86"/>
        <v/>
      </c>
      <c r="BB45" s="3" t="str">
        <f t="shared" si="87"/>
        <v/>
      </c>
      <c r="BC45" s="3" t="str">
        <f t="shared" si="88"/>
        <v/>
      </c>
      <c r="BD45" s="3" t="str">
        <f t="shared" si="89"/>
        <v/>
      </c>
      <c r="BE45" s="3" t="str">
        <f t="shared" si="90"/>
        <v/>
      </c>
      <c r="BF45" s="3" t="str">
        <f t="shared" si="91"/>
        <v/>
      </c>
      <c r="BG45" s="3" t="str">
        <f t="shared" si="92"/>
        <v/>
      </c>
      <c r="BH45" s="3" t="str">
        <f t="shared" si="93"/>
        <v/>
      </c>
      <c r="BI45" s="3" t="str">
        <f t="shared" si="94"/>
        <v/>
      </c>
      <c r="BJ45" s="3" t="str">
        <f t="shared" si="95"/>
        <v/>
      </c>
    </row>
    <row r="46" spans="2:62">
      <c r="B46" s="6">
        <v>35</v>
      </c>
      <c r="C46" s="4" t="str">
        <f>IF(B46="","",VLOOKUP(B46,Tabelle2!$A$2:$B$38,2,0))</f>
        <v>2-14-20-21-25-31</v>
      </c>
      <c r="D46" s="3">
        <f t="shared" si="33"/>
        <v>0</v>
      </c>
      <c r="E46" s="7" t="str">
        <f t="shared" si="0"/>
        <v>L</v>
      </c>
      <c r="F46" s="32" t="str">
        <f>IF(B46="","",IF(AE45&lt;$J$15,"Bet","No Bet"))</f>
        <v>Bet</v>
      </c>
      <c r="G46" s="22">
        <f t="shared" si="1"/>
        <v>-84</v>
      </c>
      <c r="AE46" s="1">
        <f>IF(E46="L",AE45+1,IF(E46="W",0,""))</f>
        <v>10</v>
      </c>
      <c r="AF46" s="3" t="str">
        <f t="shared" si="65"/>
        <v/>
      </c>
      <c r="AG46" s="3" t="str">
        <f t="shared" si="66"/>
        <v/>
      </c>
      <c r="AH46" s="3" t="str">
        <f t="shared" si="67"/>
        <v/>
      </c>
      <c r="AI46" s="3" t="str">
        <f t="shared" si="68"/>
        <v/>
      </c>
      <c r="AJ46" s="3" t="str">
        <f t="shared" si="69"/>
        <v/>
      </c>
      <c r="AK46" s="3" t="str">
        <f t="shared" si="70"/>
        <v/>
      </c>
      <c r="AL46" s="3" t="str">
        <f t="shared" si="71"/>
        <v/>
      </c>
      <c r="AM46" s="3" t="str">
        <f t="shared" si="72"/>
        <v/>
      </c>
      <c r="AN46" s="3" t="str">
        <f t="shared" si="73"/>
        <v/>
      </c>
      <c r="AO46" s="3" t="str">
        <f t="shared" si="74"/>
        <v/>
      </c>
      <c r="AP46" s="3" t="str">
        <f t="shared" si="75"/>
        <v/>
      </c>
      <c r="AQ46" s="3" t="str">
        <f t="shared" si="76"/>
        <v/>
      </c>
      <c r="AR46" s="3" t="str">
        <f t="shared" si="77"/>
        <v/>
      </c>
      <c r="AS46" s="3" t="str">
        <f t="shared" si="78"/>
        <v/>
      </c>
      <c r="AT46" s="3" t="str">
        <f t="shared" si="79"/>
        <v/>
      </c>
      <c r="AU46" s="3" t="str">
        <f t="shared" si="80"/>
        <v/>
      </c>
      <c r="AV46" s="3" t="str">
        <f t="shared" si="81"/>
        <v/>
      </c>
      <c r="AW46" s="3" t="str">
        <f t="shared" si="82"/>
        <v/>
      </c>
      <c r="AX46" s="3" t="str">
        <f t="shared" si="83"/>
        <v/>
      </c>
      <c r="AY46" s="3" t="str">
        <f t="shared" si="84"/>
        <v/>
      </c>
      <c r="AZ46" s="3" t="str">
        <f t="shared" si="85"/>
        <v/>
      </c>
      <c r="BA46" s="3" t="str">
        <f t="shared" si="86"/>
        <v/>
      </c>
      <c r="BB46" s="3" t="str">
        <f t="shared" si="87"/>
        <v/>
      </c>
      <c r="BC46" s="3" t="str">
        <f t="shared" si="88"/>
        <v/>
      </c>
      <c r="BD46" s="3" t="str">
        <f t="shared" si="89"/>
        <v/>
      </c>
      <c r="BE46" s="3" t="str">
        <f t="shared" si="90"/>
        <v/>
      </c>
      <c r="BF46" s="3" t="str">
        <f t="shared" si="91"/>
        <v/>
      </c>
      <c r="BG46" s="3" t="str">
        <f t="shared" si="92"/>
        <v/>
      </c>
      <c r="BH46" s="3" t="str">
        <f t="shared" si="93"/>
        <v/>
      </c>
      <c r="BI46" s="3" t="str">
        <f t="shared" si="94"/>
        <v/>
      </c>
      <c r="BJ46" s="3" t="str">
        <f t="shared" si="95"/>
        <v/>
      </c>
    </row>
    <row r="47" spans="2:62">
      <c r="B47" s="6">
        <v>6</v>
      </c>
      <c r="C47" s="4" t="str">
        <f>IF(B47="","",VLOOKUP(B47,Tabelle2!$A$2:$B$38,2,0))</f>
        <v>0-5-10-15-24-32</v>
      </c>
      <c r="D47" s="3">
        <f t="shared" si="33"/>
        <v>0</v>
      </c>
      <c r="E47" s="7" t="str">
        <f t="shared" si="0"/>
        <v>L</v>
      </c>
      <c r="F47" s="32" t="str">
        <f>IF(B47="","",IF(AE46&lt;$J$15,"Bet","No Bet"))</f>
        <v>Bet</v>
      </c>
      <c r="G47" s="22">
        <f t="shared" si="1"/>
        <v>-90</v>
      </c>
      <c r="AE47" s="1">
        <f>IF(E47="L",AE46+1,IF(E47="W",0,""))</f>
        <v>11</v>
      </c>
      <c r="AF47" s="3" t="str">
        <f t="shared" si="65"/>
        <v/>
      </c>
      <c r="AG47" s="3" t="str">
        <f t="shared" si="66"/>
        <v/>
      </c>
      <c r="AH47" s="3" t="str">
        <f t="shared" si="67"/>
        <v/>
      </c>
      <c r="AI47" s="3" t="str">
        <f t="shared" si="68"/>
        <v/>
      </c>
      <c r="AJ47" s="3" t="str">
        <f t="shared" si="69"/>
        <v/>
      </c>
      <c r="AK47" s="3" t="str">
        <f t="shared" si="70"/>
        <v/>
      </c>
      <c r="AL47" s="3" t="str">
        <f t="shared" si="71"/>
        <v/>
      </c>
      <c r="AM47" s="3" t="str">
        <f t="shared" si="72"/>
        <v/>
      </c>
      <c r="AN47" s="3" t="str">
        <f t="shared" si="73"/>
        <v/>
      </c>
      <c r="AO47" s="3" t="str">
        <f t="shared" si="74"/>
        <v/>
      </c>
      <c r="AP47" s="3" t="str">
        <f t="shared" si="75"/>
        <v/>
      </c>
      <c r="AQ47" s="3" t="str">
        <f t="shared" si="76"/>
        <v/>
      </c>
      <c r="AR47" s="3" t="str">
        <f t="shared" si="77"/>
        <v/>
      </c>
      <c r="AS47" s="3" t="str">
        <f t="shared" si="78"/>
        <v/>
      </c>
      <c r="AT47" s="3" t="str">
        <f t="shared" si="79"/>
        <v/>
      </c>
      <c r="AU47" s="3" t="str">
        <f t="shared" si="80"/>
        <v/>
      </c>
      <c r="AV47" s="3" t="str">
        <f t="shared" si="81"/>
        <v/>
      </c>
      <c r="AW47" s="3" t="str">
        <f t="shared" si="82"/>
        <v/>
      </c>
      <c r="AX47" s="3" t="str">
        <f t="shared" si="83"/>
        <v/>
      </c>
      <c r="AY47" s="3" t="str">
        <f t="shared" si="84"/>
        <v/>
      </c>
      <c r="AZ47" s="3" t="str">
        <f t="shared" si="85"/>
        <v/>
      </c>
      <c r="BA47" s="3" t="str">
        <f t="shared" si="86"/>
        <v/>
      </c>
      <c r="BB47" s="3" t="str">
        <f t="shared" si="87"/>
        <v/>
      </c>
      <c r="BC47" s="3" t="str">
        <f t="shared" si="88"/>
        <v/>
      </c>
      <c r="BD47" s="3" t="str">
        <f t="shared" si="89"/>
        <v/>
      </c>
      <c r="BE47" s="3" t="str">
        <f t="shared" si="90"/>
        <v/>
      </c>
      <c r="BF47" s="3" t="str">
        <f t="shared" si="91"/>
        <v/>
      </c>
      <c r="BG47" s="3" t="str">
        <f t="shared" si="92"/>
        <v/>
      </c>
      <c r="BH47" s="3" t="str">
        <f t="shared" si="93"/>
        <v/>
      </c>
      <c r="BI47" s="3" t="str">
        <f t="shared" si="94"/>
        <v/>
      </c>
      <c r="BJ47" s="3" t="str">
        <f t="shared" si="95"/>
        <v/>
      </c>
    </row>
    <row r="48" spans="2:62">
      <c r="B48" s="6">
        <v>6</v>
      </c>
      <c r="C48" s="4" t="str">
        <f>IF(B48="","",VLOOKUP(B48,Tabelle2!$A$2:$B$38,2,0))</f>
        <v>0-5-10-15-24-32</v>
      </c>
      <c r="D48" s="3">
        <f t="shared" si="33"/>
        <v>0</v>
      </c>
      <c r="E48" s="7" t="str">
        <f t="shared" si="0"/>
        <v>L</v>
      </c>
      <c r="F48" s="32" t="str">
        <f>IF(B48="","",IF(AE47&lt;$J$15,"Bet","No Bet"))</f>
        <v>Bet</v>
      </c>
      <c r="G48" s="22">
        <f t="shared" si="1"/>
        <v>-96</v>
      </c>
      <c r="AE48" s="1">
        <f>IF(E48="L",AE47+1,IF(E48="W",0,""))</f>
        <v>12</v>
      </c>
      <c r="AF48" s="3" t="str">
        <f t="shared" si="65"/>
        <v/>
      </c>
      <c r="AG48" s="3" t="str">
        <f t="shared" si="66"/>
        <v/>
      </c>
      <c r="AH48" s="3" t="str">
        <f t="shared" si="67"/>
        <v/>
      </c>
      <c r="AI48" s="3" t="str">
        <f t="shared" si="68"/>
        <v/>
      </c>
      <c r="AJ48" s="3" t="str">
        <f t="shared" si="69"/>
        <v/>
      </c>
      <c r="AK48" s="3" t="str">
        <f t="shared" si="70"/>
        <v/>
      </c>
      <c r="AL48" s="3" t="str">
        <f t="shared" si="71"/>
        <v/>
      </c>
      <c r="AM48" s="3" t="str">
        <f t="shared" si="72"/>
        <v/>
      </c>
      <c r="AN48" s="3" t="str">
        <f t="shared" si="73"/>
        <v/>
      </c>
      <c r="AO48" s="3" t="str">
        <f t="shared" si="74"/>
        <v/>
      </c>
      <c r="AP48" s="3" t="str">
        <f t="shared" si="75"/>
        <v/>
      </c>
      <c r="AQ48" s="3" t="str">
        <f t="shared" si="76"/>
        <v/>
      </c>
      <c r="AR48" s="3" t="str">
        <f t="shared" si="77"/>
        <v/>
      </c>
      <c r="AS48" s="3" t="str">
        <f t="shared" si="78"/>
        <v/>
      </c>
      <c r="AT48" s="3" t="str">
        <f t="shared" si="79"/>
        <v/>
      </c>
      <c r="AU48" s="3" t="str">
        <f t="shared" si="80"/>
        <v/>
      </c>
      <c r="AV48" s="3" t="str">
        <f t="shared" si="81"/>
        <v/>
      </c>
      <c r="AW48" s="3" t="str">
        <f t="shared" si="82"/>
        <v/>
      </c>
      <c r="AX48" s="3" t="str">
        <f t="shared" si="83"/>
        <v/>
      </c>
      <c r="AY48" s="3" t="str">
        <f t="shared" si="84"/>
        <v/>
      </c>
      <c r="AZ48" s="3" t="str">
        <f t="shared" si="85"/>
        <v/>
      </c>
      <c r="BA48" s="3" t="str">
        <f t="shared" si="86"/>
        <v/>
      </c>
      <c r="BB48" s="3" t="str">
        <f t="shared" si="87"/>
        <v/>
      </c>
      <c r="BC48" s="3" t="str">
        <f t="shared" si="88"/>
        <v/>
      </c>
      <c r="BD48" s="3" t="str">
        <f t="shared" si="89"/>
        <v/>
      </c>
      <c r="BE48" s="3" t="str">
        <f t="shared" si="90"/>
        <v/>
      </c>
      <c r="BF48" s="3" t="str">
        <f t="shared" si="91"/>
        <v/>
      </c>
      <c r="BG48" s="3" t="str">
        <f t="shared" si="92"/>
        <v/>
      </c>
      <c r="BH48" s="3" t="str">
        <f t="shared" si="93"/>
        <v/>
      </c>
      <c r="BI48" s="3" t="str">
        <f t="shared" si="94"/>
        <v/>
      </c>
      <c r="BJ48" s="3" t="str">
        <f t="shared" si="95"/>
        <v/>
      </c>
    </row>
    <row r="49" spans="2:62">
      <c r="B49" s="6">
        <v>14</v>
      </c>
      <c r="C49" s="4" t="str">
        <f>IF(B49="","",VLOOKUP(B49,Tabelle2!$A$2:$B$38,2,0))</f>
        <v>3-8-12-23-30-35</v>
      </c>
      <c r="D49" s="3">
        <f t="shared" si="33"/>
        <v>0</v>
      </c>
      <c r="E49" s="7" t="str">
        <f t="shared" si="0"/>
        <v>L</v>
      </c>
      <c r="F49" s="32" t="str">
        <f>IF(B49="","",IF(AE48&lt;$J$15,"Bet","No Bet"))</f>
        <v>Bet</v>
      </c>
      <c r="G49" s="22">
        <f t="shared" si="1"/>
        <v>-102</v>
      </c>
      <c r="AE49" s="1">
        <f>IF(E49="L",AE48+1,IF(E49="W",0,""))</f>
        <v>13</v>
      </c>
      <c r="AF49" s="3" t="str">
        <f t="shared" si="65"/>
        <v/>
      </c>
      <c r="AG49" s="3" t="str">
        <f t="shared" si="66"/>
        <v/>
      </c>
      <c r="AH49" s="3" t="str">
        <f t="shared" si="67"/>
        <v/>
      </c>
      <c r="AI49" s="3" t="str">
        <f t="shared" si="68"/>
        <v/>
      </c>
      <c r="AJ49" s="3" t="str">
        <f t="shared" si="69"/>
        <v/>
      </c>
      <c r="AK49" s="3" t="str">
        <f t="shared" si="70"/>
        <v/>
      </c>
      <c r="AL49" s="3" t="str">
        <f t="shared" si="71"/>
        <v/>
      </c>
      <c r="AM49" s="3" t="str">
        <f t="shared" si="72"/>
        <v/>
      </c>
      <c r="AN49" s="3" t="str">
        <f t="shared" si="73"/>
        <v/>
      </c>
      <c r="AO49" s="3" t="str">
        <f t="shared" si="74"/>
        <v/>
      </c>
      <c r="AP49" s="3" t="str">
        <f t="shared" si="75"/>
        <v/>
      </c>
      <c r="AQ49" s="3" t="str">
        <f t="shared" si="76"/>
        <v/>
      </c>
      <c r="AR49" s="3" t="str">
        <f t="shared" si="77"/>
        <v/>
      </c>
      <c r="AS49" s="3" t="str">
        <f t="shared" si="78"/>
        <v/>
      </c>
      <c r="AT49" s="3" t="str">
        <f t="shared" si="79"/>
        <v/>
      </c>
      <c r="AU49" s="3" t="str">
        <f t="shared" si="80"/>
        <v/>
      </c>
      <c r="AV49" s="3" t="str">
        <f t="shared" si="81"/>
        <v/>
      </c>
      <c r="AW49" s="3" t="str">
        <f t="shared" si="82"/>
        <v/>
      </c>
      <c r="AX49" s="3" t="str">
        <f t="shared" si="83"/>
        <v/>
      </c>
      <c r="AY49" s="3" t="str">
        <f t="shared" si="84"/>
        <v/>
      </c>
      <c r="AZ49" s="3" t="str">
        <f t="shared" si="85"/>
        <v/>
      </c>
      <c r="BA49" s="3" t="str">
        <f t="shared" si="86"/>
        <v/>
      </c>
      <c r="BB49" s="3" t="str">
        <f t="shared" si="87"/>
        <v/>
      </c>
      <c r="BC49" s="3" t="str">
        <f t="shared" si="88"/>
        <v/>
      </c>
      <c r="BD49" s="3" t="str">
        <f t="shared" si="89"/>
        <v/>
      </c>
      <c r="BE49" s="3" t="str">
        <f t="shared" si="90"/>
        <v/>
      </c>
      <c r="BF49" s="3" t="str">
        <f t="shared" si="91"/>
        <v/>
      </c>
      <c r="BG49" s="3" t="str">
        <f t="shared" si="92"/>
        <v/>
      </c>
      <c r="BH49" s="3" t="str">
        <f t="shared" si="93"/>
        <v/>
      </c>
      <c r="BI49" s="3" t="str">
        <f t="shared" si="94"/>
        <v/>
      </c>
      <c r="BJ49" s="3" t="str">
        <f t="shared" si="95"/>
        <v/>
      </c>
    </row>
    <row r="50" spans="2:62">
      <c r="B50" s="6">
        <v>14</v>
      </c>
      <c r="C50" s="4" t="str">
        <f>IF(B50="","",VLOOKUP(B50,Tabelle2!$A$2:$B$38,2,0))</f>
        <v>3-8-12-23-30-35</v>
      </c>
      <c r="D50" s="3">
        <f t="shared" si="33"/>
        <v>0</v>
      </c>
      <c r="E50" s="7" t="str">
        <f t="shared" si="0"/>
        <v>L</v>
      </c>
      <c r="F50" s="32" t="str">
        <f>IF(B50="","",IF(AE49&lt;$J$15,"Bet","No Bet"))</f>
        <v>Bet</v>
      </c>
      <c r="G50" s="22">
        <f t="shared" si="1"/>
        <v>-108</v>
      </c>
      <c r="AE50" s="1">
        <f>IF(E50="L",AE49+1,IF(E50="W",0,""))</f>
        <v>14</v>
      </c>
      <c r="AF50" s="3" t="str">
        <f t="shared" si="65"/>
        <v/>
      </c>
      <c r="AG50" s="3" t="str">
        <f t="shared" si="66"/>
        <v/>
      </c>
      <c r="AH50" s="3" t="str">
        <f t="shared" si="67"/>
        <v/>
      </c>
      <c r="AI50" s="3" t="str">
        <f t="shared" si="68"/>
        <v/>
      </c>
      <c r="AJ50" s="3" t="str">
        <f t="shared" si="69"/>
        <v/>
      </c>
      <c r="AK50" s="3" t="str">
        <f t="shared" si="70"/>
        <v/>
      </c>
      <c r="AL50" s="3" t="str">
        <f t="shared" si="71"/>
        <v/>
      </c>
      <c r="AM50" s="3" t="str">
        <f t="shared" si="72"/>
        <v/>
      </c>
      <c r="AN50" s="3" t="str">
        <f t="shared" si="73"/>
        <v/>
      </c>
      <c r="AO50" s="3" t="str">
        <f t="shared" si="74"/>
        <v/>
      </c>
      <c r="AP50" s="3" t="str">
        <f t="shared" si="75"/>
        <v/>
      </c>
      <c r="AQ50" s="3" t="str">
        <f t="shared" si="76"/>
        <v/>
      </c>
      <c r="AR50" s="3" t="str">
        <f t="shared" si="77"/>
        <v/>
      </c>
      <c r="AS50" s="3" t="str">
        <f t="shared" si="78"/>
        <v/>
      </c>
      <c r="AT50" s="3" t="str">
        <f t="shared" si="79"/>
        <v/>
      </c>
      <c r="AU50" s="3" t="str">
        <f t="shared" si="80"/>
        <v/>
      </c>
      <c r="AV50" s="3" t="str">
        <f t="shared" si="81"/>
        <v/>
      </c>
      <c r="AW50" s="3" t="str">
        <f t="shared" si="82"/>
        <v/>
      </c>
      <c r="AX50" s="3" t="str">
        <f t="shared" si="83"/>
        <v/>
      </c>
      <c r="AY50" s="3" t="str">
        <f t="shared" si="84"/>
        <v/>
      </c>
      <c r="AZ50" s="3" t="str">
        <f t="shared" si="85"/>
        <v/>
      </c>
      <c r="BA50" s="3" t="str">
        <f t="shared" si="86"/>
        <v/>
      </c>
      <c r="BB50" s="3" t="str">
        <f t="shared" si="87"/>
        <v/>
      </c>
      <c r="BC50" s="3" t="str">
        <f t="shared" si="88"/>
        <v/>
      </c>
      <c r="BD50" s="3" t="str">
        <f t="shared" si="89"/>
        <v/>
      </c>
      <c r="BE50" s="3" t="str">
        <f t="shared" si="90"/>
        <v/>
      </c>
      <c r="BF50" s="3" t="str">
        <f t="shared" si="91"/>
        <v/>
      </c>
      <c r="BG50" s="3" t="str">
        <f t="shared" si="92"/>
        <v/>
      </c>
      <c r="BH50" s="3" t="str">
        <f t="shared" si="93"/>
        <v/>
      </c>
      <c r="BI50" s="3" t="str">
        <f t="shared" si="94"/>
        <v/>
      </c>
      <c r="BJ50" s="3" t="str">
        <f t="shared" si="95"/>
        <v/>
      </c>
    </row>
    <row r="51" spans="2:62">
      <c r="B51" s="6">
        <v>5</v>
      </c>
      <c r="C51" s="4" t="str">
        <f>IF(B51="","",VLOOKUP(B51,Tabelle2!$A$2:$B$38,2,0))</f>
        <v>6-9-18-22-27-34</v>
      </c>
      <c r="D51" s="3">
        <f t="shared" si="33"/>
        <v>0</v>
      </c>
      <c r="E51" s="7" t="str">
        <f t="shared" si="0"/>
        <v>L</v>
      </c>
      <c r="F51" s="32" t="str">
        <f>IF(B51="","",IF(AE50&lt;$J$15,"Bet","No Bet"))</f>
        <v>Bet</v>
      </c>
      <c r="G51" s="22">
        <f t="shared" si="1"/>
        <v>-114</v>
      </c>
      <c r="AE51" s="1">
        <f>IF(E51="L",AE50+1,IF(E51="W",0,""))</f>
        <v>15</v>
      </c>
      <c r="AF51" s="3" t="str">
        <f t="shared" si="65"/>
        <v/>
      </c>
      <c r="AG51" s="3" t="str">
        <f t="shared" si="66"/>
        <v/>
      </c>
      <c r="AH51" s="3" t="str">
        <f t="shared" si="67"/>
        <v/>
      </c>
      <c r="AI51" s="3" t="str">
        <f t="shared" si="68"/>
        <v/>
      </c>
      <c r="AJ51" s="3" t="str">
        <f t="shared" si="69"/>
        <v/>
      </c>
      <c r="AK51" s="3" t="str">
        <f t="shared" si="70"/>
        <v/>
      </c>
      <c r="AL51" s="3" t="str">
        <f t="shared" si="71"/>
        <v/>
      </c>
      <c r="AM51" s="3" t="str">
        <f t="shared" si="72"/>
        <v/>
      </c>
      <c r="AN51" s="3" t="str">
        <f t="shared" si="73"/>
        <v/>
      </c>
      <c r="AO51" s="3" t="str">
        <f t="shared" si="74"/>
        <v/>
      </c>
      <c r="AP51" s="3" t="str">
        <f t="shared" si="75"/>
        <v/>
      </c>
      <c r="AQ51" s="3" t="str">
        <f t="shared" si="76"/>
        <v/>
      </c>
      <c r="AR51" s="3" t="str">
        <f t="shared" si="77"/>
        <v/>
      </c>
      <c r="AS51" s="3" t="str">
        <f t="shared" si="78"/>
        <v/>
      </c>
      <c r="AT51" s="3" t="str">
        <f t="shared" si="79"/>
        <v/>
      </c>
      <c r="AU51" s="3" t="str">
        <f t="shared" si="80"/>
        <v/>
      </c>
      <c r="AV51" s="3" t="str">
        <f t="shared" si="81"/>
        <v/>
      </c>
      <c r="AW51" s="3" t="str">
        <f t="shared" si="82"/>
        <v/>
      </c>
      <c r="AX51" s="3" t="str">
        <f t="shared" si="83"/>
        <v/>
      </c>
      <c r="AY51" s="3" t="str">
        <f t="shared" si="84"/>
        <v/>
      </c>
      <c r="AZ51" s="3" t="str">
        <f t="shared" si="85"/>
        <v/>
      </c>
      <c r="BA51" s="3" t="str">
        <f t="shared" si="86"/>
        <v/>
      </c>
      <c r="BB51" s="3" t="str">
        <f t="shared" si="87"/>
        <v/>
      </c>
      <c r="BC51" s="3" t="str">
        <f t="shared" si="88"/>
        <v/>
      </c>
      <c r="BD51" s="3" t="str">
        <f t="shared" si="89"/>
        <v/>
      </c>
      <c r="BE51" s="3" t="str">
        <f t="shared" si="90"/>
        <v/>
      </c>
      <c r="BF51" s="3" t="str">
        <f t="shared" si="91"/>
        <v/>
      </c>
      <c r="BG51" s="3" t="str">
        <f t="shared" si="92"/>
        <v/>
      </c>
      <c r="BH51" s="3" t="str">
        <f t="shared" si="93"/>
        <v/>
      </c>
      <c r="BI51" s="3" t="str">
        <f t="shared" si="94"/>
        <v/>
      </c>
      <c r="BJ51" s="3" t="str">
        <f t="shared" si="95"/>
        <v/>
      </c>
    </row>
    <row r="52" spans="2:62">
      <c r="B52" s="6">
        <v>5</v>
      </c>
      <c r="C52" s="4" t="str">
        <f>IF(B52="","",VLOOKUP(B52,Tabelle2!$A$2:$B$38,2,0))</f>
        <v>6-9-18-22-27-34</v>
      </c>
      <c r="D52" s="3">
        <f t="shared" si="33"/>
        <v>0</v>
      </c>
      <c r="E52" s="7" t="str">
        <f t="shared" si="0"/>
        <v>L</v>
      </c>
      <c r="F52" s="32" t="str">
        <f>IF(B52="","",IF(AE51&lt;$J$15,"Bet","No Bet"))</f>
        <v>Bet</v>
      </c>
      <c r="G52" s="22">
        <f t="shared" si="1"/>
        <v>-120</v>
      </c>
      <c r="AE52" s="1">
        <f>IF(E52="L",AE51+1,IF(E52="W",0,""))</f>
        <v>16</v>
      </c>
      <c r="AF52" s="3" t="str">
        <f t="shared" si="65"/>
        <v/>
      </c>
      <c r="AG52" s="3" t="str">
        <f t="shared" si="66"/>
        <v/>
      </c>
      <c r="AH52" s="3" t="str">
        <f t="shared" si="67"/>
        <v/>
      </c>
      <c r="AI52" s="3" t="str">
        <f t="shared" si="68"/>
        <v/>
      </c>
      <c r="AJ52" s="3" t="str">
        <f t="shared" si="69"/>
        <v/>
      </c>
      <c r="AK52" s="3" t="str">
        <f t="shared" si="70"/>
        <v/>
      </c>
      <c r="AL52" s="3" t="str">
        <f t="shared" si="71"/>
        <v/>
      </c>
      <c r="AM52" s="3" t="str">
        <f t="shared" si="72"/>
        <v/>
      </c>
      <c r="AN52" s="3" t="str">
        <f t="shared" si="73"/>
        <v/>
      </c>
      <c r="AO52" s="3" t="str">
        <f t="shared" si="74"/>
        <v/>
      </c>
      <c r="AP52" s="3" t="str">
        <f t="shared" si="75"/>
        <v/>
      </c>
      <c r="AQ52" s="3" t="str">
        <f t="shared" si="76"/>
        <v/>
      </c>
      <c r="AR52" s="3" t="str">
        <f t="shared" si="77"/>
        <v/>
      </c>
      <c r="AS52" s="3" t="str">
        <f t="shared" si="78"/>
        <v/>
      </c>
      <c r="AT52" s="3" t="str">
        <f t="shared" si="79"/>
        <v/>
      </c>
      <c r="AU52" s="3">
        <f t="shared" si="80"/>
        <v>1</v>
      </c>
      <c r="AV52" s="3" t="str">
        <f t="shared" si="81"/>
        <v/>
      </c>
      <c r="AW52" s="3" t="str">
        <f t="shared" si="82"/>
        <v/>
      </c>
      <c r="AX52" s="3" t="str">
        <f t="shared" si="83"/>
        <v/>
      </c>
      <c r="AY52" s="3" t="str">
        <f t="shared" si="84"/>
        <v/>
      </c>
      <c r="AZ52" s="3" t="str">
        <f t="shared" si="85"/>
        <v/>
      </c>
      <c r="BA52" s="3" t="str">
        <f t="shared" si="86"/>
        <v/>
      </c>
      <c r="BB52" s="3" t="str">
        <f t="shared" si="87"/>
        <v/>
      </c>
      <c r="BC52" s="3" t="str">
        <f t="shared" si="88"/>
        <v/>
      </c>
      <c r="BD52" s="3" t="str">
        <f t="shared" si="89"/>
        <v/>
      </c>
      <c r="BE52" s="3" t="str">
        <f t="shared" si="90"/>
        <v/>
      </c>
      <c r="BF52" s="3" t="str">
        <f t="shared" si="91"/>
        <v/>
      </c>
      <c r="BG52" s="3" t="str">
        <f t="shared" si="92"/>
        <v/>
      </c>
      <c r="BH52" s="3" t="str">
        <f t="shared" si="93"/>
        <v/>
      </c>
      <c r="BI52" s="3" t="str">
        <f t="shared" si="94"/>
        <v/>
      </c>
      <c r="BJ52" s="3" t="str">
        <f t="shared" si="95"/>
        <v/>
      </c>
    </row>
    <row r="53" spans="2:62">
      <c r="B53" s="6">
        <v>27</v>
      </c>
      <c r="C53" s="4" t="str">
        <f>IF(B53="","",VLOOKUP(B53,Tabelle2!$A$2:$B$38,2,0))</f>
        <v>5-15-16-19-24-32</v>
      </c>
      <c r="D53" s="3">
        <f t="shared" si="33"/>
        <v>1</v>
      </c>
      <c r="E53" s="7" t="str">
        <f t="shared" si="0"/>
        <v>W</v>
      </c>
      <c r="F53" s="32" t="str">
        <f>IF(B53="","",IF(AE52&lt;$J$15,"Bet","No Bet"))</f>
        <v>Bet</v>
      </c>
      <c r="G53" s="22">
        <f t="shared" si="1"/>
        <v>-90</v>
      </c>
      <c r="AE53" s="1">
        <f>IF(E53="L",AE52+1,IF(E53="W",0,""))</f>
        <v>0</v>
      </c>
      <c r="AF53" s="3" t="str">
        <f t="shared" si="65"/>
        <v/>
      </c>
      <c r="AG53" s="3" t="str">
        <f t="shared" si="66"/>
        <v/>
      </c>
      <c r="AH53" s="3" t="str">
        <f t="shared" si="67"/>
        <v/>
      </c>
      <c r="AI53" s="3" t="str">
        <f t="shared" si="68"/>
        <v/>
      </c>
      <c r="AJ53" s="3" t="str">
        <f t="shared" si="69"/>
        <v/>
      </c>
      <c r="AK53" s="3" t="str">
        <f t="shared" si="70"/>
        <v/>
      </c>
      <c r="AL53" s="3" t="str">
        <f t="shared" si="71"/>
        <v/>
      </c>
      <c r="AM53" s="3" t="str">
        <f t="shared" si="72"/>
        <v/>
      </c>
      <c r="AN53" s="3" t="str">
        <f t="shared" si="73"/>
        <v/>
      </c>
      <c r="AO53" s="3" t="str">
        <f t="shared" si="74"/>
        <v/>
      </c>
      <c r="AP53" s="3" t="str">
        <f t="shared" si="75"/>
        <v/>
      </c>
      <c r="AQ53" s="3" t="str">
        <f t="shared" si="76"/>
        <v/>
      </c>
      <c r="AR53" s="3" t="str">
        <f t="shared" si="77"/>
        <v/>
      </c>
      <c r="AS53" s="3" t="str">
        <f t="shared" si="78"/>
        <v/>
      </c>
      <c r="AT53" s="3" t="str">
        <f t="shared" si="79"/>
        <v/>
      </c>
      <c r="AU53" s="3" t="str">
        <f t="shared" si="80"/>
        <v/>
      </c>
      <c r="AV53" s="3" t="str">
        <f t="shared" si="81"/>
        <v/>
      </c>
      <c r="AW53" s="3" t="str">
        <f t="shared" si="82"/>
        <v/>
      </c>
      <c r="AX53" s="3" t="str">
        <f t="shared" si="83"/>
        <v/>
      </c>
      <c r="AY53" s="3" t="str">
        <f t="shared" si="84"/>
        <v/>
      </c>
      <c r="AZ53" s="3" t="str">
        <f t="shared" si="85"/>
        <v/>
      </c>
      <c r="BA53" s="3" t="str">
        <f t="shared" si="86"/>
        <v/>
      </c>
      <c r="BB53" s="3" t="str">
        <f t="shared" si="87"/>
        <v/>
      </c>
      <c r="BC53" s="3" t="str">
        <f t="shared" si="88"/>
        <v/>
      </c>
      <c r="BD53" s="3" t="str">
        <f t="shared" si="89"/>
        <v/>
      </c>
      <c r="BE53" s="3" t="str">
        <f t="shared" si="90"/>
        <v/>
      </c>
      <c r="BF53" s="3" t="str">
        <f t="shared" si="91"/>
        <v/>
      </c>
      <c r="BG53" s="3" t="str">
        <f t="shared" si="92"/>
        <v/>
      </c>
      <c r="BH53" s="3" t="str">
        <f t="shared" si="93"/>
        <v/>
      </c>
      <c r="BI53" s="3" t="str">
        <f t="shared" si="94"/>
        <v/>
      </c>
      <c r="BJ53" s="3" t="str">
        <f t="shared" si="95"/>
        <v/>
      </c>
    </row>
    <row r="54" spans="2:62">
      <c r="B54" s="6">
        <v>27</v>
      </c>
      <c r="C54" s="4" t="str">
        <f>IF(B54="","",VLOOKUP(B54,Tabelle2!$A$2:$B$38,2,0))</f>
        <v>5-15-16-19-24-32</v>
      </c>
      <c r="D54" s="3">
        <f t="shared" si="33"/>
        <v>0</v>
      </c>
      <c r="E54" s="7" t="str">
        <f t="shared" si="0"/>
        <v>L</v>
      </c>
      <c r="F54" s="32" t="str">
        <f>IF(B54="","",IF(AE53&lt;$J$15,"Bet","No Bet"))</f>
        <v>Bet</v>
      </c>
      <c r="G54" s="22">
        <f t="shared" si="1"/>
        <v>-96</v>
      </c>
      <c r="AE54" s="1">
        <f>IF(E54="L",AE53+1,IF(E54="W",0,""))</f>
        <v>1</v>
      </c>
      <c r="AF54" s="3" t="str">
        <f t="shared" si="65"/>
        <v/>
      </c>
      <c r="AG54" s="3" t="str">
        <f t="shared" si="66"/>
        <v/>
      </c>
      <c r="AH54" s="3" t="str">
        <f t="shared" si="67"/>
        <v/>
      </c>
      <c r="AI54" s="3" t="str">
        <f t="shared" si="68"/>
        <v/>
      </c>
      <c r="AJ54" s="3" t="str">
        <f t="shared" si="69"/>
        <v/>
      </c>
      <c r="AK54" s="3" t="str">
        <f t="shared" si="70"/>
        <v/>
      </c>
      <c r="AL54" s="3" t="str">
        <f t="shared" si="71"/>
        <v/>
      </c>
      <c r="AM54" s="3" t="str">
        <f t="shared" si="72"/>
        <v/>
      </c>
      <c r="AN54" s="3" t="str">
        <f t="shared" si="73"/>
        <v/>
      </c>
      <c r="AO54" s="3" t="str">
        <f t="shared" si="74"/>
        <v/>
      </c>
      <c r="AP54" s="3" t="str">
        <f t="shared" si="75"/>
        <v/>
      </c>
      <c r="AQ54" s="3" t="str">
        <f t="shared" si="76"/>
        <v/>
      </c>
      <c r="AR54" s="3" t="str">
        <f t="shared" si="77"/>
        <v/>
      </c>
      <c r="AS54" s="3" t="str">
        <f t="shared" si="78"/>
        <v/>
      </c>
      <c r="AT54" s="3" t="str">
        <f t="shared" si="79"/>
        <v/>
      </c>
      <c r="AU54" s="3" t="str">
        <f t="shared" si="80"/>
        <v/>
      </c>
      <c r="AV54" s="3" t="str">
        <f t="shared" si="81"/>
        <v/>
      </c>
      <c r="AW54" s="3" t="str">
        <f t="shared" si="82"/>
        <v/>
      </c>
      <c r="AX54" s="3" t="str">
        <f t="shared" si="83"/>
        <v/>
      </c>
      <c r="AY54" s="3" t="str">
        <f t="shared" si="84"/>
        <v/>
      </c>
      <c r="AZ54" s="3" t="str">
        <f t="shared" si="85"/>
        <v/>
      </c>
      <c r="BA54" s="3" t="str">
        <f t="shared" si="86"/>
        <v/>
      </c>
      <c r="BB54" s="3" t="str">
        <f t="shared" si="87"/>
        <v/>
      </c>
      <c r="BC54" s="3" t="str">
        <f t="shared" si="88"/>
        <v/>
      </c>
      <c r="BD54" s="3" t="str">
        <f t="shared" si="89"/>
        <v/>
      </c>
      <c r="BE54" s="3" t="str">
        <f t="shared" si="90"/>
        <v/>
      </c>
      <c r="BF54" s="3" t="str">
        <f t="shared" si="91"/>
        <v/>
      </c>
      <c r="BG54" s="3" t="str">
        <f t="shared" si="92"/>
        <v/>
      </c>
      <c r="BH54" s="3" t="str">
        <f t="shared" si="93"/>
        <v/>
      </c>
      <c r="BI54" s="3" t="str">
        <f t="shared" si="94"/>
        <v/>
      </c>
      <c r="BJ54" s="3" t="str">
        <f t="shared" si="95"/>
        <v/>
      </c>
    </row>
    <row r="55" spans="2:62">
      <c r="B55" s="6">
        <v>34</v>
      </c>
      <c r="C55" s="4" t="str">
        <f>IF(B55="","",VLOOKUP(B55,Tabelle2!$A$2:$B$38,2,0))</f>
        <v>0-5-10-23-26-32</v>
      </c>
      <c r="D55" s="3">
        <f t="shared" si="33"/>
        <v>0</v>
      </c>
      <c r="E55" s="7" t="str">
        <f t="shared" si="0"/>
        <v>L</v>
      </c>
      <c r="F55" s="32" t="str">
        <f>IF(B55="","",IF(AE54&lt;$J$15,"Bet","No Bet"))</f>
        <v>Bet</v>
      </c>
      <c r="G55" s="22">
        <f t="shared" si="1"/>
        <v>-102</v>
      </c>
      <c r="AE55" s="1">
        <f>IF(E55="L",AE54+1,IF(E55="W",0,""))</f>
        <v>2</v>
      </c>
      <c r="AF55" s="3" t="str">
        <f t="shared" si="65"/>
        <v/>
      </c>
      <c r="AG55" s="3" t="str">
        <f t="shared" si="66"/>
        <v/>
      </c>
      <c r="AH55" s="3" t="str">
        <f t="shared" si="67"/>
        <v/>
      </c>
      <c r="AI55" s="3" t="str">
        <f t="shared" si="68"/>
        <v/>
      </c>
      <c r="AJ55" s="3" t="str">
        <f t="shared" si="69"/>
        <v/>
      </c>
      <c r="AK55" s="3" t="str">
        <f t="shared" si="70"/>
        <v/>
      </c>
      <c r="AL55" s="3" t="str">
        <f t="shared" si="71"/>
        <v/>
      </c>
      <c r="AM55" s="3" t="str">
        <f t="shared" si="72"/>
        <v/>
      </c>
      <c r="AN55" s="3" t="str">
        <f t="shared" si="73"/>
        <v/>
      </c>
      <c r="AO55" s="3" t="str">
        <f t="shared" si="74"/>
        <v/>
      </c>
      <c r="AP55" s="3" t="str">
        <f t="shared" si="75"/>
        <v/>
      </c>
      <c r="AQ55" s="3" t="str">
        <f t="shared" si="76"/>
        <v/>
      </c>
      <c r="AR55" s="3" t="str">
        <f t="shared" si="77"/>
        <v/>
      </c>
      <c r="AS55" s="3" t="str">
        <f t="shared" si="78"/>
        <v/>
      </c>
      <c r="AT55" s="3" t="str">
        <f t="shared" si="79"/>
        <v/>
      </c>
      <c r="AU55" s="3" t="str">
        <f t="shared" si="80"/>
        <v/>
      </c>
      <c r="AV55" s="3" t="str">
        <f t="shared" si="81"/>
        <v/>
      </c>
      <c r="AW55" s="3" t="str">
        <f t="shared" si="82"/>
        <v/>
      </c>
      <c r="AX55" s="3" t="str">
        <f t="shared" si="83"/>
        <v/>
      </c>
      <c r="AY55" s="3" t="str">
        <f t="shared" si="84"/>
        <v/>
      </c>
      <c r="AZ55" s="3" t="str">
        <f t="shared" si="85"/>
        <v/>
      </c>
      <c r="BA55" s="3" t="str">
        <f t="shared" si="86"/>
        <v/>
      </c>
      <c r="BB55" s="3" t="str">
        <f t="shared" si="87"/>
        <v/>
      </c>
      <c r="BC55" s="3" t="str">
        <f t="shared" si="88"/>
        <v/>
      </c>
      <c r="BD55" s="3" t="str">
        <f t="shared" si="89"/>
        <v/>
      </c>
      <c r="BE55" s="3" t="str">
        <f t="shared" si="90"/>
        <v/>
      </c>
      <c r="BF55" s="3" t="str">
        <f t="shared" si="91"/>
        <v/>
      </c>
      <c r="BG55" s="3" t="str">
        <f t="shared" si="92"/>
        <v/>
      </c>
      <c r="BH55" s="3" t="str">
        <f t="shared" si="93"/>
        <v/>
      </c>
      <c r="BI55" s="3" t="str">
        <f t="shared" si="94"/>
        <v/>
      </c>
      <c r="BJ55" s="3" t="str">
        <f t="shared" si="95"/>
        <v/>
      </c>
    </row>
    <row r="56" spans="2:62">
      <c r="B56" s="6">
        <v>16</v>
      </c>
      <c r="C56" s="4" t="str">
        <f>IF(B56="","",VLOOKUP(B56,Tabelle2!$A$2:$B$38,2,0))</f>
        <v>7-13-18-27-29-36</v>
      </c>
      <c r="D56" s="3">
        <f t="shared" si="33"/>
        <v>0</v>
      </c>
      <c r="E56" s="7" t="str">
        <f t="shared" si="0"/>
        <v>L</v>
      </c>
      <c r="F56" s="32" t="str">
        <f>IF(B56="","",IF(AE55&lt;$J$15,"Bet","No Bet"))</f>
        <v>Bet</v>
      </c>
      <c r="G56" s="22">
        <f t="shared" si="1"/>
        <v>-108</v>
      </c>
      <c r="AE56" s="1">
        <f>IF(E56="L",AE55+1,IF(E56="W",0,""))</f>
        <v>3</v>
      </c>
      <c r="AF56" s="3" t="str">
        <f t="shared" si="65"/>
        <v/>
      </c>
      <c r="AG56" s="3" t="str">
        <f t="shared" si="66"/>
        <v/>
      </c>
      <c r="AH56" s="3">
        <f t="shared" si="67"/>
        <v>1</v>
      </c>
      <c r="AI56" s="3" t="str">
        <f t="shared" si="68"/>
        <v/>
      </c>
      <c r="AJ56" s="3" t="str">
        <f t="shared" si="69"/>
        <v/>
      </c>
      <c r="AK56" s="3" t="str">
        <f t="shared" si="70"/>
        <v/>
      </c>
      <c r="AL56" s="3" t="str">
        <f t="shared" si="71"/>
        <v/>
      </c>
      <c r="AM56" s="3" t="str">
        <f t="shared" si="72"/>
        <v/>
      </c>
      <c r="AN56" s="3" t="str">
        <f t="shared" si="73"/>
        <v/>
      </c>
      <c r="AO56" s="3" t="str">
        <f t="shared" si="74"/>
        <v/>
      </c>
      <c r="AP56" s="3" t="str">
        <f t="shared" si="75"/>
        <v/>
      </c>
      <c r="AQ56" s="3" t="str">
        <f t="shared" si="76"/>
        <v/>
      </c>
      <c r="AR56" s="3" t="str">
        <f t="shared" si="77"/>
        <v/>
      </c>
      <c r="AS56" s="3" t="str">
        <f t="shared" si="78"/>
        <v/>
      </c>
      <c r="AT56" s="3" t="str">
        <f t="shared" si="79"/>
        <v/>
      </c>
      <c r="AU56" s="3" t="str">
        <f t="shared" si="80"/>
        <v/>
      </c>
      <c r="AV56" s="3" t="str">
        <f t="shared" si="81"/>
        <v/>
      </c>
      <c r="AW56" s="3" t="str">
        <f t="shared" si="82"/>
        <v/>
      </c>
      <c r="AX56" s="3" t="str">
        <f t="shared" si="83"/>
        <v/>
      </c>
      <c r="AY56" s="3" t="str">
        <f t="shared" si="84"/>
        <v/>
      </c>
      <c r="AZ56" s="3" t="str">
        <f t="shared" si="85"/>
        <v/>
      </c>
      <c r="BA56" s="3" t="str">
        <f t="shared" si="86"/>
        <v/>
      </c>
      <c r="BB56" s="3" t="str">
        <f t="shared" si="87"/>
        <v/>
      </c>
      <c r="BC56" s="3" t="str">
        <f t="shared" si="88"/>
        <v/>
      </c>
      <c r="BD56" s="3" t="str">
        <f t="shared" si="89"/>
        <v/>
      </c>
      <c r="BE56" s="3" t="str">
        <f t="shared" si="90"/>
        <v/>
      </c>
      <c r="BF56" s="3" t="str">
        <f t="shared" si="91"/>
        <v/>
      </c>
      <c r="BG56" s="3" t="str">
        <f t="shared" si="92"/>
        <v/>
      </c>
      <c r="BH56" s="3" t="str">
        <f t="shared" si="93"/>
        <v/>
      </c>
      <c r="BI56" s="3" t="str">
        <f t="shared" si="94"/>
        <v/>
      </c>
      <c r="BJ56" s="3" t="str">
        <f t="shared" si="95"/>
        <v/>
      </c>
    </row>
    <row r="57" spans="2:62">
      <c r="B57" s="6">
        <v>18</v>
      </c>
      <c r="C57" s="4" t="str">
        <f>IF(B57="","",VLOOKUP(B57,Tabelle2!$A$2:$B$38,2,0))</f>
        <v>0-5-15-16-24-32</v>
      </c>
      <c r="D57" s="3">
        <f t="shared" si="33"/>
        <v>1</v>
      </c>
      <c r="E57" s="7" t="str">
        <f t="shared" si="0"/>
        <v>W</v>
      </c>
      <c r="F57" s="32" t="str">
        <f>IF(B57="","",IF(AE56&lt;$J$15,"Bet","No Bet"))</f>
        <v>Bet</v>
      </c>
      <c r="G57" s="22">
        <f t="shared" si="1"/>
        <v>-78</v>
      </c>
      <c r="AE57" s="1">
        <f>IF(E57="L",AE56+1,IF(E57="W",0,""))</f>
        <v>0</v>
      </c>
      <c r="AF57" s="3" t="str">
        <f t="shared" si="65"/>
        <v/>
      </c>
      <c r="AG57" s="3" t="str">
        <f t="shared" si="66"/>
        <v/>
      </c>
      <c r="AH57" s="3" t="str">
        <f t="shared" si="67"/>
        <v/>
      </c>
      <c r="AI57" s="3" t="str">
        <f t="shared" si="68"/>
        <v/>
      </c>
      <c r="AJ57" s="3" t="str">
        <f t="shared" si="69"/>
        <v/>
      </c>
      <c r="AK57" s="3" t="str">
        <f t="shared" si="70"/>
        <v/>
      </c>
      <c r="AL57" s="3" t="str">
        <f t="shared" si="71"/>
        <v/>
      </c>
      <c r="AM57" s="3" t="str">
        <f t="shared" si="72"/>
        <v/>
      </c>
      <c r="AN57" s="3" t="str">
        <f t="shared" si="73"/>
        <v/>
      </c>
      <c r="AO57" s="3" t="str">
        <f t="shared" si="74"/>
        <v/>
      </c>
      <c r="AP57" s="3" t="str">
        <f t="shared" si="75"/>
        <v/>
      </c>
      <c r="AQ57" s="3" t="str">
        <f t="shared" si="76"/>
        <v/>
      </c>
      <c r="AR57" s="3" t="str">
        <f t="shared" si="77"/>
        <v/>
      </c>
      <c r="AS57" s="3" t="str">
        <f t="shared" si="78"/>
        <v/>
      </c>
      <c r="AT57" s="3" t="str">
        <f t="shared" si="79"/>
        <v/>
      </c>
      <c r="AU57" s="3" t="str">
        <f t="shared" si="80"/>
        <v/>
      </c>
      <c r="AV57" s="3" t="str">
        <f t="shared" si="81"/>
        <v/>
      </c>
      <c r="AW57" s="3" t="str">
        <f t="shared" si="82"/>
        <v/>
      </c>
      <c r="AX57" s="3" t="str">
        <f t="shared" si="83"/>
        <v/>
      </c>
      <c r="AY57" s="3" t="str">
        <f t="shared" si="84"/>
        <v/>
      </c>
      <c r="AZ57" s="3" t="str">
        <f t="shared" si="85"/>
        <v/>
      </c>
      <c r="BA57" s="3" t="str">
        <f t="shared" si="86"/>
        <v/>
      </c>
      <c r="BB57" s="3" t="str">
        <f t="shared" si="87"/>
        <v/>
      </c>
      <c r="BC57" s="3" t="str">
        <f t="shared" si="88"/>
        <v/>
      </c>
      <c r="BD57" s="3" t="str">
        <f t="shared" si="89"/>
        <v/>
      </c>
      <c r="BE57" s="3" t="str">
        <f t="shared" si="90"/>
        <v/>
      </c>
      <c r="BF57" s="3" t="str">
        <f t="shared" si="91"/>
        <v/>
      </c>
      <c r="BG57" s="3" t="str">
        <f t="shared" si="92"/>
        <v/>
      </c>
      <c r="BH57" s="3" t="str">
        <f t="shared" si="93"/>
        <v/>
      </c>
      <c r="BI57" s="3" t="str">
        <f t="shared" si="94"/>
        <v/>
      </c>
      <c r="BJ57" s="3" t="str">
        <f t="shared" si="95"/>
        <v/>
      </c>
    </row>
    <row r="58" spans="2:62">
      <c r="B58" s="6">
        <v>1</v>
      </c>
      <c r="C58" s="4" t="str">
        <f>IF(B58="","",VLOOKUP(B58,Tabelle2!$A$2:$B$38,2,0))</f>
        <v>7-11-12-28-30-36</v>
      </c>
      <c r="D58" s="3">
        <f t="shared" si="33"/>
        <v>0</v>
      </c>
      <c r="E58" s="7" t="str">
        <f t="shared" si="0"/>
        <v>L</v>
      </c>
      <c r="F58" s="32" t="str">
        <f>IF(B58="","",IF(AE57&lt;$J$15,"Bet","No Bet"))</f>
        <v>Bet</v>
      </c>
      <c r="G58" s="22">
        <f t="shared" si="1"/>
        <v>-84</v>
      </c>
      <c r="AE58" s="1">
        <f>IF(E58="L",AE57+1,IF(E58="W",0,""))</f>
        <v>1</v>
      </c>
      <c r="AF58" s="3" t="str">
        <f t="shared" si="65"/>
        <v/>
      </c>
      <c r="AG58" s="3" t="str">
        <f t="shared" si="66"/>
        <v/>
      </c>
      <c r="AH58" s="3" t="str">
        <f t="shared" si="67"/>
        <v/>
      </c>
      <c r="AI58" s="3" t="str">
        <f t="shared" si="68"/>
        <v/>
      </c>
      <c r="AJ58" s="3" t="str">
        <f t="shared" si="69"/>
        <v/>
      </c>
      <c r="AK58" s="3" t="str">
        <f t="shared" si="70"/>
        <v/>
      </c>
      <c r="AL58" s="3" t="str">
        <f t="shared" si="71"/>
        <v/>
      </c>
      <c r="AM58" s="3" t="str">
        <f t="shared" si="72"/>
        <v/>
      </c>
      <c r="AN58" s="3" t="str">
        <f t="shared" si="73"/>
        <v/>
      </c>
      <c r="AO58" s="3" t="str">
        <f t="shared" si="74"/>
        <v/>
      </c>
      <c r="AP58" s="3" t="str">
        <f t="shared" si="75"/>
        <v/>
      </c>
      <c r="AQ58" s="3" t="str">
        <f t="shared" si="76"/>
        <v/>
      </c>
      <c r="AR58" s="3" t="str">
        <f t="shared" si="77"/>
        <v/>
      </c>
      <c r="AS58" s="3" t="str">
        <f t="shared" si="78"/>
        <v/>
      </c>
      <c r="AT58" s="3" t="str">
        <f t="shared" si="79"/>
        <v/>
      </c>
      <c r="AU58" s="3" t="str">
        <f t="shared" si="80"/>
        <v/>
      </c>
      <c r="AV58" s="3" t="str">
        <f t="shared" si="81"/>
        <v/>
      </c>
      <c r="AW58" s="3" t="str">
        <f t="shared" si="82"/>
        <v/>
      </c>
      <c r="AX58" s="3" t="str">
        <f t="shared" si="83"/>
        <v/>
      </c>
      <c r="AY58" s="3" t="str">
        <f t="shared" si="84"/>
        <v/>
      </c>
      <c r="AZ58" s="3" t="str">
        <f t="shared" si="85"/>
        <v/>
      </c>
      <c r="BA58" s="3" t="str">
        <f t="shared" si="86"/>
        <v/>
      </c>
      <c r="BB58" s="3" t="str">
        <f t="shared" si="87"/>
        <v/>
      </c>
      <c r="BC58" s="3" t="str">
        <f t="shared" si="88"/>
        <v/>
      </c>
      <c r="BD58" s="3" t="str">
        <f t="shared" si="89"/>
        <v/>
      </c>
      <c r="BE58" s="3" t="str">
        <f t="shared" si="90"/>
        <v/>
      </c>
      <c r="BF58" s="3" t="str">
        <f t="shared" si="91"/>
        <v/>
      </c>
      <c r="BG58" s="3" t="str">
        <f t="shared" si="92"/>
        <v/>
      </c>
      <c r="BH58" s="3" t="str">
        <f t="shared" si="93"/>
        <v/>
      </c>
      <c r="BI58" s="3" t="str">
        <f t="shared" si="94"/>
        <v/>
      </c>
      <c r="BJ58" s="3" t="str">
        <f t="shared" si="95"/>
        <v/>
      </c>
    </row>
    <row r="59" spans="2:62">
      <c r="B59" s="6">
        <v>27</v>
      </c>
      <c r="C59" s="4" t="str">
        <f>IF(B59="","",VLOOKUP(B59,Tabelle2!$A$2:$B$38,2,0))</f>
        <v>5-15-16-19-24-32</v>
      </c>
      <c r="D59" s="3">
        <f t="shared" si="33"/>
        <v>0</v>
      </c>
      <c r="E59" s="7" t="str">
        <f t="shared" si="0"/>
        <v>L</v>
      </c>
      <c r="F59" s="32" t="str">
        <f>IF(B59="","",IF(AE58&lt;$J$15,"Bet","No Bet"))</f>
        <v>Bet</v>
      </c>
      <c r="G59" s="22">
        <f t="shared" si="1"/>
        <v>-90</v>
      </c>
      <c r="AE59" s="1">
        <f>IF(E59="L",AE58+1,IF(E59="W",0,""))</f>
        <v>2</v>
      </c>
      <c r="AF59" s="3" t="str">
        <f t="shared" si="65"/>
        <v/>
      </c>
      <c r="AG59" s="3" t="str">
        <f t="shared" si="66"/>
        <v/>
      </c>
      <c r="AH59" s="3" t="str">
        <f t="shared" si="67"/>
        <v/>
      </c>
      <c r="AI59" s="3" t="str">
        <f t="shared" si="68"/>
        <v/>
      </c>
      <c r="AJ59" s="3" t="str">
        <f t="shared" si="69"/>
        <v/>
      </c>
      <c r="AK59" s="3" t="str">
        <f t="shared" si="70"/>
        <v/>
      </c>
      <c r="AL59" s="3" t="str">
        <f t="shared" si="71"/>
        <v/>
      </c>
      <c r="AM59" s="3" t="str">
        <f t="shared" si="72"/>
        <v/>
      </c>
      <c r="AN59" s="3" t="str">
        <f t="shared" si="73"/>
        <v/>
      </c>
      <c r="AO59" s="3" t="str">
        <f t="shared" si="74"/>
        <v/>
      </c>
      <c r="AP59" s="3" t="str">
        <f t="shared" si="75"/>
        <v/>
      </c>
      <c r="AQ59" s="3" t="str">
        <f t="shared" si="76"/>
        <v/>
      </c>
      <c r="AR59" s="3" t="str">
        <f t="shared" si="77"/>
        <v/>
      </c>
      <c r="AS59" s="3" t="str">
        <f t="shared" si="78"/>
        <v/>
      </c>
      <c r="AT59" s="3" t="str">
        <f t="shared" si="79"/>
        <v/>
      </c>
      <c r="AU59" s="3" t="str">
        <f t="shared" si="80"/>
        <v/>
      </c>
      <c r="AV59" s="3" t="str">
        <f t="shared" si="81"/>
        <v/>
      </c>
      <c r="AW59" s="3" t="str">
        <f t="shared" si="82"/>
        <v/>
      </c>
      <c r="AX59" s="3" t="str">
        <f t="shared" si="83"/>
        <v/>
      </c>
      <c r="AY59" s="3" t="str">
        <f t="shared" si="84"/>
        <v/>
      </c>
      <c r="AZ59" s="3" t="str">
        <f t="shared" si="85"/>
        <v/>
      </c>
      <c r="BA59" s="3" t="str">
        <f t="shared" si="86"/>
        <v/>
      </c>
      <c r="BB59" s="3" t="str">
        <f t="shared" si="87"/>
        <v/>
      </c>
      <c r="BC59" s="3" t="str">
        <f t="shared" si="88"/>
        <v/>
      </c>
      <c r="BD59" s="3" t="str">
        <f t="shared" si="89"/>
        <v/>
      </c>
      <c r="BE59" s="3" t="str">
        <f t="shared" si="90"/>
        <v/>
      </c>
      <c r="BF59" s="3" t="str">
        <f t="shared" si="91"/>
        <v/>
      </c>
      <c r="BG59" s="3" t="str">
        <f t="shared" si="92"/>
        <v/>
      </c>
      <c r="BH59" s="3" t="str">
        <f t="shared" si="93"/>
        <v/>
      </c>
      <c r="BI59" s="3" t="str">
        <f t="shared" si="94"/>
        <v/>
      </c>
      <c r="BJ59" s="3" t="str">
        <f t="shared" si="95"/>
        <v/>
      </c>
    </row>
    <row r="60" spans="2:62">
      <c r="B60" s="6">
        <v>33</v>
      </c>
      <c r="C60" s="4" t="str">
        <f>IF(B60="","",VLOOKUP(B60,Tabelle2!$A$2:$B$38,2,0))</f>
        <v>7-11-13-28-29-36</v>
      </c>
      <c r="D60" s="3">
        <f t="shared" si="33"/>
        <v>0</v>
      </c>
      <c r="E60" s="7" t="str">
        <f t="shared" si="0"/>
        <v>L</v>
      </c>
      <c r="F60" s="32" t="str">
        <f>IF(B60="","",IF(AE59&lt;$J$15,"Bet","No Bet"))</f>
        <v>Bet</v>
      </c>
      <c r="G60" s="22">
        <f t="shared" si="1"/>
        <v>-96</v>
      </c>
      <c r="AE60" s="1">
        <f>IF(E60="L",AE59+1,IF(E60="W",0,""))</f>
        <v>3</v>
      </c>
      <c r="AF60" s="3" t="str">
        <f t="shared" si="65"/>
        <v/>
      </c>
      <c r="AG60" s="3" t="str">
        <f t="shared" si="66"/>
        <v/>
      </c>
      <c r="AH60" s="3" t="str">
        <f t="shared" si="67"/>
        <v/>
      </c>
      <c r="AI60" s="3" t="str">
        <f t="shared" si="68"/>
        <v/>
      </c>
      <c r="AJ60" s="3" t="str">
        <f t="shared" si="69"/>
        <v/>
      </c>
      <c r="AK60" s="3" t="str">
        <f t="shared" si="70"/>
        <v/>
      </c>
      <c r="AL60" s="3" t="str">
        <f t="shared" si="71"/>
        <v/>
      </c>
      <c r="AM60" s="3" t="str">
        <f t="shared" si="72"/>
        <v/>
      </c>
      <c r="AN60" s="3" t="str">
        <f t="shared" si="73"/>
        <v/>
      </c>
      <c r="AO60" s="3" t="str">
        <f t="shared" si="74"/>
        <v/>
      </c>
      <c r="AP60" s="3" t="str">
        <f t="shared" si="75"/>
        <v/>
      </c>
      <c r="AQ60" s="3" t="str">
        <f t="shared" si="76"/>
        <v/>
      </c>
      <c r="AR60" s="3" t="str">
        <f t="shared" si="77"/>
        <v/>
      </c>
      <c r="AS60" s="3" t="str">
        <f t="shared" si="78"/>
        <v/>
      </c>
      <c r="AT60" s="3" t="str">
        <f t="shared" si="79"/>
        <v/>
      </c>
      <c r="AU60" s="3" t="str">
        <f t="shared" si="80"/>
        <v/>
      </c>
      <c r="AV60" s="3" t="str">
        <f t="shared" si="81"/>
        <v/>
      </c>
      <c r="AW60" s="3" t="str">
        <f t="shared" si="82"/>
        <v/>
      </c>
      <c r="AX60" s="3" t="str">
        <f t="shared" si="83"/>
        <v/>
      </c>
      <c r="AY60" s="3" t="str">
        <f t="shared" si="84"/>
        <v/>
      </c>
      <c r="AZ60" s="3" t="str">
        <f t="shared" si="85"/>
        <v/>
      </c>
      <c r="BA60" s="3" t="str">
        <f t="shared" si="86"/>
        <v/>
      </c>
      <c r="BB60" s="3" t="str">
        <f t="shared" si="87"/>
        <v/>
      </c>
      <c r="BC60" s="3" t="str">
        <f t="shared" si="88"/>
        <v/>
      </c>
      <c r="BD60" s="3" t="str">
        <f t="shared" si="89"/>
        <v/>
      </c>
      <c r="BE60" s="3" t="str">
        <f t="shared" si="90"/>
        <v/>
      </c>
      <c r="BF60" s="3" t="str">
        <f t="shared" si="91"/>
        <v/>
      </c>
      <c r="BG60" s="3" t="str">
        <f t="shared" si="92"/>
        <v/>
      </c>
      <c r="BH60" s="3" t="str">
        <f t="shared" si="93"/>
        <v/>
      </c>
      <c r="BI60" s="3" t="str">
        <f t="shared" si="94"/>
        <v/>
      </c>
      <c r="BJ60" s="3" t="str">
        <f t="shared" si="95"/>
        <v/>
      </c>
    </row>
    <row r="61" spans="2:62">
      <c r="B61" s="6">
        <v>27</v>
      </c>
      <c r="C61" s="4" t="str">
        <f>IF(B61="","",VLOOKUP(B61,Tabelle2!$A$2:$B$38,2,0))</f>
        <v>5-15-16-19-24-32</v>
      </c>
      <c r="D61" s="3">
        <f t="shared" si="33"/>
        <v>0</v>
      </c>
      <c r="E61" s="7" t="str">
        <f t="shared" si="0"/>
        <v>L</v>
      </c>
      <c r="F61" s="32" t="str">
        <f>IF(B61="","",IF(AE60&lt;$J$15,"Bet","No Bet"))</f>
        <v>Bet</v>
      </c>
      <c r="G61" s="22">
        <f t="shared" si="1"/>
        <v>-102</v>
      </c>
      <c r="AE61" s="1">
        <f>IF(E61="L",AE60+1,IF(E61="W",0,""))</f>
        <v>4</v>
      </c>
      <c r="AF61" s="3" t="str">
        <f t="shared" si="65"/>
        <v/>
      </c>
      <c r="AG61" s="3" t="str">
        <f t="shared" si="66"/>
        <v/>
      </c>
      <c r="AH61" s="3" t="str">
        <f t="shared" si="67"/>
        <v/>
      </c>
      <c r="AI61" s="3">
        <f t="shared" si="68"/>
        <v>1</v>
      </c>
      <c r="AJ61" s="3" t="str">
        <f t="shared" si="69"/>
        <v/>
      </c>
      <c r="AK61" s="3" t="str">
        <f t="shared" si="70"/>
        <v/>
      </c>
      <c r="AL61" s="3" t="str">
        <f t="shared" si="71"/>
        <v/>
      </c>
      <c r="AM61" s="3" t="str">
        <f t="shared" si="72"/>
        <v/>
      </c>
      <c r="AN61" s="3" t="str">
        <f t="shared" si="73"/>
        <v/>
      </c>
      <c r="AO61" s="3" t="str">
        <f t="shared" si="74"/>
        <v/>
      </c>
      <c r="AP61" s="3" t="str">
        <f t="shared" si="75"/>
        <v/>
      </c>
      <c r="AQ61" s="3" t="str">
        <f t="shared" si="76"/>
        <v/>
      </c>
      <c r="AR61" s="3" t="str">
        <f t="shared" si="77"/>
        <v/>
      </c>
      <c r="AS61" s="3" t="str">
        <f t="shared" si="78"/>
        <v/>
      </c>
      <c r="AT61" s="3" t="str">
        <f t="shared" si="79"/>
        <v/>
      </c>
      <c r="AU61" s="3" t="str">
        <f t="shared" si="80"/>
        <v/>
      </c>
      <c r="AV61" s="3" t="str">
        <f t="shared" si="81"/>
        <v/>
      </c>
      <c r="AW61" s="3" t="str">
        <f t="shared" si="82"/>
        <v/>
      </c>
      <c r="AX61" s="3" t="str">
        <f t="shared" si="83"/>
        <v/>
      </c>
      <c r="AY61" s="3" t="str">
        <f t="shared" si="84"/>
        <v/>
      </c>
      <c r="AZ61" s="3" t="str">
        <f t="shared" si="85"/>
        <v/>
      </c>
      <c r="BA61" s="3" t="str">
        <f t="shared" si="86"/>
        <v/>
      </c>
      <c r="BB61" s="3" t="str">
        <f t="shared" si="87"/>
        <v/>
      </c>
      <c r="BC61" s="3" t="str">
        <f t="shared" si="88"/>
        <v/>
      </c>
      <c r="BD61" s="3" t="str">
        <f t="shared" si="89"/>
        <v/>
      </c>
      <c r="BE61" s="3" t="str">
        <f t="shared" si="90"/>
        <v/>
      </c>
      <c r="BF61" s="3" t="str">
        <f t="shared" si="91"/>
        <v/>
      </c>
      <c r="BG61" s="3" t="str">
        <f t="shared" si="92"/>
        <v/>
      </c>
      <c r="BH61" s="3" t="str">
        <f t="shared" si="93"/>
        <v/>
      </c>
      <c r="BI61" s="3" t="str">
        <f t="shared" si="94"/>
        <v/>
      </c>
      <c r="BJ61" s="3" t="str">
        <f t="shared" si="95"/>
        <v/>
      </c>
    </row>
    <row r="62" spans="2:62">
      <c r="B62" s="6">
        <v>32</v>
      </c>
      <c r="C62" s="4" t="str">
        <f>IF(B62="","",VLOOKUP(B62,Tabelle2!$A$2:$B$38,2,0))</f>
        <v>6-18-22-27-29-34</v>
      </c>
      <c r="D62" s="3">
        <f t="shared" si="33"/>
        <v>1</v>
      </c>
      <c r="E62" s="7" t="str">
        <f t="shared" si="0"/>
        <v>W</v>
      </c>
      <c r="F62" s="32" t="str">
        <f>IF(B62="","",IF(AE61&lt;$J$15,"Bet","No Bet"))</f>
        <v>Bet</v>
      </c>
      <c r="G62" s="22">
        <f t="shared" si="1"/>
        <v>-72</v>
      </c>
      <c r="AE62" s="1">
        <f>IF(E62="L",AE61+1,IF(E62="W",0,""))</f>
        <v>0</v>
      </c>
      <c r="AF62" s="3" t="str">
        <f t="shared" si="65"/>
        <v/>
      </c>
      <c r="AG62" s="3" t="str">
        <f t="shared" si="66"/>
        <v/>
      </c>
      <c r="AH62" s="3" t="str">
        <f t="shared" si="67"/>
        <v/>
      </c>
      <c r="AI62" s="3" t="str">
        <f t="shared" si="68"/>
        <v/>
      </c>
      <c r="AJ62" s="3" t="str">
        <f t="shared" si="69"/>
        <v/>
      </c>
      <c r="AK62" s="3" t="str">
        <f t="shared" si="70"/>
        <v/>
      </c>
      <c r="AL62" s="3" t="str">
        <f t="shared" si="71"/>
        <v/>
      </c>
      <c r="AM62" s="3" t="str">
        <f t="shared" si="72"/>
        <v/>
      </c>
      <c r="AN62" s="3" t="str">
        <f t="shared" si="73"/>
        <v/>
      </c>
      <c r="AO62" s="3" t="str">
        <f t="shared" si="74"/>
        <v/>
      </c>
      <c r="AP62" s="3" t="str">
        <f t="shared" si="75"/>
        <v/>
      </c>
      <c r="AQ62" s="3" t="str">
        <f t="shared" si="76"/>
        <v/>
      </c>
      <c r="AR62" s="3" t="str">
        <f t="shared" si="77"/>
        <v/>
      </c>
      <c r="AS62" s="3" t="str">
        <f t="shared" si="78"/>
        <v/>
      </c>
      <c r="AT62" s="3" t="str">
        <f t="shared" si="79"/>
        <v/>
      </c>
      <c r="AU62" s="3" t="str">
        <f t="shared" si="80"/>
        <v/>
      </c>
      <c r="AV62" s="3" t="str">
        <f t="shared" si="81"/>
        <v/>
      </c>
      <c r="AW62" s="3" t="str">
        <f t="shared" si="82"/>
        <v/>
      </c>
      <c r="AX62" s="3" t="str">
        <f t="shared" si="83"/>
        <v/>
      </c>
      <c r="AY62" s="3" t="str">
        <f t="shared" si="84"/>
        <v/>
      </c>
      <c r="AZ62" s="3" t="str">
        <f t="shared" si="85"/>
        <v/>
      </c>
      <c r="BA62" s="3" t="str">
        <f t="shared" si="86"/>
        <v/>
      </c>
      <c r="BB62" s="3" t="str">
        <f t="shared" si="87"/>
        <v/>
      </c>
      <c r="BC62" s="3" t="str">
        <f t="shared" si="88"/>
        <v/>
      </c>
      <c r="BD62" s="3" t="str">
        <f t="shared" si="89"/>
        <v/>
      </c>
      <c r="BE62" s="3" t="str">
        <f t="shared" si="90"/>
        <v/>
      </c>
      <c r="BF62" s="3" t="str">
        <f t="shared" si="91"/>
        <v/>
      </c>
      <c r="BG62" s="3" t="str">
        <f t="shared" si="92"/>
        <v/>
      </c>
      <c r="BH62" s="3" t="str">
        <f t="shared" si="93"/>
        <v/>
      </c>
      <c r="BI62" s="3" t="str">
        <f t="shared" si="94"/>
        <v/>
      </c>
      <c r="BJ62" s="3" t="str">
        <f t="shared" si="95"/>
        <v/>
      </c>
    </row>
    <row r="63" spans="2:62">
      <c r="B63" s="6">
        <v>6</v>
      </c>
      <c r="C63" s="4" t="str">
        <f>IF(B63="","",VLOOKUP(B63,Tabelle2!$A$2:$B$38,2,0))</f>
        <v>0-5-10-15-24-32</v>
      </c>
      <c r="D63" s="3">
        <f t="shared" si="33"/>
        <v>1</v>
      </c>
      <c r="E63" s="7" t="str">
        <f t="shared" si="0"/>
        <v>W</v>
      </c>
      <c r="F63" s="32" t="str">
        <f>IF(B63="","",IF(AE62&lt;$J$15,"Bet","No Bet"))</f>
        <v>Bet</v>
      </c>
      <c r="G63" s="22">
        <f t="shared" si="1"/>
        <v>-42</v>
      </c>
      <c r="AE63" s="1">
        <f>IF(E63="L",AE62+1,IF(E63="W",0,""))</f>
        <v>0</v>
      </c>
      <c r="AF63" s="3" t="str">
        <f t="shared" si="65"/>
        <v/>
      </c>
      <c r="AG63" s="3" t="str">
        <f t="shared" si="66"/>
        <v/>
      </c>
      <c r="AH63" s="3" t="str">
        <f t="shared" si="67"/>
        <v/>
      </c>
      <c r="AI63" s="3" t="str">
        <f t="shared" si="68"/>
        <v/>
      </c>
      <c r="AJ63" s="3" t="str">
        <f t="shared" si="69"/>
        <v/>
      </c>
      <c r="AK63" s="3" t="str">
        <f t="shared" si="70"/>
        <v/>
      </c>
      <c r="AL63" s="3" t="str">
        <f t="shared" si="71"/>
        <v/>
      </c>
      <c r="AM63" s="3" t="str">
        <f t="shared" si="72"/>
        <v/>
      </c>
      <c r="AN63" s="3" t="str">
        <f t="shared" si="73"/>
        <v/>
      </c>
      <c r="AO63" s="3" t="str">
        <f t="shared" si="74"/>
        <v/>
      </c>
      <c r="AP63" s="3" t="str">
        <f t="shared" si="75"/>
        <v/>
      </c>
      <c r="AQ63" s="3" t="str">
        <f t="shared" si="76"/>
        <v/>
      </c>
      <c r="AR63" s="3" t="str">
        <f t="shared" si="77"/>
        <v/>
      </c>
      <c r="AS63" s="3" t="str">
        <f t="shared" si="78"/>
        <v/>
      </c>
      <c r="AT63" s="3" t="str">
        <f t="shared" si="79"/>
        <v/>
      </c>
      <c r="AU63" s="3" t="str">
        <f t="shared" si="80"/>
        <v/>
      </c>
      <c r="AV63" s="3" t="str">
        <f t="shared" si="81"/>
        <v/>
      </c>
      <c r="AW63" s="3" t="str">
        <f t="shared" si="82"/>
        <v/>
      </c>
      <c r="AX63" s="3" t="str">
        <f t="shared" si="83"/>
        <v/>
      </c>
      <c r="AY63" s="3" t="str">
        <f t="shared" si="84"/>
        <v/>
      </c>
      <c r="AZ63" s="3" t="str">
        <f t="shared" si="85"/>
        <v/>
      </c>
      <c r="BA63" s="3" t="str">
        <f t="shared" si="86"/>
        <v/>
      </c>
      <c r="BB63" s="3" t="str">
        <f t="shared" si="87"/>
        <v/>
      </c>
      <c r="BC63" s="3" t="str">
        <f t="shared" si="88"/>
        <v/>
      </c>
      <c r="BD63" s="3" t="str">
        <f t="shared" si="89"/>
        <v/>
      </c>
      <c r="BE63" s="3" t="str">
        <f t="shared" si="90"/>
        <v/>
      </c>
      <c r="BF63" s="3" t="str">
        <f t="shared" si="91"/>
        <v/>
      </c>
      <c r="BG63" s="3" t="str">
        <f t="shared" si="92"/>
        <v/>
      </c>
      <c r="BH63" s="3" t="str">
        <f t="shared" si="93"/>
        <v/>
      </c>
      <c r="BI63" s="3" t="str">
        <f t="shared" si="94"/>
        <v/>
      </c>
      <c r="BJ63" s="3" t="str">
        <f t="shared" si="95"/>
        <v/>
      </c>
    </row>
    <row r="64" spans="2:62">
      <c r="B64" s="6">
        <v>32</v>
      </c>
      <c r="C64" s="4" t="str">
        <f>IF(B64="","",VLOOKUP(B64,Tabelle2!$A$2:$B$38,2,0))</f>
        <v>6-18-22-27-29-34</v>
      </c>
      <c r="D64" s="3">
        <f t="shared" si="33"/>
        <v>1</v>
      </c>
      <c r="E64" s="7" t="str">
        <f t="shared" si="0"/>
        <v>W</v>
      </c>
      <c r="F64" s="32" t="str">
        <f>IF(B64="","",IF(AE63&lt;$J$15,"Bet","No Bet"))</f>
        <v>Bet</v>
      </c>
      <c r="G64" s="22">
        <f t="shared" si="1"/>
        <v>-12</v>
      </c>
      <c r="AE64" s="1">
        <f>IF(E64="L",AE63+1,IF(E64="W",0,""))</f>
        <v>0</v>
      </c>
      <c r="AF64" s="3" t="str">
        <f t="shared" si="65"/>
        <v/>
      </c>
      <c r="AG64" s="3" t="str">
        <f t="shared" si="66"/>
        <v/>
      </c>
      <c r="AH64" s="3" t="str">
        <f t="shared" si="67"/>
        <v/>
      </c>
      <c r="AI64" s="3" t="str">
        <f t="shared" si="68"/>
        <v/>
      </c>
      <c r="AJ64" s="3" t="str">
        <f t="shared" si="69"/>
        <v/>
      </c>
      <c r="AK64" s="3" t="str">
        <f t="shared" si="70"/>
        <v/>
      </c>
      <c r="AL64" s="3" t="str">
        <f t="shared" si="71"/>
        <v/>
      </c>
      <c r="AM64" s="3" t="str">
        <f t="shared" si="72"/>
        <v/>
      </c>
      <c r="AN64" s="3" t="str">
        <f t="shared" si="73"/>
        <v/>
      </c>
      <c r="AO64" s="3" t="str">
        <f t="shared" si="74"/>
        <v/>
      </c>
      <c r="AP64" s="3" t="str">
        <f t="shared" si="75"/>
        <v/>
      </c>
      <c r="AQ64" s="3" t="str">
        <f t="shared" si="76"/>
        <v/>
      </c>
      <c r="AR64" s="3" t="str">
        <f t="shared" si="77"/>
        <v/>
      </c>
      <c r="AS64" s="3" t="str">
        <f t="shared" si="78"/>
        <v/>
      </c>
      <c r="AT64" s="3" t="str">
        <f t="shared" si="79"/>
        <v/>
      </c>
      <c r="AU64" s="3" t="str">
        <f t="shared" si="80"/>
        <v/>
      </c>
      <c r="AV64" s="3" t="str">
        <f t="shared" si="81"/>
        <v/>
      </c>
      <c r="AW64" s="3" t="str">
        <f t="shared" si="82"/>
        <v/>
      </c>
      <c r="AX64" s="3" t="str">
        <f t="shared" si="83"/>
        <v/>
      </c>
      <c r="AY64" s="3" t="str">
        <f t="shared" si="84"/>
        <v/>
      </c>
      <c r="AZ64" s="3" t="str">
        <f t="shared" si="85"/>
        <v/>
      </c>
      <c r="BA64" s="3" t="str">
        <f t="shared" si="86"/>
        <v/>
      </c>
      <c r="BB64" s="3" t="str">
        <f t="shared" si="87"/>
        <v/>
      </c>
      <c r="BC64" s="3" t="str">
        <f t="shared" si="88"/>
        <v/>
      </c>
      <c r="BD64" s="3" t="str">
        <f t="shared" si="89"/>
        <v/>
      </c>
      <c r="BE64" s="3" t="str">
        <f t="shared" si="90"/>
        <v/>
      </c>
      <c r="BF64" s="3" t="str">
        <f t="shared" si="91"/>
        <v/>
      </c>
      <c r="BG64" s="3" t="str">
        <f t="shared" si="92"/>
        <v/>
      </c>
      <c r="BH64" s="3" t="str">
        <f t="shared" si="93"/>
        <v/>
      </c>
      <c r="BI64" s="3" t="str">
        <f t="shared" si="94"/>
        <v/>
      </c>
      <c r="BJ64" s="3" t="str">
        <f t="shared" si="95"/>
        <v/>
      </c>
    </row>
    <row r="65" spans="2:62">
      <c r="B65" s="6">
        <v>12</v>
      </c>
      <c r="C65" s="4" t="str">
        <f>IF(B65="","",VLOOKUP(B65,Tabelle2!$A$2:$B$38,2,0))</f>
        <v>1-2-4-14-20-21</v>
      </c>
      <c r="D65" s="3">
        <f t="shared" si="33"/>
        <v>0</v>
      </c>
      <c r="E65" s="7" t="str">
        <f t="shared" si="0"/>
        <v>L</v>
      </c>
      <c r="F65" s="32" t="str">
        <f>IF(B65="","",IF(AE64&lt;$J$15,"Bet","No Bet"))</f>
        <v>Bet</v>
      </c>
      <c r="G65" s="22">
        <f t="shared" si="1"/>
        <v>-18</v>
      </c>
      <c r="AE65" s="1">
        <f>IF(E65="L",AE64+1,IF(E65="W",0,""))</f>
        <v>1</v>
      </c>
      <c r="AF65" s="3" t="str">
        <f t="shared" si="65"/>
        <v/>
      </c>
      <c r="AG65" s="3" t="str">
        <f t="shared" si="66"/>
        <v/>
      </c>
      <c r="AH65" s="3" t="str">
        <f t="shared" si="67"/>
        <v/>
      </c>
      <c r="AI65" s="3" t="str">
        <f t="shared" si="68"/>
        <v/>
      </c>
      <c r="AJ65" s="3" t="str">
        <f t="shared" si="69"/>
        <v/>
      </c>
      <c r="AK65" s="3" t="str">
        <f t="shared" si="70"/>
        <v/>
      </c>
      <c r="AL65" s="3" t="str">
        <f t="shared" si="71"/>
        <v/>
      </c>
      <c r="AM65" s="3" t="str">
        <f t="shared" si="72"/>
        <v/>
      </c>
      <c r="AN65" s="3" t="str">
        <f t="shared" si="73"/>
        <v/>
      </c>
      <c r="AO65" s="3" t="str">
        <f t="shared" si="74"/>
        <v/>
      </c>
      <c r="AP65" s="3" t="str">
        <f t="shared" si="75"/>
        <v/>
      </c>
      <c r="AQ65" s="3" t="str">
        <f t="shared" si="76"/>
        <v/>
      </c>
      <c r="AR65" s="3" t="str">
        <f t="shared" si="77"/>
        <v/>
      </c>
      <c r="AS65" s="3" t="str">
        <f t="shared" si="78"/>
        <v/>
      </c>
      <c r="AT65" s="3" t="str">
        <f t="shared" si="79"/>
        <v/>
      </c>
      <c r="AU65" s="3" t="str">
        <f t="shared" si="80"/>
        <v/>
      </c>
      <c r="AV65" s="3" t="str">
        <f t="shared" si="81"/>
        <v/>
      </c>
      <c r="AW65" s="3" t="str">
        <f t="shared" si="82"/>
        <v/>
      </c>
      <c r="AX65" s="3" t="str">
        <f t="shared" si="83"/>
        <v/>
      </c>
      <c r="AY65" s="3" t="str">
        <f t="shared" si="84"/>
        <v/>
      </c>
      <c r="AZ65" s="3" t="str">
        <f t="shared" si="85"/>
        <v/>
      </c>
      <c r="BA65" s="3" t="str">
        <f t="shared" si="86"/>
        <v/>
      </c>
      <c r="BB65" s="3" t="str">
        <f t="shared" si="87"/>
        <v/>
      </c>
      <c r="BC65" s="3" t="str">
        <f t="shared" si="88"/>
        <v/>
      </c>
      <c r="BD65" s="3" t="str">
        <f t="shared" si="89"/>
        <v/>
      </c>
      <c r="BE65" s="3" t="str">
        <f t="shared" si="90"/>
        <v/>
      </c>
      <c r="BF65" s="3" t="str">
        <f t="shared" si="91"/>
        <v/>
      </c>
      <c r="BG65" s="3" t="str">
        <f t="shared" si="92"/>
        <v/>
      </c>
      <c r="BH65" s="3" t="str">
        <f t="shared" si="93"/>
        <v/>
      </c>
      <c r="BI65" s="3" t="str">
        <f t="shared" si="94"/>
        <v/>
      </c>
      <c r="BJ65" s="3" t="str">
        <f t="shared" si="95"/>
        <v/>
      </c>
    </row>
    <row r="66" spans="2:62">
      <c r="B66" s="6">
        <v>24</v>
      </c>
      <c r="C66" s="4" t="str">
        <f>IF(B66="","",VLOOKUP(B66,Tabelle2!$A$2:$B$38,2,0))</f>
        <v>6-13-18-22-27-29</v>
      </c>
      <c r="D66" s="3">
        <f t="shared" si="33"/>
        <v>0</v>
      </c>
      <c r="E66" s="7" t="str">
        <f t="shared" ref="E66:E129" si="97">IF(B66="","",IF(D66=1,"W",IF(D66=0,"L","")))</f>
        <v>L</v>
      </c>
      <c r="F66" s="32" t="str">
        <f>IF(B66="","",IF(AE65&lt;$J$15,"Bet","No Bet"))</f>
        <v>Bet</v>
      </c>
      <c r="G66" s="22">
        <f t="shared" si="1"/>
        <v>-24</v>
      </c>
      <c r="AE66" s="1">
        <f>IF(E66="L",AE65+1,IF(E66="W",0,""))</f>
        <v>2</v>
      </c>
      <c r="AF66" s="3" t="str">
        <f t="shared" si="65"/>
        <v/>
      </c>
      <c r="AG66" s="3" t="str">
        <f t="shared" si="66"/>
        <v/>
      </c>
      <c r="AH66" s="3" t="str">
        <f t="shared" si="67"/>
        <v/>
      </c>
      <c r="AI66" s="3" t="str">
        <f t="shared" si="68"/>
        <v/>
      </c>
      <c r="AJ66" s="3" t="str">
        <f t="shared" si="69"/>
        <v/>
      </c>
      <c r="AK66" s="3" t="str">
        <f t="shared" si="70"/>
        <v/>
      </c>
      <c r="AL66" s="3" t="str">
        <f t="shared" si="71"/>
        <v/>
      </c>
      <c r="AM66" s="3" t="str">
        <f t="shared" si="72"/>
        <v/>
      </c>
      <c r="AN66" s="3" t="str">
        <f t="shared" si="73"/>
        <v/>
      </c>
      <c r="AO66" s="3" t="str">
        <f t="shared" si="74"/>
        <v/>
      </c>
      <c r="AP66" s="3" t="str">
        <f t="shared" si="75"/>
        <v/>
      </c>
      <c r="AQ66" s="3" t="str">
        <f t="shared" si="76"/>
        <v/>
      </c>
      <c r="AR66" s="3" t="str">
        <f t="shared" si="77"/>
        <v/>
      </c>
      <c r="AS66" s="3" t="str">
        <f t="shared" si="78"/>
        <v/>
      </c>
      <c r="AT66" s="3" t="str">
        <f t="shared" si="79"/>
        <v/>
      </c>
      <c r="AU66" s="3" t="str">
        <f t="shared" si="80"/>
        <v/>
      </c>
      <c r="AV66" s="3" t="str">
        <f t="shared" si="81"/>
        <v/>
      </c>
      <c r="AW66" s="3" t="str">
        <f t="shared" si="82"/>
        <v/>
      </c>
      <c r="AX66" s="3" t="str">
        <f t="shared" si="83"/>
        <v/>
      </c>
      <c r="AY66" s="3" t="str">
        <f t="shared" si="84"/>
        <v/>
      </c>
      <c r="AZ66" s="3" t="str">
        <f t="shared" si="85"/>
        <v/>
      </c>
      <c r="BA66" s="3" t="str">
        <f t="shared" si="86"/>
        <v/>
      </c>
      <c r="BB66" s="3" t="str">
        <f t="shared" si="87"/>
        <v/>
      </c>
      <c r="BC66" s="3" t="str">
        <f t="shared" si="88"/>
        <v/>
      </c>
      <c r="BD66" s="3" t="str">
        <f t="shared" si="89"/>
        <v/>
      </c>
      <c r="BE66" s="3" t="str">
        <f t="shared" si="90"/>
        <v/>
      </c>
      <c r="BF66" s="3" t="str">
        <f t="shared" si="91"/>
        <v/>
      </c>
      <c r="BG66" s="3" t="str">
        <f t="shared" si="92"/>
        <v/>
      </c>
      <c r="BH66" s="3" t="str">
        <f t="shared" si="93"/>
        <v/>
      </c>
      <c r="BI66" s="3" t="str">
        <f t="shared" si="94"/>
        <v/>
      </c>
      <c r="BJ66" s="3" t="str">
        <f t="shared" si="95"/>
        <v/>
      </c>
    </row>
    <row r="67" spans="2:62">
      <c r="B67" s="6">
        <v>25</v>
      </c>
      <c r="C67" s="4" t="str">
        <f>IF(B67="","",VLOOKUP(B67,Tabelle2!$A$2:$B$38,2,0))</f>
        <v>3-8-23-26-30-35</v>
      </c>
      <c r="D67" s="3">
        <f t="shared" si="33"/>
        <v>0</v>
      </c>
      <c r="E67" s="7" t="str">
        <f t="shared" si="97"/>
        <v>L</v>
      </c>
      <c r="F67" s="32" t="str">
        <f>IF(B67="","",IF(AE66&lt;$J$15,"Bet","No Bet"))</f>
        <v>Bet</v>
      </c>
      <c r="G67" s="22">
        <f t="shared" ref="G67:G130" si="98">IF(B67="","",IF(F67="No Bet",G66,IF(E67="L",-6+G66,IF(E67="W",30+G66))))</f>
        <v>-30</v>
      </c>
      <c r="AE67" s="1">
        <f>IF(E67="L",AE66+1,IF(E67="W",0,""))</f>
        <v>3</v>
      </c>
      <c r="AF67" s="3" t="str">
        <f t="shared" si="65"/>
        <v/>
      </c>
      <c r="AG67" s="3" t="str">
        <f t="shared" si="66"/>
        <v/>
      </c>
      <c r="AH67" s="3" t="str">
        <f t="shared" si="67"/>
        <v/>
      </c>
      <c r="AI67" s="3" t="str">
        <f t="shared" si="68"/>
        <v/>
      </c>
      <c r="AJ67" s="3" t="str">
        <f t="shared" si="69"/>
        <v/>
      </c>
      <c r="AK67" s="3" t="str">
        <f t="shared" si="70"/>
        <v/>
      </c>
      <c r="AL67" s="3" t="str">
        <f t="shared" si="71"/>
        <v/>
      </c>
      <c r="AM67" s="3" t="str">
        <f t="shared" si="72"/>
        <v/>
      </c>
      <c r="AN67" s="3" t="str">
        <f t="shared" si="73"/>
        <v/>
      </c>
      <c r="AO67" s="3" t="str">
        <f t="shared" si="74"/>
        <v/>
      </c>
      <c r="AP67" s="3" t="str">
        <f t="shared" si="75"/>
        <v/>
      </c>
      <c r="AQ67" s="3" t="str">
        <f t="shared" si="76"/>
        <v/>
      </c>
      <c r="AR67" s="3" t="str">
        <f t="shared" si="77"/>
        <v/>
      </c>
      <c r="AS67" s="3" t="str">
        <f t="shared" si="78"/>
        <v/>
      </c>
      <c r="AT67" s="3" t="str">
        <f t="shared" si="79"/>
        <v/>
      </c>
      <c r="AU67" s="3" t="str">
        <f t="shared" si="80"/>
        <v/>
      </c>
      <c r="AV67" s="3" t="str">
        <f t="shared" si="81"/>
        <v/>
      </c>
      <c r="AW67" s="3" t="str">
        <f t="shared" si="82"/>
        <v/>
      </c>
      <c r="AX67" s="3" t="str">
        <f t="shared" si="83"/>
        <v/>
      </c>
      <c r="AY67" s="3" t="str">
        <f t="shared" si="84"/>
        <v/>
      </c>
      <c r="AZ67" s="3" t="str">
        <f t="shared" si="85"/>
        <v/>
      </c>
      <c r="BA67" s="3" t="str">
        <f t="shared" si="86"/>
        <v/>
      </c>
      <c r="BB67" s="3" t="str">
        <f t="shared" si="87"/>
        <v/>
      </c>
      <c r="BC67" s="3" t="str">
        <f t="shared" si="88"/>
        <v/>
      </c>
      <c r="BD67" s="3" t="str">
        <f t="shared" si="89"/>
        <v/>
      </c>
      <c r="BE67" s="3" t="str">
        <f t="shared" si="90"/>
        <v/>
      </c>
      <c r="BF67" s="3" t="str">
        <f t="shared" si="91"/>
        <v/>
      </c>
      <c r="BG67" s="3" t="str">
        <f t="shared" si="92"/>
        <v/>
      </c>
      <c r="BH67" s="3" t="str">
        <f t="shared" si="93"/>
        <v/>
      </c>
      <c r="BI67" s="3" t="str">
        <f t="shared" si="94"/>
        <v/>
      </c>
      <c r="BJ67" s="3" t="str">
        <f t="shared" si="95"/>
        <v/>
      </c>
    </row>
    <row r="68" spans="2:62">
      <c r="B68" s="6">
        <v>13</v>
      </c>
      <c r="C68" s="4" t="str">
        <f>IF(B68="","",VLOOKUP(B68,Tabelle2!$A$2:$B$38,2,0))</f>
        <v>4-15-16-19-24-33</v>
      </c>
      <c r="D68" s="3">
        <f t="shared" ref="D68:D131" si="99">IF(B68="","",IF(B67=1,COUNTIF($X$1:$AC$1,B68),IF(B67=2,COUNTIF($X$2:$AC$2,B68),IF(B67=3,COUNTIF($X$3:$AC$3,B68),IF(B67=4,COUNTIF($X$4:$AC$4,B68),IF(B67=5,COUNTIF($X$5:$AC$5,B68),IF(B67=6,COUNTIF($X$6:$AC$6,B68),IF(B67=7,COUNTIF($X$7:$AC$7,B68),IF(B67=8,COUNTIF($X$8:$AC$8,B68),IF(B67=9,COUNTIF($X$9:$AC$9,B68),IF(B67=10,COUNTIF($X$10:$AC$10,B68),IF(B67=11,COUNTIF($X$11:$AC$11,B68),IF(B67=12,COUNTIF($X$12:$AC$12,B68),IF(B67=13,COUNTIF($X$13:$AC$13,B68),IF(B67=14,COUNTIF($X$14:$AC$14,B68),IF(B67=15,COUNTIF($X$15:$AC$15,B68),IF(B67=16,COUNTIF($X$16:$AC$16,B68),IF(B67=17,COUNTIF($X$17:$AC$17,B68),IF(B67=18,COUNTIF($X$18:$AC$18,B68),IF(B67=19,COUNTIF($X$19:$AC$19,B68),IF(B67=20,COUNTIF($X$20:$AC$20,B68),IF(B67=21,COUNTIF($X$21:$AC$21,B68),IF(B67=22,COUNTIF($X$22:$AC$22,B68),IF(B67=23,COUNTIF($X$23:$AC$23,B68),IF(B67=24,COUNTIF($X$24:$AC$24,B68),IF(B67=25,COUNTIF($X$25:$AC$25,B68),IF(B67=26,COUNTIF($X$26:$AC$26,B68),IF(B67=27,COUNTIF($X$27:$AC$27,B68),IF(B67=28,COUNTIF($X$28:$AC$28,B68),IF(B67=29,COUNTIF($X$29:$AC$29,B68),IF(B67=30,COUNTIF($X$30:$AC$30,B68),IF(B67=31,COUNTIF($X$31:$AC$31,B68),IF(B67=32,COUNTIF($X$32:$AC$32,B68),IF(B67=33,COUNTIF($X$33:$AC$33,B68),IF(B67=34,COUNTIF($X$34:$AC$34,B68),IF(B67=35,COUNTIF($X$35:$AC$35,B68),IF(B67=36,COUNTIF($X$36:$AC$36,B68),IF(B67=0,COUNTIF($X$37:$AC$37,B68),""))))))))))))))))))))))))))))))))))))))</f>
        <v>0</v>
      </c>
      <c r="E68" s="7" t="str">
        <f t="shared" si="97"/>
        <v>L</v>
      </c>
      <c r="F68" s="32" t="str">
        <f>IF(B68="","",IF(AE67&lt;$J$15,"Bet","No Bet"))</f>
        <v>Bet</v>
      </c>
      <c r="G68" s="22">
        <f t="shared" si="98"/>
        <v>-36</v>
      </c>
      <c r="AE68" s="1">
        <f>IF(E68="L",AE67+1,IF(E68="W",0,""))</f>
        <v>4</v>
      </c>
      <c r="AF68" s="3" t="str">
        <f t="shared" si="65"/>
        <v/>
      </c>
      <c r="AG68" s="3" t="str">
        <f t="shared" si="66"/>
        <v/>
      </c>
      <c r="AH68" s="3" t="str">
        <f t="shared" si="67"/>
        <v/>
      </c>
      <c r="AI68" s="3" t="str">
        <f t="shared" si="68"/>
        <v/>
      </c>
      <c r="AJ68" s="3" t="str">
        <f t="shared" si="69"/>
        <v/>
      </c>
      <c r="AK68" s="3" t="str">
        <f t="shared" si="70"/>
        <v/>
      </c>
      <c r="AL68" s="3" t="str">
        <f t="shared" si="71"/>
        <v/>
      </c>
      <c r="AM68" s="3" t="str">
        <f t="shared" si="72"/>
        <v/>
      </c>
      <c r="AN68" s="3" t="str">
        <f t="shared" si="73"/>
        <v/>
      </c>
      <c r="AO68" s="3" t="str">
        <f t="shared" si="74"/>
        <v/>
      </c>
      <c r="AP68" s="3" t="str">
        <f t="shared" si="75"/>
        <v/>
      </c>
      <c r="AQ68" s="3" t="str">
        <f t="shared" si="76"/>
        <v/>
      </c>
      <c r="AR68" s="3" t="str">
        <f t="shared" si="77"/>
        <v/>
      </c>
      <c r="AS68" s="3" t="str">
        <f t="shared" si="78"/>
        <v/>
      </c>
      <c r="AT68" s="3" t="str">
        <f t="shared" si="79"/>
        <v/>
      </c>
      <c r="AU68" s="3" t="str">
        <f t="shared" si="80"/>
        <v/>
      </c>
      <c r="AV68" s="3" t="str">
        <f t="shared" si="81"/>
        <v/>
      </c>
      <c r="AW68" s="3" t="str">
        <f t="shared" si="82"/>
        <v/>
      </c>
      <c r="AX68" s="3" t="str">
        <f t="shared" si="83"/>
        <v/>
      </c>
      <c r="AY68" s="3" t="str">
        <f t="shared" si="84"/>
        <v/>
      </c>
      <c r="AZ68" s="3" t="str">
        <f t="shared" si="85"/>
        <v/>
      </c>
      <c r="BA68" s="3" t="str">
        <f t="shared" si="86"/>
        <v/>
      </c>
      <c r="BB68" s="3" t="str">
        <f t="shared" si="87"/>
        <v/>
      </c>
      <c r="BC68" s="3" t="str">
        <f t="shared" si="88"/>
        <v/>
      </c>
      <c r="BD68" s="3" t="str">
        <f t="shared" si="89"/>
        <v/>
      </c>
      <c r="BE68" s="3" t="str">
        <f t="shared" si="90"/>
        <v/>
      </c>
      <c r="BF68" s="3" t="str">
        <f t="shared" si="91"/>
        <v/>
      </c>
      <c r="BG68" s="3" t="str">
        <f t="shared" si="92"/>
        <v/>
      </c>
      <c r="BH68" s="3" t="str">
        <f t="shared" si="93"/>
        <v/>
      </c>
      <c r="BI68" s="3" t="str">
        <f t="shared" si="94"/>
        <v/>
      </c>
      <c r="BJ68" s="3" t="str">
        <f t="shared" si="95"/>
        <v/>
      </c>
    </row>
    <row r="69" spans="2:62">
      <c r="B69" s="6">
        <v>7</v>
      </c>
      <c r="C69" s="4" t="str">
        <f>IF(B69="","",VLOOKUP(B69,Tabelle2!$A$2:$B$38,2,0))</f>
        <v>1-4-15-16-19-33</v>
      </c>
      <c r="D69" s="3">
        <f t="shared" si="99"/>
        <v>0</v>
      </c>
      <c r="E69" s="7" t="str">
        <f t="shared" si="97"/>
        <v>L</v>
      </c>
      <c r="F69" s="32" t="str">
        <f>IF(B69="","",IF(AE68&lt;$J$15,"Bet","No Bet"))</f>
        <v>Bet</v>
      </c>
      <c r="G69" s="22">
        <f t="shared" si="98"/>
        <v>-42</v>
      </c>
      <c r="AE69" s="1">
        <f>IF(E69="L",AE68+1,IF(E69="W",0,""))</f>
        <v>5</v>
      </c>
      <c r="AF69" s="3" t="str">
        <f t="shared" si="65"/>
        <v/>
      </c>
      <c r="AG69" s="3" t="str">
        <f t="shared" si="66"/>
        <v/>
      </c>
      <c r="AH69" s="3" t="str">
        <f t="shared" si="67"/>
        <v/>
      </c>
      <c r="AI69" s="3" t="str">
        <f t="shared" si="68"/>
        <v/>
      </c>
      <c r="AJ69" s="3" t="str">
        <f t="shared" si="69"/>
        <v/>
      </c>
      <c r="AK69" s="3" t="str">
        <f t="shared" si="70"/>
        <v/>
      </c>
      <c r="AL69" s="3" t="str">
        <f t="shared" si="71"/>
        <v/>
      </c>
      <c r="AM69" s="3" t="str">
        <f t="shared" si="72"/>
        <v/>
      </c>
      <c r="AN69" s="3" t="str">
        <f t="shared" si="73"/>
        <v/>
      </c>
      <c r="AO69" s="3" t="str">
        <f t="shared" si="74"/>
        <v/>
      </c>
      <c r="AP69" s="3" t="str">
        <f t="shared" si="75"/>
        <v/>
      </c>
      <c r="AQ69" s="3" t="str">
        <f t="shared" si="76"/>
        <v/>
      </c>
      <c r="AR69" s="3" t="str">
        <f t="shared" si="77"/>
        <v/>
      </c>
      <c r="AS69" s="3" t="str">
        <f t="shared" si="78"/>
        <v/>
      </c>
      <c r="AT69" s="3" t="str">
        <f t="shared" si="79"/>
        <v/>
      </c>
      <c r="AU69" s="3" t="str">
        <f t="shared" si="80"/>
        <v/>
      </c>
      <c r="AV69" s="3" t="str">
        <f t="shared" si="81"/>
        <v/>
      </c>
      <c r="AW69" s="3" t="str">
        <f t="shared" si="82"/>
        <v/>
      </c>
      <c r="AX69" s="3" t="str">
        <f t="shared" si="83"/>
        <v/>
      </c>
      <c r="AY69" s="3" t="str">
        <f t="shared" si="84"/>
        <v/>
      </c>
      <c r="AZ69" s="3" t="str">
        <f t="shared" si="85"/>
        <v/>
      </c>
      <c r="BA69" s="3" t="str">
        <f t="shared" si="86"/>
        <v/>
      </c>
      <c r="BB69" s="3" t="str">
        <f t="shared" si="87"/>
        <v/>
      </c>
      <c r="BC69" s="3" t="str">
        <f t="shared" si="88"/>
        <v/>
      </c>
      <c r="BD69" s="3" t="str">
        <f t="shared" si="89"/>
        <v/>
      </c>
      <c r="BE69" s="3" t="str">
        <f t="shared" si="90"/>
        <v/>
      </c>
      <c r="BF69" s="3" t="str">
        <f t="shared" si="91"/>
        <v/>
      </c>
      <c r="BG69" s="3" t="str">
        <f t="shared" si="92"/>
        <v/>
      </c>
      <c r="BH69" s="3" t="str">
        <f t="shared" si="93"/>
        <v/>
      </c>
      <c r="BI69" s="3" t="str">
        <f t="shared" si="94"/>
        <v/>
      </c>
      <c r="BJ69" s="3" t="str">
        <f t="shared" si="95"/>
        <v/>
      </c>
    </row>
    <row r="70" spans="2:62">
      <c r="B70" s="6">
        <v>3</v>
      </c>
      <c r="C70" s="4" t="str">
        <f>IF(B70="","",VLOOKUP(B70,Tabelle2!$A$2:$B$38,2,0))</f>
        <v>2-9-14-17-25-31</v>
      </c>
      <c r="D70" s="3">
        <f t="shared" si="99"/>
        <v>0</v>
      </c>
      <c r="E70" s="7" t="str">
        <f t="shared" si="97"/>
        <v>L</v>
      </c>
      <c r="F70" s="32" t="str">
        <f>IF(B70="","",IF(AE69&lt;$J$15,"Bet","No Bet"))</f>
        <v>Bet</v>
      </c>
      <c r="G70" s="22">
        <f t="shared" si="98"/>
        <v>-48</v>
      </c>
      <c r="AE70" s="1">
        <f>IF(E70="L",AE69+1,IF(E70="W",0,""))</f>
        <v>6</v>
      </c>
      <c r="AF70" s="3" t="str">
        <f t="shared" si="65"/>
        <v/>
      </c>
      <c r="AG70" s="3" t="str">
        <f t="shared" si="66"/>
        <v/>
      </c>
      <c r="AH70" s="3" t="str">
        <f t="shared" si="67"/>
        <v/>
      </c>
      <c r="AI70" s="3" t="str">
        <f t="shared" si="68"/>
        <v/>
      </c>
      <c r="AJ70" s="3" t="str">
        <f t="shared" si="69"/>
        <v/>
      </c>
      <c r="AK70" s="3" t="str">
        <f t="shared" si="70"/>
        <v/>
      </c>
      <c r="AL70" s="3" t="str">
        <f t="shared" si="71"/>
        <v/>
      </c>
      <c r="AM70" s="3" t="str">
        <f t="shared" si="72"/>
        <v/>
      </c>
      <c r="AN70" s="3" t="str">
        <f t="shared" si="73"/>
        <v/>
      </c>
      <c r="AO70" s="3" t="str">
        <f t="shared" si="74"/>
        <v/>
      </c>
      <c r="AP70" s="3" t="str">
        <f t="shared" si="75"/>
        <v/>
      </c>
      <c r="AQ70" s="3" t="str">
        <f t="shared" si="76"/>
        <v/>
      </c>
      <c r="AR70" s="3" t="str">
        <f t="shared" si="77"/>
        <v/>
      </c>
      <c r="AS70" s="3" t="str">
        <f t="shared" si="78"/>
        <v/>
      </c>
      <c r="AT70" s="3" t="str">
        <f t="shared" si="79"/>
        <v/>
      </c>
      <c r="AU70" s="3" t="str">
        <f t="shared" si="80"/>
        <v/>
      </c>
      <c r="AV70" s="3" t="str">
        <f t="shared" si="81"/>
        <v/>
      </c>
      <c r="AW70" s="3" t="str">
        <f t="shared" si="82"/>
        <v/>
      </c>
      <c r="AX70" s="3" t="str">
        <f t="shared" si="83"/>
        <v/>
      </c>
      <c r="AY70" s="3" t="str">
        <f t="shared" si="84"/>
        <v/>
      </c>
      <c r="AZ70" s="3" t="str">
        <f t="shared" si="85"/>
        <v/>
      </c>
      <c r="BA70" s="3" t="str">
        <f t="shared" si="86"/>
        <v/>
      </c>
      <c r="BB70" s="3" t="str">
        <f t="shared" si="87"/>
        <v/>
      </c>
      <c r="BC70" s="3" t="str">
        <f t="shared" si="88"/>
        <v/>
      </c>
      <c r="BD70" s="3" t="str">
        <f t="shared" si="89"/>
        <v/>
      </c>
      <c r="BE70" s="3" t="str">
        <f t="shared" si="90"/>
        <v/>
      </c>
      <c r="BF70" s="3" t="str">
        <f t="shared" si="91"/>
        <v/>
      </c>
      <c r="BG70" s="3" t="str">
        <f t="shared" si="92"/>
        <v/>
      </c>
      <c r="BH70" s="3" t="str">
        <f t="shared" si="93"/>
        <v/>
      </c>
      <c r="BI70" s="3" t="str">
        <f t="shared" si="94"/>
        <v/>
      </c>
      <c r="BJ70" s="3" t="str">
        <f t="shared" si="95"/>
        <v/>
      </c>
    </row>
    <row r="71" spans="2:62">
      <c r="B71" s="6">
        <v>7</v>
      </c>
      <c r="C71" s="4" t="str">
        <f>IF(B71="","",VLOOKUP(B71,Tabelle2!$A$2:$B$38,2,0))</f>
        <v>1-4-15-16-19-33</v>
      </c>
      <c r="D71" s="3">
        <f t="shared" si="99"/>
        <v>0</v>
      </c>
      <c r="E71" s="7" t="str">
        <f t="shared" si="97"/>
        <v>L</v>
      </c>
      <c r="F71" s="32" t="str">
        <f>IF(B71="","",IF(AE70&lt;$J$15,"Bet","No Bet"))</f>
        <v>Bet</v>
      </c>
      <c r="G71" s="22">
        <f t="shared" si="98"/>
        <v>-54</v>
      </c>
      <c r="AE71" s="1">
        <f>IF(E71="L",AE70+1,IF(E71="W",0,""))</f>
        <v>7</v>
      </c>
      <c r="AF71" s="3" t="str">
        <f t="shared" si="65"/>
        <v/>
      </c>
      <c r="AG71" s="3" t="str">
        <f t="shared" si="66"/>
        <v/>
      </c>
      <c r="AH71" s="3" t="str">
        <f t="shared" si="67"/>
        <v/>
      </c>
      <c r="AI71" s="3" t="str">
        <f t="shared" si="68"/>
        <v/>
      </c>
      <c r="AJ71" s="3" t="str">
        <f t="shared" si="69"/>
        <v/>
      </c>
      <c r="AK71" s="3" t="str">
        <f t="shared" si="70"/>
        <v/>
      </c>
      <c r="AL71" s="3" t="str">
        <f t="shared" si="71"/>
        <v/>
      </c>
      <c r="AM71" s="3" t="str">
        <f t="shared" si="72"/>
        <v/>
      </c>
      <c r="AN71" s="3" t="str">
        <f t="shared" si="73"/>
        <v/>
      </c>
      <c r="AO71" s="3" t="str">
        <f t="shared" si="74"/>
        <v/>
      </c>
      <c r="AP71" s="3" t="str">
        <f t="shared" si="75"/>
        <v/>
      </c>
      <c r="AQ71" s="3" t="str">
        <f t="shared" si="76"/>
        <v/>
      </c>
      <c r="AR71" s="3" t="str">
        <f t="shared" si="77"/>
        <v/>
      </c>
      <c r="AS71" s="3" t="str">
        <f t="shared" si="78"/>
        <v/>
      </c>
      <c r="AT71" s="3" t="str">
        <f t="shared" si="79"/>
        <v/>
      </c>
      <c r="AU71" s="3" t="str">
        <f t="shared" si="80"/>
        <v/>
      </c>
      <c r="AV71" s="3" t="str">
        <f t="shared" si="81"/>
        <v/>
      </c>
      <c r="AW71" s="3" t="str">
        <f t="shared" si="82"/>
        <v/>
      </c>
      <c r="AX71" s="3" t="str">
        <f t="shared" si="83"/>
        <v/>
      </c>
      <c r="AY71" s="3" t="str">
        <f t="shared" si="84"/>
        <v/>
      </c>
      <c r="AZ71" s="3" t="str">
        <f t="shared" si="85"/>
        <v/>
      </c>
      <c r="BA71" s="3" t="str">
        <f t="shared" si="86"/>
        <v/>
      </c>
      <c r="BB71" s="3" t="str">
        <f t="shared" si="87"/>
        <v/>
      </c>
      <c r="BC71" s="3" t="str">
        <f t="shared" si="88"/>
        <v/>
      </c>
      <c r="BD71" s="3" t="str">
        <f t="shared" si="89"/>
        <v/>
      </c>
      <c r="BE71" s="3" t="str">
        <f t="shared" si="90"/>
        <v/>
      </c>
      <c r="BF71" s="3" t="str">
        <f t="shared" si="91"/>
        <v/>
      </c>
      <c r="BG71" s="3" t="str">
        <f t="shared" si="92"/>
        <v/>
      </c>
      <c r="BH71" s="3" t="str">
        <f t="shared" si="93"/>
        <v/>
      </c>
      <c r="BI71" s="3" t="str">
        <f t="shared" si="94"/>
        <v/>
      </c>
      <c r="BJ71" s="3" t="str">
        <f t="shared" si="95"/>
        <v/>
      </c>
    </row>
    <row r="72" spans="2:62">
      <c r="B72" s="6">
        <v>35</v>
      </c>
      <c r="C72" s="4" t="str">
        <f>IF(B72="","",VLOOKUP(B72,Tabelle2!$A$2:$B$38,2,0))</f>
        <v>2-14-20-21-25-31</v>
      </c>
      <c r="D72" s="3">
        <f t="shared" si="99"/>
        <v>0</v>
      </c>
      <c r="E72" s="7" t="str">
        <f t="shared" si="97"/>
        <v>L</v>
      </c>
      <c r="F72" s="32" t="str">
        <f>IF(B72="","",IF(AE71&lt;$J$15,"Bet","No Bet"))</f>
        <v>Bet</v>
      </c>
      <c r="G72" s="22">
        <f t="shared" si="98"/>
        <v>-60</v>
      </c>
      <c r="AE72" s="1">
        <f>IF(E72="L",AE71+1,IF(E72="W",0,""))</f>
        <v>8</v>
      </c>
      <c r="AF72" s="3" t="str">
        <f t="shared" si="65"/>
        <v/>
      </c>
      <c r="AG72" s="3" t="str">
        <f t="shared" si="66"/>
        <v/>
      </c>
      <c r="AH72" s="3" t="str">
        <f t="shared" si="67"/>
        <v/>
      </c>
      <c r="AI72" s="3" t="str">
        <f t="shared" si="68"/>
        <v/>
      </c>
      <c r="AJ72" s="3" t="str">
        <f t="shared" si="69"/>
        <v/>
      </c>
      <c r="AK72" s="3" t="str">
        <f t="shared" si="70"/>
        <v/>
      </c>
      <c r="AL72" s="3" t="str">
        <f t="shared" si="71"/>
        <v/>
      </c>
      <c r="AM72" s="3" t="str">
        <f t="shared" si="72"/>
        <v/>
      </c>
      <c r="AN72" s="3" t="str">
        <f t="shared" si="73"/>
        <v/>
      </c>
      <c r="AO72" s="3" t="str">
        <f t="shared" si="74"/>
        <v/>
      </c>
      <c r="AP72" s="3" t="str">
        <f t="shared" si="75"/>
        <v/>
      </c>
      <c r="AQ72" s="3" t="str">
        <f t="shared" si="76"/>
        <v/>
      </c>
      <c r="AR72" s="3" t="str">
        <f t="shared" si="77"/>
        <v/>
      </c>
      <c r="AS72" s="3" t="str">
        <f t="shared" si="78"/>
        <v/>
      </c>
      <c r="AT72" s="3" t="str">
        <f t="shared" si="79"/>
        <v/>
      </c>
      <c r="AU72" s="3" t="str">
        <f t="shared" si="80"/>
        <v/>
      </c>
      <c r="AV72" s="3" t="str">
        <f t="shared" si="81"/>
        <v/>
      </c>
      <c r="AW72" s="3" t="str">
        <f t="shared" si="82"/>
        <v/>
      </c>
      <c r="AX72" s="3" t="str">
        <f t="shared" si="83"/>
        <v/>
      </c>
      <c r="AY72" s="3" t="str">
        <f t="shared" si="84"/>
        <v/>
      </c>
      <c r="AZ72" s="3" t="str">
        <f t="shared" si="85"/>
        <v/>
      </c>
      <c r="BA72" s="3" t="str">
        <f t="shared" si="86"/>
        <v/>
      </c>
      <c r="BB72" s="3" t="str">
        <f t="shared" si="87"/>
        <v/>
      </c>
      <c r="BC72" s="3" t="str">
        <f t="shared" si="88"/>
        <v/>
      </c>
      <c r="BD72" s="3" t="str">
        <f t="shared" si="89"/>
        <v/>
      </c>
      <c r="BE72" s="3" t="str">
        <f t="shared" si="90"/>
        <v/>
      </c>
      <c r="BF72" s="3" t="str">
        <f t="shared" si="91"/>
        <v/>
      </c>
      <c r="BG72" s="3" t="str">
        <f t="shared" si="92"/>
        <v/>
      </c>
      <c r="BH72" s="3" t="str">
        <f t="shared" si="93"/>
        <v/>
      </c>
      <c r="BI72" s="3" t="str">
        <f t="shared" si="94"/>
        <v/>
      </c>
      <c r="BJ72" s="3" t="str">
        <f t="shared" si="95"/>
        <v/>
      </c>
    </row>
    <row r="73" spans="2:62">
      <c r="B73" s="6">
        <v>19</v>
      </c>
      <c r="C73" s="4" t="str">
        <f>IF(B73="","",VLOOKUP(B73,Tabelle2!$A$2:$B$38,2,0))</f>
        <v>7-13-27-28-29-36</v>
      </c>
      <c r="D73" s="3">
        <f t="shared" si="99"/>
        <v>0</v>
      </c>
      <c r="E73" s="7" t="str">
        <f t="shared" si="97"/>
        <v>L</v>
      </c>
      <c r="F73" s="32" t="str">
        <f>IF(B73="","",IF(AE72&lt;$J$15,"Bet","No Bet"))</f>
        <v>Bet</v>
      </c>
      <c r="G73" s="22">
        <f t="shared" si="98"/>
        <v>-66</v>
      </c>
      <c r="AE73" s="1">
        <f>IF(E73="L",AE72+1,IF(E73="W",0,""))</f>
        <v>9</v>
      </c>
      <c r="AF73" s="3" t="str">
        <f t="shared" si="65"/>
        <v/>
      </c>
      <c r="AG73" s="3" t="str">
        <f t="shared" si="66"/>
        <v/>
      </c>
      <c r="AH73" s="3" t="str">
        <f t="shared" si="67"/>
        <v/>
      </c>
      <c r="AI73" s="3" t="str">
        <f t="shared" si="68"/>
        <v/>
      </c>
      <c r="AJ73" s="3" t="str">
        <f t="shared" si="69"/>
        <v/>
      </c>
      <c r="AK73" s="3" t="str">
        <f t="shared" si="70"/>
        <v/>
      </c>
      <c r="AL73" s="3" t="str">
        <f t="shared" si="71"/>
        <v/>
      </c>
      <c r="AM73" s="3" t="str">
        <f t="shared" si="72"/>
        <v/>
      </c>
      <c r="AN73" s="3" t="str">
        <f t="shared" si="73"/>
        <v/>
      </c>
      <c r="AO73" s="3" t="str">
        <f t="shared" si="74"/>
        <v/>
      </c>
      <c r="AP73" s="3" t="str">
        <f t="shared" si="75"/>
        <v/>
      </c>
      <c r="AQ73" s="3" t="str">
        <f t="shared" si="76"/>
        <v/>
      </c>
      <c r="AR73" s="3" t="str">
        <f t="shared" si="77"/>
        <v/>
      </c>
      <c r="AS73" s="3" t="str">
        <f t="shared" si="78"/>
        <v/>
      </c>
      <c r="AT73" s="3" t="str">
        <f t="shared" si="79"/>
        <v/>
      </c>
      <c r="AU73" s="3" t="str">
        <f t="shared" si="80"/>
        <v/>
      </c>
      <c r="AV73" s="3" t="str">
        <f t="shared" si="81"/>
        <v/>
      </c>
      <c r="AW73" s="3" t="str">
        <f t="shared" si="82"/>
        <v/>
      </c>
      <c r="AX73" s="3" t="str">
        <f t="shared" si="83"/>
        <v/>
      </c>
      <c r="AY73" s="3" t="str">
        <f t="shared" si="84"/>
        <v/>
      </c>
      <c r="AZ73" s="3" t="str">
        <f t="shared" si="85"/>
        <v/>
      </c>
      <c r="BA73" s="3" t="str">
        <f t="shared" si="86"/>
        <v/>
      </c>
      <c r="BB73" s="3" t="str">
        <f t="shared" si="87"/>
        <v/>
      </c>
      <c r="BC73" s="3" t="str">
        <f t="shared" si="88"/>
        <v/>
      </c>
      <c r="BD73" s="3" t="str">
        <f t="shared" si="89"/>
        <v/>
      </c>
      <c r="BE73" s="3" t="str">
        <f t="shared" si="90"/>
        <v/>
      </c>
      <c r="BF73" s="3" t="str">
        <f t="shared" si="91"/>
        <v/>
      </c>
      <c r="BG73" s="3" t="str">
        <f t="shared" si="92"/>
        <v/>
      </c>
      <c r="BH73" s="3" t="str">
        <f t="shared" si="93"/>
        <v/>
      </c>
      <c r="BI73" s="3" t="str">
        <f t="shared" si="94"/>
        <v/>
      </c>
      <c r="BJ73" s="3" t="str">
        <f t="shared" si="95"/>
        <v/>
      </c>
    </row>
    <row r="74" spans="2:62">
      <c r="B74" s="6">
        <v>31</v>
      </c>
      <c r="C74" s="4" t="str">
        <f>IF(B74="","",VLOOKUP(B74,Tabelle2!$A$2:$B$38,2,0))</f>
        <v>3-8-10-23-26-35</v>
      </c>
      <c r="D74" s="3">
        <f t="shared" si="99"/>
        <v>0</v>
      </c>
      <c r="E74" s="7" t="str">
        <f t="shared" si="97"/>
        <v>L</v>
      </c>
      <c r="F74" s="32" t="str">
        <f>IF(B74="","",IF(AE73&lt;$J$15,"Bet","No Bet"))</f>
        <v>Bet</v>
      </c>
      <c r="G74" s="22">
        <f t="shared" si="98"/>
        <v>-72</v>
      </c>
      <c r="AE74" s="1">
        <f>IF(E74="L",AE73+1,IF(E74="W",0,""))</f>
        <v>10</v>
      </c>
      <c r="AF74" s="3" t="str">
        <f t="shared" si="65"/>
        <v/>
      </c>
      <c r="AG74" s="3" t="str">
        <f t="shared" si="66"/>
        <v/>
      </c>
      <c r="AH74" s="3" t="str">
        <f t="shared" si="67"/>
        <v/>
      </c>
      <c r="AI74" s="3" t="str">
        <f t="shared" si="68"/>
        <v/>
      </c>
      <c r="AJ74" s="3" t="str">
        <f t="shared" si="69"/>
        <v/>
      </c>
      <c r="AK74" s="3" t="str">
        <f t="shared" si="70"/>
        <v/>
      </c>
      <c r="AL74" s="3" t="str">
        <f t="shared" si="71"/>
        <v/>
      </c>
      <c r="AM74" s="3" t="str">
        <f t="shared" si="72"/>
        <v/>
      </c>
      <c r="AN74" s="3" t="str">
        <f t="shared" si="73"/>
        <v/>
      </c>
      <c r="AO74" s="3" t="str">
        <f t="shared" si="74"/>
        <v/>
      </c>
      <c r="AP74" s="3" t="str">
        <f t="shared" si="75"/>
        <v/>
      </c>
      <c r="AQ74" s="3" t="str">
        <f t="shared" si="76"/>
        <v/>
      </c>
      <c r="AR74" s="3" t="str">
        <f t="shared" si="77"/>
        <v/>
      </c>
      <c r="AS74" s="3" t="str">
        <f t="shared" si="78"/>
        <v/>
      </c>
      <c r="AT74" s="3" t="str">
        <f t="shared" si="79"/>
        <v/>
      </c>
      <c r="AU74" s="3" t="str">
        <f t="shared" si="80"/>
        <v/>
      </c>
      <c r="AV74" s="3" t="str">
        <f t="shared" si="81"/>
        <v/>
      </c>
      <c r="AW74" s="3" t="str">
        <f t="shared" si="82"/>
        <v/>
      </c>
      <c r="AX74" s="3" t="str">
        <f t="shared" si="83"/>
        <v/>
      </c>
      <c r="AY74" s="3" t="str">
        <f t="shared" si="84"/>
        <v/>
      </c>
      <c r="AZ74" s="3" t="str">
        <f t="shared" si="85"/>
        <v/>
      </c>
      <c r="BA74" s="3" t="str">
        <f t="shared" si="86"/>
        <v/>
      </c>
      <c r="BB74" s="3" t="str">
        <f t="shared" si="87"/>
        <v/>
      </c>
      <c r="BC74" s="3" t="str">
        <f t="shared" si="88"/>
        <v/>
      </c>
      <c r="BD74" s="3" t="str">
        <f t="shared" si="89"/>
        <v/>
      </c>
      <c r="BE74" s="3" t="str">
        <f t="shared" si="90"/>
        <v/>
      </c>
      <c r="BF74" s="3" t="str">
        <f t="shared" si="91"/>
        <v/>
      </c>
      <c r="BG74" s="3" t="str">
        <f t="shared" si="92"/>
        <v/>
      </c>
      <c r="BH74" s="3" t="str">
        <f t="shared" si="93"/>
        <v/>
      </c>
      <c r="BI74" s="3" t="str">
        <f t="shared" si="94"/>
        <v/>
      </c>
      <c r="BJ74" s="3" t="str">
        <f t="shared" si="95"/>
        <v/>
      </c>
    </row>
    <row r="75" spans="2:62">
      <c r="B75" s="6">
        <v>28</v>
      </c>
      <c r="C75" s="4" t="str">
        <f>IF(B75="","",VLOOKUP(B75,Tabelle2!$A$2:$B$38,2,0))</f>
        <v>1-4-19-20-21-33</v>
      </c>
      <c r="D75" s="3">
        <f t="shared" si="99"/>
        <v>0</v>
      </c>
      <c r="E75" s="7" t="str">
        <f t="shared" si="97"/>
        <v>L</v>
      </c>
      <c r="F75" s="32" t="str">
        <f>IF(B75="","",IF(AE74&lt;$J$15,"Bet","No Bet"))</f>
        <v>Bet</v>
      </c>
      <c r="G75" s="22">
        <f t="shared" si="98"/>
        <v>-78</v>
      </c>
      <c r="AE75" s="1">
        <f>IF(E75="L",AE74+1,IF(E75="W",0,""))</f>
        <v>11</v>
      </c>
      <c r="AF75" s="3" t="str">
        <f t="shared" si="65"/>
        <v/>
      </c>
      <c r="AG75" s="3" t="str">
        <f t="shared" si="66"/>
        <v/>
      </c>
      <c r="AH75" s="3" t="str">
        <f t="shared" si="67"/>
        <v/>
      </c>
      <c r="AI75" s="3" t="str">
        <f t="shared" si="68"/>
        <v/>
      </c>
      <c r="AJ75" s="3" t="str">
        <f t="shared" si="69"/>
        <v/>
      </c>
      <c r="AK75" s="3" t="str">
        <f t="shared" si="70"/>
        <v/>
      </c>
      <c r="AL75" s="3" t="str">
        <f t="shared" si="71"/>
        <v/>
      </c>
      <c r="AM75" s="3" t="str">
        <f t="shared" si="72"/>
        <v/>
      </c>
      <c r="AN75" s="3" t="str">
        <f t="shared" si="73"/>
        <v/>
      </c>
      <c r="AO75" s="3" t="str">
        <f t="shared" si="74"/>
        <v/>
      </c>
      <c r="AP75" s="3" t="str">
        <f t="shared" si="75"/>
        <v/>
      </c>
      <c r="AQ75" s="3" t="str">
        <f t="shared" si="76"/>
        <v/>
      </c>
      <c r="AR75" s="3" t="str">
        <f t="shared" si="77"/>
        <v/>
      </c>
      <c r="AS75" s="3" t="str">
        <f t="shared" si="78"/>
        <v/>
      </c>
      <c r="AT75" s="3" t="str">
        <f t="shared" si="79"/>
        <v/>
      </c>
      <c r="AU75" s="3" t="str">
        <f t="shared" si="80"/>
        <v/>
      </c>
      <c r="AV75" s="3" t="str">
        <f t="shared" si="81"/>
        <v/>
      </c>
      <c r="AW75" s="3" t="str">
        <f t="shared" si="82"/>
        <v/>
      </c>
      <c r="AX75" s="3" t="str">
        <f t="shared" si="83"/>
        <v/>
      </c>
      <c r="AY75" s="3" t="str">
        <f t="shared" si="84"/>
        <v/>
      </c>
      <c r="AZ75" s="3" t="str">
        <f t="shared" si="85"/>
        <v/>
      </c>
      <c r="BA75" s="3" t="str">
        <f t="shared" si="86"/>
        <v/>
      </c>
      <c r="BB75" s="3" t="str">
        <f t="shared" si="87"/>
        <v/>
      </c>
      <c r="BC75" s="3" t="str">
        <f t="shared" si="88"/>
        <v/>
      </c>
      <c r="BD75" s="3" t="str">
        <f t="shared" si="89"/>
        <v/>
      </c>
      <c r="BE75" s="3" t="str">
        <f t="shared" si="90"/>
        <v/>
      </c>
      <c r="BF75" s="3" t="str">
        <f t="shared" si="91"/>
        <v/>
      </c>
      <c r="BG75" s="3" t="str">
        <f t="shared" si="92"/>
        <v/>
      </c>
      <c r="BH75" s="3" t="str">
        <f t="shared" si="93"/>
        <v/>
      </c>
      <c r="BI75" s="3" t="str">
        <f t="shared" si="94"/>
        <v/>
      </c>
      <c r="BJ75" s="3" t="str">
        <f t="shared" si="95"/>
        <v/>
      </c>
    </row>
    <row r="76" spans="2:62">
      <c r="B76" s="6">
        <v>32</v>
      </c>
      <c r="C76" s="4" t="str">
        <f>IF(B76="","",VLOOKUP(B76,Tabelle2!$A$2:$B$38,2,0))</f>
        <v>6-18-22-27-29-34</v>
      </c>
      <c r="D76" s="3">
        <f t="shared" si="99"/>
        <v>0</v>
      </c>
      <c r="E76" s="7" t="str">
        <f t="shared" si="97"/>
        <v>L</v>
      </c>
      <c r="F76" s="32" t="str">
        <f>IF(B76="","",IF(AE75&lt;$J$15,"Bet","No Bet"))</f>
        <v>Bet</v>
      </c>
      <c r="G76" s="22">
        <f t="shared" si="98"/>
        <v>-84</v>
      </c>
      <c r="AE76" s="1">
        <f>IF(E76="L",AE75+1,IF(E76="W",0,""))</f>
        <v>12</v>
      </c>
      <c r="AF76" s="3" t="str">
        <f t="shared" si="65"/>
        <v/>
      </c>
      <c r="AG76" s="3" t="str">
        <f t="shared" si="66"/>
        <v/>
      </c>
      <c r="AH76" s="3" t="str">
        <f t="shared" si="67"/>
        <v/>
      </c>
      <c r="AI76" s="3" t="str">
        <f t="shared" si="68"/>
        <v/>
      </c>
      <c r="AJ76" s="3" t="str">
        <f t="shared" si="69"/>
        <v/>
      </c>
      <c r="AK76" s="3" t="str">
        <f t="shared" si="70"/>
        <v/>
      </c>
      <c r="AL76" s="3" t="str">
        <f t="shared" si="71"/>
        <v/>
      </c>
      <c r="AM76" s="3" t="str">
        <f t="shared" si="72"/>
        <v/>
      </c>
      <c r="AN76" s="3" t="str">
        <f t="shared" si="73"/>
        <v/>
      </c>
      <c r="AO76" s="3" t="str">
        <f t="shared" si="74"/>
        <v/>
      </c>
      <c r="AP76" s="3" t="str">
        <f t="shared" si="75"/>
        <v/>
      </c>
      <c r="AQ76" s="3" t="str">
        <f t="shared" si="76"/>
        <v/>
      </c>
      <c r="AR76" s="3" t="str">
        <f t="shared" si="77"/>
        <v/>
      </c>
      <c r="AS76" s="3" t="str">
        <f t="shared" si="78"/>
        <v/>
      </c>
      <c r="AT76" s="3" t="str">
        <f t="shared" si="79"/>
        <v/>
      </c>
      <c r="AU76" s="3" t="str">
        <f t="shared" si="80"/>
        <v/>
      </c>
      <c r="AV76" s="3" t="str">
        <f t="shared" si="81"/>
        <v/>
      </c>
      <c r="AW76" s="3" t="str">
        <f t="shared" si="82"/>
        <v/>
      </c>
      <c r="AX76" s="3" t="str">
        <f t="shared" si="83"/>
        <v/>
      </c>
      <c r="AY76" s="3" t="str">
        <f t="shared" si="84"/>
        <v/>
      </c>
      <c r="AZ76" s="3" t="str">
        <f t="shared" si="85"/>
        <v/>
      </c>
      <c r="BA76" s="3" t="str">
        <f t="shared" si="86"/>
        <v/>
      </c>
      <c r="BB76" s="3" t="str">
        <f t="shared" si="87"/>
        <v/>
      </c>
      <c r="BC76" s="3" t="str">
        <f t="shared" si="88"/>
        <v/>
      </c>
      <c r="BD76" s="3" t="str">
        <f t="shared" si="89"/>
        <v/>
      </c>
      <c r="BE76" s="3" t="str">
        <f t="shared" si="90"/>
        <v/>
      </c>
      <c r="BF76" s="3" t="str">
        <f t="shared" si="91"/>
        <v/>
      </c>
      <c r="BG76" s="3" t="str">
        <f t="shared" si="92"/>
        <v/>
      </c>
      <c r="BH76" s="3" t="str">
        <f t="shared" si="93"/>
        <v/>
      </c>
      <c r="BI76" s="3" t="str">
        <f t="shared" si="94"/>
        <v/>
      </c>
      <c r="BJ76" s="3" t="str">
        <f t="shared" si="95"/>
        <v/>
      </c>
    </row>
    <row r="77" spans="2:62">
      <c r="B77" s="6">
        <v>21</v>
      </c>
      <c r="C77" s="4" t="str">
        <f>IF(B77="","",VLOOKUP(B77,Tabelle2!$A$2:$B$38,2,0))</f>
        <v>11-12-28-30-35-36</v>
      </c>
      <c r="D77" s="3">
        <f t="shared" si="99"/>
        <v>0</v>
      </c>
      <c r="E77" s="7" t="str">
        <f t="shared" si="97"/>
        <v>L</v>
      </c>
      <c r="F77" s="32" t="str">
        <f>IF(B77="","",IF(AE76&lt;$J$15,"Bet","No Bet"))</f>
        <v>Bet</v>
      </c>
      <c r="G77" s="22">
        <f t="shared" si="98"/>
        <v>-90</v>
      </c>
      <c r="AE77" s="1">
        <f>IF(E77="L",AE76+1,IF(E77="W",0,""))</f>
        <v>13</v>
      </c>
      <c r="AF77" s="3" t="str">
        <f t="shared" ref="AF77:AF140" si="100">IF(AND($AE78=0,$AE77=1),1,"")</f>
        <v/>
      </c>
      <c r="AG77" s="3" t="str">
        <f t="shared" ref="AG77:AG140" si="101">IF(AND($AE78=0,$AE77=2),1,"")</f>
        <v/>
      </c>
      <c r="AH77" s="3" t="str">
        <f t="shared" ref="AH77:AH140" si="102">IF(AND($AE78=0,$AE77=3),1,"")</f>
        <v/>
      </c>
      <c r="AI77" s="3" t="str">
        <f t="shared" ref="AI77:AI140" si="103">IF(AND($AE78=0,$AE77=4),1,"")</f>
        <v/>
      </c>
      <c r="AJ77" s="3" t="str">
        <f t="shared" ref="AJ77:AJ140" si="104">IF(AND($AE78=0,$AE77=5),1,"")</f>
        <v/>
      </c>
      <c r="AK77" s="3" t="str">
        <f t="shared" ref="AK77:AK140" si="105">IF(AND($AE78=0,$AE77=6),1,"")</f>
        <v/>
      </c>
      <c r="AL77" s="3" t="str">
        <f t="shared" ref="AL77:AL140" si="106">IF(AND($AE78=0,$AE77=7),1,"")</f>
        <v/>
      </c>
      <c r="AM77" s="3" t="str">
        <f t="shared" ref="AM77:AM140" si="107">IF(AND($AE78=0,$AE77=8),1,"")</f>
        <v/>
      </c>
      <c r="AN77" s="3" t="str">
        <f t="shared" ref="AN77:AN140" si="108">IF(AND($AE78=0,$AE77=9),1,"")</f>
        <v/>
      </c>
      <c r="AO77" s="3" t="str">
        <f t="shared" ref="AO77:AO140" si="109">IF(AND($AE78=0,$AE77=10),1,"")</f>
        <v/>
      </c>
      <c r="AP77" s="3" t="str">
        <f t="shared" ref="AP77:AP140" si="110">IF(AND($AE78=0,$AE77=11),1,"")</f>
        <v/>
      </c>
      <c r="AQ77" s="3" t="str">
        <f t="shared" ref="AQ77:AQ140" si="111">IF(AND($AE78=0,$AE77=12),1,"")</f>
        <v/>
      </c>
      <c r="AR77" s="3" t="str">
        <f t="shared" ref="AR77:AR140" si="112">IF(AND($AE78=0,$AE77=13),1,"")</f>
        <v/>
      </c>
      <c r="AS77" s="3" t="str">
        <f t="shared" ref="AS77:AS140" si="113">IF(AND($AE78=0,$AE77=14),1,"")</f>
        <v/>
      </c>
      <c r="AT77" s="3" t="str">
        <f t="shared" ref="AT77:AT140" si="114">IF(AND($AE78=0,$AE77=15),1,"")</f>
        <v/>
      </c>
      <c r="AU77" s="3" t="str">
        <f t="shared" ref="AU77:AU140" si="115">IF(AND($AE78=0,$AE77=16),1,"")</f>
        <v/>
      </c>
      <c r="AV77" s="3" t="str">
        <f t="shared" ref="AV77:AV140" si="116">IF(AND($AE78=0,$AE77=17),1,"")</f>
        <v/>
      </c>
      <c r="AW77" s="3" t="str">
        <f t="shared" ref="AW77:AW140" si="117">IF(AND($AE78=0,$AE77=18),1,"")</f>
        <v/>
      </c>
      <c r="AX77" s="3" t="str">
        <f t="shared" ref="AX77:AX140" si="118">IF(AND($AE78=0,$AE77=19),1,"")</f>
        <v/>
      </c>
      <c r="AY77" s="3" t="str">
        <f t="shared" ref="AY77:AY140" si="119">IF(AND($AE78=0,$AE77=20),1,"")</f>
        <v/>
      </c>
      <c r="AZ77" s="3" t="str">
        <f t="shared" ref="AZ77:AZ140" si="120">IF(AND($AE78=0,$AE77=21),1,"")</f>
        <v/>
      </c>
      <c r="BA77" s="3" t="str">
        <f t="shared" ref="BA77:BA140" si="121">IF(AND($AE78=0,$AE77=22),1,"")</f>
        <v/>
      </c>
      <c r="BB77" s="3" t="str">
        <f t="shared" ref="BB77:BB140" si="122">IF(AND($AE78=0,$AE77=23),1,"")</f>
        <v/>
      </c>
      <c r="BC77" s="3" t="str">
        <f t="shared" ref="BC77:BC140" si="123">IF(AND($AE78=0,$AE77=24),1,"")</f>
        <v/>
      </c>
      <c r="BD77" s="3" t="str">
        <f t="shared" ref="BD77:BD140" si="124">IF(AND($AE78=0,$AE77=25),1,"")</f>
        <v/>
      </c>
      <c r="BE77" s="3" t="str">
        <f t="shared" ref="BE77:BE140" si="125">IF(AND($AE78=0,$AE77=26),1,"")</f>
        <v/>
      </c>
      <c r="BF77" s="3" t="str">
        <f t="shared" ref="BF77:BF140" si="126">IF(AND($AE78=0,$AE77=27),1,"")</f>
        <v/>
      </c>
      <c r="BG77" s="3" t="str">
        <f t="shared" ref="BG77:BG140" si="127">IF(AND($AE78=0,$AE77=28),1,"")</f>
        <v/>
      </c>
      <c r="BH77" s="3" t="str">
        <f t="shared" ref="BH77:BH140" si="128">IF(AND($AE78=0,$AE77=29),1,"")</f>
        <v/>
      </c>
      <c r="BI77" s="3" t="str">
        <f t="shared" ref="BI77:BI140" si="129">IF(AND($AE78=0,$AE77=30),1,"")</f>
        <v/>
      </c>
      <c r="BJ77" s="3" t="str">
        <f t="shared" si="95"/>
        <v/>
      </c>
    </row>
    <row r="78" spans="2:62">
      <c r="B78" s="6">
        <v>8</v>
      </c>
      <c r="C78" s="4" t="str">
        <f>IF(B78="","",VLOOKUP(B78,Tabelle2!$A$2:$B$38,2,0))</f>
        <v>2-14-17-20-25-31</v>
      </c>
      <c r="D78" s="3">
        <f t="shared" si="99"/>
        <v>0</v>
      </c>
      <c r="E78" s="7" t="str">
        <f t="shared" si="97"/>
        <v>L</v>
      </c>
      <c r="F78" s="32" t="str">
        <f>IF(B78="","",IF(AE77&lt;$J$15,"Bet","No Bet"))</f>
        <v>Bet</v>
      </c>
      <c r="G78" s="22">
        <f t="shared" si="98"/>
        <v>-96</v>
      </c>
      <c r="AE78" s="1">
        <f>IF(E78="L",AE77+1,IF(E78="W",0,""))</f>
        <v>14</v>
      </c>
      <c r="AF78" s="3" t="str">
        <f t="shared" si="100"/>
        <v/>
      </c>
      <c r="AG78" s="3" t="str">
        <f t="shared" si="101"/>
        <v/>
      </c>
      <c r="AH78" s="3" t="str">
        <f t="shared" si="102"/>
        <v/>
      </c>
      <c r="AI78" s="3" t="str">
        <f t="shared" si="103"/>
        <v/>
      </c>
      <c r="AJ78" s="3" t="str">
        <f t="shared" si="104"/>
        <v/>
      </c>
      <c r="AK78" s="3" t="str">
        <f t="shared" si="105"/>
        <v/>
      </c>
      <c r="AL78" s="3" t="str">
        <f t="shared" si="106"/>
        <v/>
      </c>
      <c r="AM78" s="3" t="str">
        <f t="shared" si="107"/>
        <v/>
      </c>
      <c r="AN78" s="3" t="str">
        <f t="shared" si="108"/>
        <v/>
      </c>
      <c r="AO78" s="3" t="str">
        <f t="shared" si="109"/>
        <v/>
      </c>
      <c r="AP78" s="3" t="str">
        <f t="shared" si="110"/>
        <v/>
      </c>
      <c r="AQ78" s="3" t="str">
        <f t="shared" si="111"/>
        <v/>
      </c>
      <c r="AR78" s="3" t="str">
        <f t="shared" si="112"/>
        <v/>
      </c>
      <c r="AS78" s="3" t="str">
        <f t="shared" si="113"/>
        <v/>
      </c>
      <c r="AT78" s="3" t="str">
        <f t="shared" si="114"/>
        <v/>
      </c>
      <c r="AU78" s="3" t="str">
        <f t="shared" si="115"/>
        <v/>
      </c>
      <c r="AV78" s="3" t="str">
        <f t="shared" si="116"/>
        <v/>
      </c>
      <c r="AW78" s="3" t="str">
        <f t="shared" si="117"/>
        <v/>
      </c>
      <c r="AX78" s="3" t="str">
        <f t="shared" si="118"/>
        <v/>
      </c>
      <c r="AY78" s="3" t="str">
        <f t="shared" si="119"/>
        <v/>
      </c>
      <c r="AZ78" s="3" t="str">
        <f t="shared" si="120"/>
        <v/>
      </c>
      <c r="BA78" s="3" t="str">
        <f t="shared" si="121"/>
        <v/>
      </c>
      <c r="BB78" s="3" t="str">
        <f t="shared" si="122"/>
        <v/>
      </c>
      <c r="BC78" s="3" t="str">
        <f t="shared" si="123"/>
        <v/>
      </c>
      <c r="BD78" s="3" t="str">
        <f t="shared" si="124"/>
        <v/>
      </c>
      <c r="BE78" s="3" t="str">
        <f t="shared" si="125"/>
        <v/>
      </c>
      <c r="BF78" s="3" t="str">
        <f t="shared" si="126"/>
        <v/>
      </c>
      <c r="BG78" s="3" t="str">
        <f t="shared" si="127"/>
        <v/>
      </c>
      <c r="BH78" s="3" t="str">
        <f t="shared" si="128"/>
        <v/>
      </c>
      <c r="BI78" s="3" t="str">
        <f t="shared" si="129"/>
        <v/>
      </c>
      <c r="BJ78" s="3" t="str">
        <f t="shared" ref="BJ78:BJ141" si="130">IF(AE78="","",IF(AND($AE79=0,$AE78&gt;30),1,""))</f>
        <v/>
      </c>
    </row>
    <row r="79" spans="2:62">
      <c r="B79" s="6">
        <v>0</v>
      </c>
      <c r="C79" s="4" t="str">
        <f>IF(B79="","",VLOOKUP(B79,Tabelle2!$A$2:$B$38,2,0))</f>
        <v>6-9-17-18-22-34</v>
      </c>
      <c r="D79" s="3">
        <f t="shared" si="99"/>
        <v>0</v>
      </c>
      <c r="E79" s="7" t="str">
        <f t="shared" si="97"/>
        <v>L</v>
      </c>
      <c r="F79" s="32" t="str">
        <f>IF(B79="","",IF(AE78&lt;$J$15,"Bet","No Bet"))</f>
        <v>Bet</v>
      </c>
      <c r="G79" s="22">
        <f t="shared" si="98"/>
        <v>-102</v>
      </c>
      <c r="AE79" s="1">
        <f>IF(E79="L",AE78+1,IF(E79="W",0,""))</f>
        <v>15</v>
      </c>
      <c r="AF79" s="3" t="str">
        <f t="shared" si="100"/>
        <v/>
      </c>
      <c r="AG79" s="3" t="str">
        <f t="shared" si="101"/>
        <v/>
      </c>
      <c r="AH79" s="3" t="str">
        <f t="shared" si="102"/>
        <v/>
      </c>
      <c r="AI79" s="3" t="str">
        <f t="shared" si="103"/>
        <v/>
      </c>
      <c r="AJ79" s="3" t="str">
        <f t="shared" si="104"/>
        <v/>
      </c>
      <c r="AK79" s="3" t="str">
        <f t="shared" si="105"/>
        <v/>
      </c>
      <c r="AL79" s="3" t="str">
        <f t="shared" si="106"/>
        <v/>
      </c>
      <c r="AM79" s="3" t="str">
        <f t="shared" si="107"/>
        <v/>
      </c>
      <c r="AN79" s="3" t="str">
        <f t="shared" si="108"/>
        <v/>
      </c>
      <c r="AO79" s="3" t="str">
        <f t="shared" si="109"/>
        <v/>
      </c>
      <c r="AP79" s="3" t="str">
        <f t="shared" si="110"/>
        <v/>
      </c>
      <c r="AQ79" s="3" t="str">
        <f t="shared" si="111"/>
        <v/>
      </c>
      <c r="AR79" s="3" t="str">
        <f t="shared" si="112"/>
        <v/>
      </c>
      <c r="AS79" s="3" t="str">
        <f t="shared" si="113"/>
        <v/>
      </c>
      <c r="AT79" s="3" t="str">
        <f t="shared" si="114"/>
        <v/>
      </c>
      <c r="AU79" s="3" t="str">
        <f t="shared" si="115"/>
        <v/>
      </c>
      <c r="AV79" s="3" t="str">
        <f t="shared" si="116"/>
        <v/>
      </c>
      <c r="AW79" s="3" t="str">
        <f t="shared" si="117"/>
        <v/>
      </c>
      <c r="AX79" s="3" t="str">
        <f t="shared" si="118"/>
        <v/>
      </c>
      <c r="AY79" s="3" t="str">
        <f t="shared" si="119"/>
        <v/>
      </c>
      <c r="AZ79" s="3" t="str">
        <f t="shared" si="120"/>
        <v/>
      </c>
      <c r="BA79" s="3" t="str">
        <f t="shared" si="121"/>
        <v/>
      </c>
      <c r="BB79" s="3" t="str">
        <f t="shared" si="122"/>
        <v/>
      </c>
      <c r="BC79" s="3" t="str">
        <f t="shared" si="123"/>
        <v/>
      </c>
      <c r="BD79" s="3" t="str">
        <f t="shared" si="124"/>
        <v/>
      </c>
      <c r="BE79" s="3" t="str">
        <f t="shared" si="125"/>
        <v/>
      </c>
      <c r="BF79" s="3" t="str">
        <f t="shared" si="126"/>
        <v/>
      </c>
      <c r="BG79" s="3" t="str">
        <f t="shared" si="127"/>
        <v/>
      </c>
      <c r="BH79" s="3" t="str">
        <f t="shared" si="128"/>
        <v/>
      </c>
      <c r="BI79" s="3" t="str">
        <f t="shared" si="129"/>
        <v/>
      </c>
      <c r="BJ79" s="3" t="str">
        <f t="shared" si="130"/>
        <v/>
      </c>
    </row>
    <row r="80" spans="2:62">
      <c r="B80" s="6">
        <v>32</v>
      </c>
      <c r="C80" s="4" t="str">
        <f>IF(B80="","",VLOOKUP(B80,Tabelle2!$A$2:$B$38,2,0))</f>
        <v>6-18-22-27-29-34</v>
      </c>
      <c r="D80" s="3">
        <f t="shared" si="99"/>
        <v>0</v>
      </c>
      <c r="E80" s="7" t="str">
        <f t="shared" si="97"/>
        <v>L</v>
      </c>
      <c r="F80" s="32" t="str">
        <f>IF(B80="","",IF(AE79&lt;$J$15,"Bet","No Bet"))</f>
        <v>Bet</v>
      </c>
      <c r="G80" s="22">
        <f t="shared" si="98"/>
        <v>-108</v>
      </c>
      <c r="AE80" s="1">
        <f>IF(E80="L",AE79+1,IF(E80="W",0,""))</f>
        <v>16</v>
      </c>
      <c r="AF80" s="3" t="str">
        <f t="shared" si="100"/>
        <v/>
      </c>
      <c r="AG80" s="3" t="str">
        <f t="shared" si="101"/>
        <v/>
      </c>
      <c r="AH80" s="3" t="str">
        <f t="shared" si="102"/>
        <v/>
      </c>
      <c r="AI80" s="3" t="str">
        <f t="shared" si="103"/>
        <v/>
      </c>
      <c r="AJ80" s="3" t="str">
        <f t="shared" si="104"/>
        <v/>
      </c>
      <c r="AK80" s="3" t="str">
        <f t="shared" si="105"/>
        <v/>
      </c>
      <c r="AL80" s="3" t="str">
        <f t="shared" si="106"/>
        <v/>
      </c>
      <c r="AM80" s="3" t="str">
        <f t="shared" si="107"/>
        <v/>
      </c>
      <c r="AN80" s="3" t="str">
        <f t="shared" si="108"/>
        <v/>
      </c>
      <c r="AO80" s="3" t="str">
        <f t="shared" si="109"/>
        <v/>
      </c>
      <c r="AP80" s="3" t="str">
        <f t="shared" si="110"/>
        <v/>
      </c>
      <c r="AQ80" s="3" t="str">
        <f t="shared" si="111"/>
        <v/>
      </c>
      <c r="AR80" s="3" t="str">
        <f t="shared" si="112"/>
        <v/>
      </c>
      <c r="AS80" s="3" t="str">
        <f t="shared" si="113"/>
        <v/>
      </c>
      <c r="AT80" s="3" t="str">
        <f t="shared" si="114"/>
        <v/>
      </c>
      <c r="AU80" s="3" t="str">
        <f t="shared" si="115"/>
        <v/>
      </c>
      <c r="AV80" s="3" t="str">
        <f t="shared" si="116"/>
        <v/>
      </c>
      <c r="AW80" s="3" t="str">
        <f t="shared" si="117"/>
        <v/>
      </c>
      <c r="AX80" s="3" t="str">
        <f t="shared" si="118"/>
        <v/>
      </c>
      <c r="AY80" s="3" t="str">
        <f t="shared" si="119"/>
        <v/>
      </c>
      <c r="AZ80" s="3" t="str">
        <f t="shared" si="120"/>
        <v/>
      </c>
      <c r="BA80" s="3" t="str">
        <f t="shared" si="121"/>
        <v/>
      </c>
      <c r="BB80" s="3" t="str">
        <f t="shared" si="122"/>
        <v/>
      </c>
      <c r="BC80" s="3" t="str">
        <f t="shared" si="123"/>
        <v/>
      </c>
      <c r="BD80" s="3" t="str">
        <f t="shared" si="124"/>
        <v/>
      </c>
      <c r="BE80" s="3" t="str">
        <f t="shared" si="125"/>
        <v/>
      </c>
      <c r="BF80" s="3" t="str">
        <f t="shared" si="126"/>
        <v/>
      </c>
      <c r="BG80" s="3" t="str">
        <f t="shared" si="127"/>
        <v/>
      </c>
      <c r="BH80" s="3" t="str">
        <f t="shared" si="128"/>
        <v/>
      </c>
      <c r="BI80" s="3" t="str">
        <f t="shared" si="129"/>
        <v/>
      </c>
      <c r="BJ80" s="3" t="str">
        <f t="shared" si="130"/>
        <v/>
      </c>
    </row>
    <row r="81" spans="2:62">
      <c r="B81" s="6">
        <v>13</v>
      </c>
      <c r="C81" s="4" t="str">
        <f>IF(B81="","",VLOOKUP(B81,Tabelle2!$A$2:$B$38,2,0))</f>
        <v>4-15-16-19-24-33</v>
      </c>
      <c r="D81" s="3">
        <f t="shared" si="99"/>
        <v>0</v>
      </c>
      <c r="E81" s="7" t="str">
        <f t="shared" si="97"/>
        <v>L</v>
      </c>
      <c r="F81" s="32" t="str">
        <f>IF(B81="","",IF(AE80&lt;$J$15,"Bet","No Bet"))</f>
        <v>Bet</v>
      </c>
      <c r="G81" s="22">
        <f t="shared" si="98"/>
        <v>-114</v>
      </c>
      <c r="AE81" s="1">
        <f>IF(E81="L",AE80+1,IF(E81="W",0,""))</f>
        <v>17</v>
      </c>
      <c r="AF81" s="3" t="str">
        <f t="shared" si="100"/>
        <v/>
      </c>
      <c r="AG81" s="3" t="str">
        <f t="shared" si="101"/>
        <v/>
      </c>
      <c r="AH81" s="3" t="str">
        <f t="shared" si="102"/>
        <v/>
      </c>
      <c r="AI81" s="3" t="str">
        <f t="shared" si="103"/>
        <v/>
      </c>
      <c r="AJ81" s="3" t="str">
        <f t="shared" si="104"/>
        <v/>
      </c>
      <c r="AK81" s="3" t="str">
        <f t="shared" si="105"/>
        <v/>
      </c>
      <c r="AL81" s="3" t="str">
        <f t="shared" si="106"/>
        <v/>
      </c>
      <c r="AM81" s="3" t="str">
        <f t="shared" si="107"/>
        <v/>
      </c>
      <c r="AN81" s="3" t="str">
        <f t="shared" si="108"/>
        <v/>
      </c>
      <c r="AO81" s="3" t="str">
        <f t="shared" si="109"/>
        <v/>
      </c>
      <c r="AP81" s="3" t="str">
        <f t="shared" si="110"/>
        <v/>
      </c>
      <c r="AQ81" s="3" t="str">
        <f t="shared" si="111"/>
        <v/>
      </c>
      <c r="AR81" s="3" t="str">
        <f t="shared" si="112"/>
        <v/>
      </c>
      <c r="AS81" s="3" t="str">
        <f t="shared" si="113"/>
        <v/>
      </c>
      <c r="AT81" s="3" t="str">
        <f t="shared" si="114"/>
        <v/>
      </c>
      <c r="AU81" s="3" t="str">
        <f t="shared" si="115"/>
        <v/>
      </c>
      <c r="AV81" s="3" t="str">
        <f t="shared" si="116"/>
        <v/>
      </c>
      <c r="AW81" s="3" t="str">
        <f t="shared" si="117"/>
        <v/>
      </c>
      <c r="AX81" s="3" t="str">
        <f t="shared" si="118"/>
        <v/>
      </c>
      <c r="AY81" s="3" t="str">
        <f t="shared" si="119"/>
        <v/>
      </c>
      <c r="AZ81" s="3" t="str">
        <f t="shared" si="120"/>
        <v/>
      </c>
      <c r="BA81" s="3" t="str">
        <f t="shared" si="121"/>
        <v/>
      </c>
      <c r="BB81" s="3" t="str">
        <f t="shared" si="122"/>
        <v/>
      </c>
      <c r="BC81" s="3" t="str">
        <f t="shared" si="123"/>
        <v/>
      </c>
      <c r="BD81" s="3" t="str">
        <f t="shared" si="124"/>
        <v/>
      </c>
      <c r="BE81" s="3" t="str">
        <f t="shared" si="125"/>
        <v/>
      </c>
      <c r="BF81" s="3" t="str">
        <f t="shared" si="126"/>
        <v/>
      </c>
      <c r="BG81" s="3" t="str">
        <f t="shared" si="127"/>
        <v/>
      </c>
      <c r="BH81" s="3" t="str">
        <f t="shared" si="128"/>
        <v/>
      </c>
      <c r="BI81" s="3" t="str">
        <f t="shared" si="129"/>
        <v/>
      </c>
      <c r="BJ81" s="3" t="str">
        <f t="shared" si="130"/>
        <v/>
      </c>
    </row>
    <row r="82" spans="2:62">
      <c r="B82" s="6">
        <v>10</v>
      </c>
      <c r="C82" s="4" t="str">
        <f>IF(B82="","",VLOOKUP(B82,Tabelle2!$A$2:$B$38,2,0))</f>
        <v>6-9-17-22-31-34</v>
      </c>
      <c r="D82" s="3">
        <f t="shared" si="99"/>
        <v>0</v>
      </c>
      <c r="E82" s="7" t="str">
        <f t="shared" si="97"/>
        <v>L</v>
      </c>
      <c r="F82" s="32" t="str">
        <f>IF(B82="","",IF(AE81&lt;$J$15,"Bet","No Bet"))</f>
        <v>Bet</v>
      </c>
      <c r="G82" s="22">
        <f t="shared" si="98"/>
        <v>-120</v>
      </c>
      <c r="AE82" s="1">
        <f>IF(E82="L",AE81+1,IF(E82="W",0,""))</f>
        <v>18</v>
      </c>
      <c r="AF82" s="3" t="str">
        <f t="shared" si="100"/>
        <v/>
      </c>
      <c r="AG82" s="3" t="str">
        <f t="shared" si="101"/>
        <v/>
      </c>
      <c r="AH82" s="3" t="str">
        <f t="shared" si="102"/>
        <v/>
      </c>
      <c r="AI82" s="3" t="str">
        <f t="shared" si="103"/>
        <v/>
      </c>
      <c r="AJ82" s="3" t="str">
        <f t="shared" si="104"/>
        <v/>
      </c>
      <c r="AK82" s="3" t="str">
        <f t="shared" si="105"/>
        <v/>
      </c>
      <c r="AL82" s="3" t="str">
        <f t="shared" si="106"/>
        <v/>
      </c>
      <c r="AM82" s="3" t="str">
        <f t="shared" si="107"/>
        <v/>
      </c>
      <c r="AN82" s="3" t="str">
        <f t="shared" si="108"/>
        <v/>
      </c>
      <c r="AO82" s="3" t="str">
        <f t="shared" si="109"/>
        <v/>
      </c>
      <c r="AP82" s="3" t="str">
        <f t="shared" si="110"/>
        <v/>
      </c>
      <c r="AQ82" s="3" t="str">
        <f t="shared" si="111"/>
        <v/>
      </c>
      <c r="AR82" s="3" t="str">
        <f t="shared" si="112"/>
        <v/>
      </c>
      <c r="AS82" s="3" t="str">
        <f t="shared" si="113"/>
        <v/>
      </c>
      <c r="AT82" s="3" t="str">
        <f t="shared" si="114"/>
        <v/>
      </c>
      <c r="AU82" s="3" t="str">
        <f t="shared" si="115"/>
        <v/>
      </c>
      <c r="AV82" s="3" t="str">
        <f t="shared" si="116"/>
        <v/>
      </c>
      <c r="AW82" s="3" t="str">
        <f t="shared" si="117"/>
        <v/>
      </c>
      <c r="AX82" s="3" t="str">
        <f t="shared" si="118"/>
        <v/>
      </c>
      <c r="AY82" s="3" t="str">
        <f t="shared" si="119"/>
        <v/>
      </c>
      <c r="AZ82" s="3" t="str">
        <f t="shared" si="120"/>
        <v/>
      </c>
      <c r="BA82" s="3" t="str">
        <f t="shared" si="121"/>
        <v/>
      </c>
      <c r="BB82" s="3" t="str">
        <f t="shared" si="122"/>
        <v/>
      </c>
      <c r="BC82" s="3" t="str">
        <f t="shared" si="123"/>
        <v/>
      </c>
      <c r="BD82" s="3" t="str">
        <f t="shared" si="124"/>
        <v/>
      </c>
      <c r="BE82" s="3" t="str">
        <f t="shared" si="125"/>
        <v/>
      </c>
      <c r="BF82" s="3" t="str">
        <f t="shared" si="126"/>
        <v/>
      </c>
      <c r="BG82" s="3" t="str">
        <f t="shared" si="127"/>
        <v/>
      </c>
      <c r="BH82" s="3" t="str">
        <f t="shared" si="128"/>
        <v/>
      </c>
      <c r="BI82" s="3" t="str">
        <f t="shared" si="129"/>
        <v/>
      </c>
      <c r="BJ82" s="3" t="str">
        <f t="shared" si="130"/>
        <v/>
      </c>
    </row>
    <row r="83" spans="2:62">
      <c r="B83" s="6">
        <v>35</v>
      </c>
      <c r="C83" s="4" t="str">
        <f>IF(B83="","",VLOOKUP(B83,Tabelle2!$A$2:$B$38,2,0))</f>
        <v>2-14-20-21-25-31</v>
      </c>
      <c r="D83" s="3">
        <f t="shared" si="99"/>
        <v>0</v>
      </c>
      <c r="E83" s="7" t="str">
        <f t="shared" si="97"/>
        <v>L</v>
      </c>
      <c r="F83" s="32" t="str">
        <f>IF(B83="","",IF(AE82&lt;$J$15,"Bet","No Bet"))</f>
        <v>Bet</v>
      </c>
      <c r="G83" s="22">
        <f t="shared" si="98"/>
        <v>-126</v>
      </c>
      <c r="AE83" s="1">
        <f>IF(E83="L",AE82+1,IF(E83="W",0,""))</f>
        <v>19</v>
      </c>
      <c r="AF83" s="3" t="str">
        <f t="shared" si="100"/>
        <v/>
      </c>
      <c r="AG83" s="3" t="str">
        <f t="shared" si="101"/>
        <v/>
      </c>
      <c r="AH83" s="3" t="str">
        <f t="shared" si="102"/>
        <v/>
      </c>
      <c r="AI83" s="3" t="str">
        <f t="shared" si="103"/>
        <v/>
      </c>
      <c r="AJ83" s="3" t="str">
        <f t="shared" si="104"/>
        <v/>
      </c>
      <c r="AK83" s="3" t="str">
        <f t="shared" si="105"/>
        <v/>
      </c>
      <c r="AL83" s="3" t="str">
        <f t="shared" si="106"/>
        <v/>
      </c>
      <c r="AM83" s="3" t="str">
        <f t="shared" si="107"/>
        <v/>
      </c>
      <c r="AN83" s="3" t="str">
        <f t="shared" si="108"/>
        <v/>
      </c>
      <c r="AO83" s="3" t="str">
        <f t="shared" si="109"/>
        <v/>
      </c>
      <c r="AP83" s="3" t="str">
        <f t="shared" si="110"/>
        <v/>
      </c>
      <c r="AQ83" s="3" t="str">
        <f t="shared" si="111"/>
        <v/>
      </c>
      <c r="AR83" s="3" t="str">
        <f t="shared" si="112"/>
        <v/>
      </c>
      <c r="AS83" s="3" t="str">
        <f t="shared" si="113"/>
        <v/>
      </c>
      <c r="AT83" s="3" t="str">
        <f t="shared" si="114"/>
        <v/>
      </c>
      <c r="AU83" s="3" t="str">
        <f t="shared" si="115"/>
        <v/>
      </c>
      <c r="AV83" s="3" t="str">
        <f t="shared" si="116"/>
        <v/>
      </c>
      <c r="AW83" s="3" t="str">
        <f t="shared" si="117"/>
        <v/>
      </c>
      <c r="AX83" s="3" t="str">
        <f t="shared" si="118"/>
        <v/>
      </c>
      <c r="AY83" s="3" t="str">
        <f t="shared" si="119"/>
        <v/>
      </c>
      <c r="AZ83" s="3" t="str">
        <f t="shared" si="120"/>
        <v/>
      </c>
      <c r="BA83" s="3" t="str">
        <f t="shared" si="121"/>
        <v/>
      </c>
      <c r="BB83" s="3" t="str">
        <f t="shared" si="122"/>
        <v/>
      </c>
      <c r="BC83" s="3" t="str">
        <f t="shared" si="123"/>
        <v/>
      </c>
      <c r="BD83" s="3" t="str">
        <f t="shared" si="124"/>
        <v/>
      </c>
      <c r="BE83" s="3" t="str">
        <f t="shared" si="125"/>
        <v/>
      </c>
      <c r="BF83" s="3" t="str">
        <f t="shared" si="126"/>
        <v/>
      </c>
      <c r="BG83" s="3" t="str">
        <f t="shared" si="127"/>
        <v/>
      </c>
      <c r="BH83" s="3" t="str">
        <f t="shared" si="128"/>
        <v/>
      </c>
      <c r="BI83" s="3" t="str">
        <f t="shared" si="129"/>
        <v/>
      </c>
      <c r="BJ83" s="3" t="str">
        <f t="shared" si="130"/>
        <v/>
      </c>
    </row>
    <row r="84" spans="2:62">
      <c r="B84" s="6">
        <v>1</v>
      </c>
      <c r="C84" s="4" t="str">
        <f>IF(B84="","",VLOOKUP(B84,Tabelle2!$A$2:$B$38,2,0))</f>
        <v>7-11-12-28-30-36</v>
      </c>
      <c r="D84" s="3">
        <f t="shared" si="99"/>
        <v>0</v>
      </c>
      <c r="E84" s="7" t="str">
        <f t="shared" si="97"/>
        <v>L</v>
      </c>
      <c r="F84" s="32" t="str">
        <f>IF(B84="","",IF(AE83&lt;$J$15,"Bet","No Bet"))</f>
        <v>Bet</v>
      </c>
      <c r="G84" s="22">
        <f t="shared" si="98"/>
        <v>-132</v>
      </c>
      <c r="AE84" s="1">
        <f>IF(E84="L",AE83+1,IF(E84="W",0,""))</f>
        <v>20</v>
      </c>
      <c r="AF84" s="3" t="str">
        <f t="shared" si="100"/>
        <v/>
      </c>
      <c r="AG84" s="3" t="str">
        <f t="shared" si="101"/>
        <v/>
      </c>
      <c r="AH84" s="3" t="str">
        <f t="shared" si="102"/>
        <v/>
      </c>
      <c r="AI84" s="3" t="str">
        <f t="shared" si="103"/>
        <v/>
      </c>
      <c r="AJ84" s="3" t="str">
        <f t="shared" si="104"/>
        <v/>
      </c>
      <c r="AK84" s="3" t="str">
        <f t="shared" si="105"/>
        <v/>
      </c>
      <c r="AL84" s="3" t="str">
        <f t="shared" si="106"/>
        <v/>
      </c>
      <c r="AM84" s="3" t="str">
        <f t="shared" si="107"/>
        <v/>
      </c>
      <c r="AN84" s="3" t="str">
        <f t="shared" si="108"/>
        <v/>
      </c>
      <c r="AO84" s="3" t="str">
        <f t="shared" si="109"/>
        <v/>
      </c>
      <c r="AP84" s="3" t="str">
        <f t="shared" si="110"/>
        <v/>
      </c>
      <c r="AQ84" s="3" t="str">
        <f t="shared" si="111"/>
        <v/>
      </c>
      <c r="AR84" s="3" t="str">
        <f t="shared" si="112"/>
        <v/>
      </c>
      <c r="AS84" s="3" t="str">
        <f t="shared" si="113"/>
        <v/>
      </c>
      <c r="AT84" s="3" t="str">
        <f t="shared" si="114"/>
        <v/>
      </c>
      <c r="AU84" s="3" t="str">
        <f t="shared" si="115"/>
        <v/>
      </c>
      <c r="AV84" s="3" t="str">
        <f t="shared" si="116"/>
        <v/>
      </c>
      <c r="AW84" s="3" t="str">
        <f t="shared" si="117"/>
        <v/>
      </c>
      <c r="AX84" s="3" t="str">
        <f t="shared" si="118"/>
        <v/>
      </c>
      <c r="AY84" s="3" t="str">
        <f t="shared" si="119"/>
        <v/>
      </c>
      <c r="AZ84" s="3" t="str">
        <f t="shared" si="120"/>
        <v/>
      </c>
      <c r="BA84" s="3" t="str">
        <f t="shared" si="121"/>
        <v/>
      </c>
      <c r="BB84" s="3" t="str">
        <f t="shared" si="122"/>
        <v/>
      </c>
      <c r="BC84" s="3" t="str">
        <f t="shared" si="123"/>
        <v/>
      </c>
      <c r="BD84" s="3" t="str">
        <f t="shared" si="124"/>
        <v/>
      </c>
      <c r="BE84" s="3" t="str">
        <f t="shared" si="125"/>
        <v/>
      </c>
      <c r="BF84" s="3" t="str">
        <f t="shared" si="126"/>
        <v/>
      </c>
      <c r="BG84" s="3" t="str">
        <f t="shared" si="127"/>
        <v/>
      </c>
      <c r="BH84" s="3" t="str">
        <f t="shared" si="128"/>
        <v/>
      </c>
      <c r="BI84" s="3" t="str">
        <f t="shared" si="129"/>
        <v/>
      </c>
      <c r="BJ84" s="3" t="str">
        <f t="shared" si="130"/>
        <v/>
      </c>
    </row>
    <row r="85" spans="2:62">
      <c r="B85" s="6">
        <v>1</v>
      </c>
      <c r="C85" s="4" t="str">
        <f>IF(B85="","",VLOOKUP(B85,Tabelle2!$A$2:$B$38,2,0))</f>
        <v>7-11-12-28-30-36</v>
      </c>
      <c r="D85" s="3">
        <f t="shared" si="99"/>
        <v>0</v>
      </c>
      <c r="E85" s="7" t="str">
        <f t="shared" si="97"/>
        <v>L</v>
      </c>
      <c r="F85" s="32" t="str">
        <f>IF(B85="","",IF(AE84&lt;$J$15,"Bet","No Bet"))</f>
        <v>Bet</v>
      </c>
      <c r="G85" s="22">
        <f t="shared" si="98"/>
        <v>-138</v>
      </c>
      <c r="AE85" s="1">
        <f>IF(E85="L",AE84+1,IF(E85="W",0,""))</f>
        <v>21</v>
      </c>
      <c r="AF85" s="3" t="str">
        <f t="shared" si="100"/>
        <v/>
      </c>
      <c r="AG85" s="3" t="str">
        <f t="shared" si="101"/>
        <v/>
      </c>
      <c r="AH85" s="3" t="str">
        <f t="shared" si="102"/>
        <v/>
      </c>
      <c r="AI85" s="3" t="str">
        <f t="shared" si="103"/>
        <v/>
      </c>
      <c r="AJ85" s="3" t="str">
        <f t="shared" si="104"/>
        <v/>
      </c>
      <c r="AK85" s="3" t="str">
        <f t="shared" si="105"/>
        <v/>
      </c>
      <c r="AL85" s="3" t="str">
        <f t="shared" si="106"/>
        <v/>
      </c>
      <c r="AM85" s="3" t="str">
        <f t="shared" si="107"/>
        <v/>
      </c>
      <c r="AN85" s="3" t="str">
        <f t="shared" si="108"/>
        <v/>
      </c>
      <c r="AO85" s="3" t="str">
        <f t="shared" si="109"/>
        <v/>
      </c>
      <c r="AP85" s="3" t="str">
        <f t="shared" si="110"/>
        <v/>
      </c>
      <c r="AQ85" s="3" t="str">
        <f t="shared" si="111"/>
        <v/>
      </c>
      <c r="AR85" s="3" t="str">
        <f t="shared" si="112"/>
        <v/>
      </c>
      <c r="AS85" s="3" t="str">
        <f t="shared" si="113"/>
        <v/>
      </c>
      <c r="AT85" s="3" t="str">
        <f t="shared" si="114"/>
        <v/>
      </c>
      <c r="AU85" s="3" t="str">
        <f t="shared" si="115"/>
        <v/>
      </c>
      <c r="AV85" s="3" t="str">
        <f t="shared" si="116"/>
        <v/>
      </c>
      <c r="AW85" s="3" t="str">
        <f t="shared" si="117"/>
        <v/>
      </c>
      <c r="AX85" s="3" t="str">
        <f t="shared" si="118"/>
        <v/>
      </c>
      <c r="AY85" s="3" t="str">
        <f t="shared" si="119"/>
        <v/>
      </c>
      <c r="AZ85" s="3" t="str">
        <f t="shared" si="120"/>
        <v/>
      </c>
      <c r="BA85" s="3" t="str">
        <f t="shared" si="121"/>
        <v/>
      </c>
      <c r="BB85" s="3" t="str">
        <f t="shared" si="122"/>
        <v/>
      </c>
      <c r="BC85" s="3" t="str">
        <f t="shared" si="123"/>
        <v/>
      </c>
      <c r="BD85" s="3" t="str">
        <f t="shared" si="124"/>
        <v/>
      </c>
      <c r="BE85" s="3" t="str">
        <f t="shared" si="125"/>
        <v/>
      </c>
      <c r="BF85" s="3" t="str">
        <f t="shared" si="126"/>
        <v/>
      </c>
      <c r="BG85" s="3" t="str">
        <f t="shared" si="127"/>
        <v/>
      </c>
      <c r="BH85" s="3" t="str">
        <f t="shared" si="128"/>
        <v/>
      </c>
      <c r="BI85" s="3" t="str">
        <f t="shared" si="129"/>
        <v/>
      </c>
      <c r="BJ85" s="3" t="str">
        <f t="shared" si="130"/>
        <v/>
      </c>
    </row>
    <row r="86" spans="2:62">
      <c r="B86" s="6">
        <v>33</v>
      </c>
      <c r="C86" s="4" t="str">
        <f>IF(B86="","",VLOOKUP(B86,Tabelle2!$A$2:$B$38,2,0))</f>
        <v>7-11-13-28-29-36</v>
      </c>
      <c r="D86" s="3">
        <f t="shared" si="99"/>
        <v>0</v>
      </c>
      <c r="E86" s="7" t="str">
        <f t="shared" si="97"/>
        <v>L</v>
      </c>
      <c r="F86" s="32" t="str">
        <f>IF(B86="","",IF(AE85&lt;$J$15,"Bet","No Bet"))</f>
        <v>Bet</v>
      </c>
      <c r="G86" s="22">
        <f t="shared" si="98"/>
        <v>-144</v>
      </c>
      <c r="AE86" s="1">
        <f>IF(E86="L",AE85+1,IF(E86="W",0,""))</f>
        <v>22</v>
      </c>
      <c r="AF86" s="3" t="str">
        <f t="shared" si="100"/>
        <v/>
      </c>
      <c r="AG86" s="3" t="str">
        <f t="shared" si="101"/>
        <v/>
      </c>
      <c r="AH86" s="3" t="str">
        <f t="shared" si="102"/>
        <v/>
      </c>
      <c r="AI86" s="3" t="str">
        <f t="shared" si="103"/>
        <v/>
      </c>
      <c r="AJ86" s="3" t="str">
        <f t="shared" si="104"/>
        <v/>
      </c>
      <c r="AK86" s="3" t="str">
        <f t="shared" si="105"/>
        <v/>
      </c>
      <c r="AL86" s="3" t="str">
        <f t="shared" si="106"/>
        <v/>
      </c>
      <c r="AM86" s="3" t="str">
        <f t="shared" si="107"/>
        <v/>
      </c>
      <c r="AN86" s="3" t="str">
        <f t="shared" si="108"/>
        <v/>
      </c>
      <c r="AO86" s="3" t="str">
        <f t="shared" si="109"/>
        <v/>
      </c>
      <c r="AP86" s="3" t="str">
        <f t="shared" si="110"/>
        <v/>
      </c>
      <c r="AQ86" s="3" t="str">
        <f t="shared" si="111"/>
        <v/>
      </c>
      <c r="AR86" s="3" t="str">
        <f t="shared" si="112"/>
        <v/>
      </c>
      <c r="AS86" s="3" t="str">
        <f t="shared" si="113"/>
        <v/>
      </c>
      <c r="AT86" s="3" t="str">
        <f t="shared" si="114"/>
        <v/>
      </c>
      <c r="AU86" s="3" t="str">
        <f t="shared" si="115"/>
        <v/>
      </c>
      <c r="AV86" s="3" t="str">
        <f t="shared" si="116"/>
        <v/>
      </c>
      <c r="AW86" s="3" t="str">
        <f t="shared" si="117"/>
        <v/>
      </c>
      <c r="AX86" s="3" t="str">
        <f t="shared" si="118"/>
        <v/>
      </c>
      <c r="AY86" s="3" t="str">
        <f t="shared" si="119"/>
        <v/>
      </c>
      <c r="AZ86" s="3" t="str">
        <f t="shared" si="120"/>
        <v/>
      </c>
      <c r="BA86" s="3" t="str">
        <f t="shared" si="121"/>
        <v/>
      </c>
      <c r="BB86" s="3" t="str">
        <f t="shared" si="122"/>
        <v/>
      </c>
      <c r="BC86" s="3" t="str">
        <f t="shared" si="123"/>
        <v/>
      </c>
      <c r="BD86" s="3" t="str">
        <f t="shared" si="124"/>
        <v/>
      </c>
      <c r="BE86" s="3" t="str">
        <f t="shared" si="125"/>
        <v/>
      </c>
      <c r="BF86" s="3" t="str">
        <f t="shared" si="126"/>
        <v/>
      </c>
      <c r="BG86" s="3" t="str">
        <f t="shared" si="127"/>
        <v/>
      </c>
      <c r="BH86" s="3" t="str">
        <f t="shared" si="128"/>
        <v/>
      </c>
      <c r="BI86" s="3" t="str">
        <f t="shared" si="129"/>
        <v/>
      </c>
      <c r="BJ86" s="3" t="str">
        <f t="shared" si="130"/>
        <v/>
      </c>
    </row>
    <row r="87" spans="2:62">
      <c r="B87" s="6">
        <v>24</v>
      </c>
      <c r="C87" s="4" t="str">
        <f>IF(B87="","",VLOOKUP(B87,Tabelle2!$A$2:$B$38,2,0))</f>
        <v>6-13-18-22-27-29</v>
      </c>
      <c r="D87" s="3">
        <f t="shared" si="99"/>
        <v>0</v>
      </c>
      <c r="E87" s="7" t="str">
        <f t="shared" si="97"/>
        <v>L</v>
      </c>
      <c r="F87" s="32" t="str">
        <f>IF(B87="","",IF(AE86&lt;$J$15,"Bet","No Bet"))</f>
        <v>Bet</v>
      </c>
      <c r="G87" s="22">
        <f t="shared" si="98"/>
        <v>-150</v>
      </c>
      <c r="AE87" s="1">
        <f>IF(E87="L",AE86+1,IF(E87="W",0,""))</f>
        <v>23</v>
      </c>
      <c r="AF87" s="3" t="str">
        <f t="shared" si="100"/>
        <v/>
      </c>
      <c r="AG87" s="3" t="str">
        <f t="shared" si="101"/>
        <v/>
      </c>
      <c r="AH87" s="3" t="str">
        <f t="shared" si="102"/>
        <v/>
      </c>
      <c r="AI87" s="3" t="str">
        <f t="shared" si="103"/>
        <v/>
      </c>
      <c r="AJ87" s="3" t="str">
        <f t="shared" si="104"/>
        <v/>
      </c>
      <c r="AK87" s="3" t="str">
        <f t="shared" si="105"/>
        <v/>
      </c>
      <c r="AL87" s="3" t="str">
        <f t="shared" si="106"/>
        <v/>
      </c>
      <c r="AM87" s="3" t="str">
        <f t="shared" si="107"/>
        <v/>
      </c>
      <c r="AN87" s="3" t="str">
        <f t="shared" si="108"/>
        <v/>
      </c>
      <c r="AO87" s="3" t="str">
        <f t="shared" si="109"/>
        <v/>
      </c>
      <c r="AP87" s="3" t="str">
        <f t="shared" si="110"/>
        <v/>
      </c>
      <c r="AQ87" s="3" t="str">
        <f t="shared" si="111"/>
        <v/>
      </c>
      <c r="AR87" s="3" t="str">
        <f t="shared" si="112"/>
        <v/>
      </c>
      <c r="AS87" s="3" t="str">
        <f t="shared" si="113"/>
        <v/>
      </c>
      <c r="AT87" s="3" t="str">
        <f t="shared" si="114"/>
        <v/>
      </c>
      <c r="AU87" s="3" t="str">
        <f t="shared" si="115"/>
        <v/>
      </c>
      <c r="AV87" s="3" t="str">
        <f t="shared" si="116"/>
        <v/>
      </c>
      <c r="AW87" s="3" t="str">
        <f t="shared" si="117"/>
        <v/>
      </c>
      <c r="AX87" s="3" t="str">
        <f t="shared" si="118"/>
        <v/>
      </c>
      <c r="AY87" s="3" t="str">
        <f t="shared" si="119"/>
        <v/>
      </c>
      <c r="AZ87" s="3" t="str">
        <f t="shared" si="120"/>
        <v/>
      </c>
      <c r="BA87" s="3" t="str">
        <f t="shared" si="121"/>
        <v/>
      </c>
      <c r="BB87" s="3" t="str">
        <f t="shared" si="122"/>
        <v/>
      </c>
      <c r="BC87" s="3" t="str">
        <f t="shared" si="123"/>
        <v/>
      </c>
      <c r="BD87" s="3" t="str">
        <f t="shared" si="124"/>
        <v/>
      </c>
      <c r="BE87" s="3" t="str">
        <f t="shared" si="125"/>
        <v/>
      </c>
      <c r="BF87" s="3" t="str">
        <f t="shared" si="126"/>
        <v/>
      </c>
      <c r="BG87" s="3" t="str">
        <f t="shared" si="127"/>
        <v/>
      </c>
      <c r="BH87" s="3" t="str">
        <f t="shared" si="128"/>
        <v/>
      </c>
      <c r="BI87" s="3" t="str">
        <f t="shared" si="129"/>
        <v/>
      </c>
      <c r="BJ87" s="3" t="str">
        <f t="shared" si="130"/>
        <v/>
      </c>
    </row>
    <row r="88" spans="2:62">
      <c r="B88" s="6">
        <v>8</v>
      </c>
      <c r="C88" s="4" t="str">
        <f>IF(B88="","",VLOOKUP(B88,Tabelle2!$A$2:$B$38,2,0))</f>
        <v>2-14-17-20-25-31</v>
      </c>
      <c r="D88" s="3">
        <f t="shared" si="99"/>
        <v>0</v>
      </c>
      <c r="E88" s="7" t="str">
        <f t="shared" si="97"/>
        <v>L</v>
      </c>
      <c r="F88" s="32" t="str">
        <f>IF(B88="","",IF(AE87&lt;$J$15,"Bet","No Bet"))</f>
        <v>Bet</v>
      </c>
      <c r="G88" s="22">
        <f t="shared" si="98"/>
        <v>-156</v>
      </c>
      <c r="AE88" s="1">
        <f>IF(E88="L",AE87+1,IF(E88="W",0,""))</f>
        <v>24</v>
      </c>
      <c r="AF88" s="3" t="str">
        <f t="shared" si="100"/>
        <v/>
      </c>
      <c r="AG88" s="3" t="str">
        <f t="shared" si="101"/>
        <v/>
      </c>
      <c r="AH88" s="3" t="str">
        <f t="shared" si="102"/>
        <v/>
      </c>
      <c r="AI88" s="3" t="str">
        <f t="shared" si="103"/>
        <v/>
      </c>
      <c r="AJ88" s="3" t="str">
        <f t="shared" si="104"/>
        <v/>
      </c>
      <c r="AK88" s="3" t="str">
        <f t="shared" si="105"/>
        <v/>
      </c>
      <c r="AL88" s="3" t="str">
        <f t="shared" si="106"/>
        <v/>
      </c>
      <c r="AM88" s="3" t="str">
        <f t="shared" si="107"/>
        <v/>
      </c>
      <c r="AN88" s="3" t="str">
        <f t="shared" si="108"/>
        <v/>
      </c>
      <c r="AO88" s="3" t="str">
        <f t="shared" si="109"/>
        <v/>
      </c>
      <c r="AP88" s="3" t="str">
        <f t="shared" si="110"/>
        <v/>
      </c>
      <c r="AQ88" s="3" t="str">
        <f t="shared" si="111"/>
        <v/>
      </c>
      <c r="AR88" s="3" t="str">
        <f t="shared" si="112"/>
        <v/>
      </c>
      <c r="AS88" s="3" t="str">
        <f t="shared" si="113"/>
        <v/>
      </c>
      <c r="AT88" s="3" t="str">
        <f t="shared" si="114"/>
        <v/>
      </c>
      <c r="AU88" s="3" t="str">
        <f t="shared" si="115"/>
        <v/>
      </c>
      <c r="AV88" s="3" t="str">
        <f t="shared" si="116"/>
        <v/>
      </c>
      <c r="AW88" s="3" t="str">
        <f t="shared" si="117"/>
        <v/>
      </c>
      <c r="AX88" s="3" t="str">
        <f t="shared" si="118"/>
        <v/>
      </c>
      <c r="AY88" s="3" t="str">
        <f t="shared" si="119"/>
        <v/>
      </c>
      <c r="AZ88" s="3" t="str">
        <f t="shared" si="120"/>
        <v/>
      </c>
      <c r="BA88" s="3" t="str">
        <f t="shared" si="121"/>
        <v/>
      </c>
      <c r="BB88" s="3" t="str">
        <f t="shared" si="122"/>
        <v/>
      </c>
      <c r="BC88" s="3" t="str">
        <f t="shared" si="123"/>
        <v/>
      </c>
      <c r="BD88" s="3" t="str">
        <f t="shared" si="124"/>
        <v/>
      </c>
      <c r="BE88" s="3" t="str">
        <f t="shared" si="125"/>
        <v/>
      </c>
      <c r="BF88" s="3" t="str">
        <f t="shared" si="126"/>
        <v/>
      </c>
      <c r="BG88" s="3" t="str">
        <f t="shared" si="127"/>
        <v/>
      </c>
      <c r="BH88" s="3" t="str">
        <f t="shared" si="128"/>
        <v/>
      </c>
      <c r="BI88" s="3" t="str">
        <f t="shared" si="129"/>
        <v/>
      </c>
      <c r="BJ88" s="3" t="str">
        <f t="shared" si="130"/>
        <v/>
      </c>
    </row>
    <row r="89" spans="2:62">
      <c r="B89" s="6">
        <v>36</v>
      </c>
      <c r="C89" s="4" t="str">
        <f>IF(B89="","",VLOOKUP(B89,Tabelle2!$A$2:$B$38,2,0))</f>
        <v>1-4-16-19-21-33</v>
      </c>
      <c r="D89" s="3">
        <f t="shared" si="99"/>
        <v>0</v>
      </c>
      <c r="E89" s="7" t="str">
        <f t="shared" si="97"/>
        <v>L</v>
      </c>
      <c r="F89" s="32" t="str">
        <f>IF(B89="","",IF(AE88&lt;$J$15,"Bet","No Bet"))</f>
        <v>Bet</v>
      </c>
      <c r="G89" s="22">
        <f t="shared" si="98"/>
        <v>-162</v>
      </c>
      <c r="AE89" s="1">
        <f>IF(E89="L",AE88+1,IF(E89="W",0,""))</f>
        <v>25</v>
      </c>
      <c r="AF89" s="3" t="str">
        <f t="shared" si="100"/>
        <v/>
      </c>
      <c r="AG89" s="3" t="str">
        <f t="shared" si="101"/>
        <v/>
      </c>
      <c r="AH89" s="3" t="str">
        <f t="shared" si="102"/>
        <v/>
      </c>
      <c r="AI89" s="3" t="str">
        <f t="shared" si="103"/>
        <v/>
      </c>
      <c r="AJ89" s="3" t="str">
        <f t="shared" si="104"/>
        <v/>
      </c>
      <c r="AK89" s="3" t="str">
        <f t="shared" si="105"/>
        <v/>
      </c>
      <c r="AL89" s="3" t="str">
        <f t="shared" si="106"/>
        <v/>
      </c>
      <c r="AM89" s="3" t="str">
        <f t="shared" si="107"/>
        <v/>
      </c>
      <c r="AN89" s="3" t="str">
        <f t="shared" si="108"/>
        <v/>
      </c>
      <c r="AO89" s="3" t="str">
        <f t="shared" si="109"/>
        <v/>
      </c>
      <c r="AP89" s="3" t="str">
        <f t="shared" si="110"/>
        <v/>
      </c>
      <c r="AQ89" s="3" t="str">
        <f t="shared" si="111"/>
        <v/>
      </c>
      <c r="AR89" s="3" t="str">
        <f t="shared" si="112"/>
        <v/>
      </c>
      <c r="AS89" s="3" t="str">
        <f t="shared" si="113"/>
        <v/>
      </c>
      <c r="AT89" s="3" t="str">
        <f t="shared" si="114"/>
        <v/>
      </c>
      <c r="AU89" s="3" t="str">
        <f t="shared" si="115"/>
        <v/>
      </c>
      <c r="AV89" s="3" t="str">
        <f t="shared" si="116"/>
        <v/>
      </c>
      <c r="AW89" s="3" t="str">
        <f t="shared" si="117"/>
        <v/>
      </c>
      <c r="AX89" s="3" t="str">
        <f t="shared" si="118"/>
        <v/>
      </c>
      <c r="AY89" s="3" t="str">
        <f t="shared" si="119"/>
        <v/>
      </c>
      <c r="AZ89" s="3" t="str">
        <f t="shared" si="120"/>
        <v/>
      </c>
      <c r="BA89" s="3" t="str">
        <f t="shared" si="121"/>
        <v/>
      </c>
      <c r="BB89" s="3" t="str">
        <f t="shared" si="122"/>
        <v/>
      </c>
      <c r="BC89" s="3" t="str">
        <f t="shared" si="123"/>
        <v/>
      </c>
      <c r="BD89" s="3" t="str">
        <f t="shared" si="124"/>
        <v/>
      </c>
      <c r="BE89" s="3" t="str">
        <f t="shared" si="125"/>
        <v/>
      </c>
      <c r="BF89" s="3" t="str">
        <f t="shared" si="126"/>
        <v/>
      </c>
      <c r="BG89" s="3" t="str">
        <f t="shared" si="127"/>
        <v/>
      </c>
      <c r="BH89" s="3" t="str">
        <f t="shared" si="128"/>
        <v/>
      </c>
      <c r="BI89" s="3" t="str">
        <f t="shared" si="129"/>
        <v/>
      </c>
      <c r="BJ89" s="3" t="str">
        <f t="shared" si="130"/>
        <v/>
      </c>
    </row>
    <row r="90" spans="2:62">
      <c r="B90" s="6">
        <v>17</v>
      </c>
      <c r="C90" s="4" t="str">
        <f>IF(B90="","",VLOOKUP(B90,Tabelle2!$A$2:$B$38,2,0))</f>
        <v>0-3-8-10-23-26</v>
      </c>
      <c r="D90" s="3">
        <f t="shared" si="99"/>
        <v>0</v>
      </c>
      <c r="E90" s="7" t="str">
        <f t="shared" si="97"/>
        <v>L</v>
      </c>
      <c r="F90" s="32" t="str">
        <f>IF(B90="","",IF(AE89&lt;$J$15,"Bet","No Bet"))</f>
        <v>Bet</v>
      </c>
      <c r="G90" s="22">
        <f t="shared" si="98"/>
        <v>-168</v>
      </c>
      <c r="AE90" s="1">
        <f>IF(E90="L",AE89+1,IF(E90="W",0,""))</f>
        <v>26</v>
      </c>
      <c r="AF90" s="3" t="str">
        <f t="shared" si="100"/>
        <v/>
      </c>
      <c r="AG90" s="3" t="str">
        <f t="shared" si="101"/>
        <v/>
      </c>
      <c r="AH90" s="3" t="str">
        <f t="shared" si="102"/>
        <v/>
      </c>
      <c r="AI90" s="3" t="str">
        <f t="shared" si="103"/>
        <v/>
      </c>
      <c r="AJ90" s="3" t="str">
        <f t="shared" si="104"/>
        <v/>
      </c>
      <c r="AK90" s="3" t="str">
        <f t="shared" si="105"/>
        <v/>
      </c>
      <c r="AL90" s="3" t="str">
        <f t="shared" si="106"/>
        <v/>
      </c>
      <c r="AM90" s="3" t="str">
        <f t="shared" si="107"/>
        <v/>
      </c>
      <c r="AN90" s="3" t="str">
        <f t="shared" si="108"/>
        <v/>
      </c>
      <c r="AO90" s="3" t="str">
        <f t="shared" si="109"/>
        <v/>
      </c>
      <c r="AP90" s="3" t="str">
        <f t="shared" si="110"/>
        <v/>
      </c>
      <c r="AQ90" s="3" t="str">
        <f t="shared" si="111"/>
        <v/>
      </c>
      <c r="AR90" s="3" t="str">
        <f t="shared" si="112"/>
        <v/>
      </c>
      <c r="AS90" s="3" t="str">
        <f t="shared" si="113"/>
        <v/>
      </c>
      <c r="AT90" s="3" t="str">
        <f t="shared" si="114"/>
        <v/>
      </c>
      <c r="AU90" s="3" t="str">
        <f t="shared" si="115"/>
        <v/>
      </c>
      <c r="AV90" s="3" t="str">
        <f t="shared" si="116"/>
        <v/>
      </c>
      <c r="AW90" s="3" t="str">
        <f t="shared" si="117"/>
        <v/>
      </c>
      <c r="AX90" s="3" t="str">
        <f t="shared" si="118"/>
        <v/>
      </c>
      <c r="AY90" s="3" t="str">
        <f t="shared" si="119"/>
        <v/>
      </c>
      <c r="AZ90" s="3" t="str">
        <f t="shared" si="120"/>
        <v/>
      </c>
      <c r="BA90" s="3" t="str">
        <f t="shared" si="121"/>
        <v/>
      </c>
      <c r="BB90" s="3" t="str">
        <f t="shared" si="122"/>
        <v/>
      </c>
      <c r="BC90" s="3" t="str">
        <f t="shared" si="123"/>
        <v/>
      </c>
      <c r="BD90" s="3" t="str">
        <f t="shared" si="124"/>
        <v/>
      </c>
      <c r="BE90" s="3">
        <f t="shared" si="125"/>
        <v>1</v>
      </c>
      <c r="BF90" s="3" t="str">
        <f t="shared" si="126"/>
        <v/>
      </c>
      <c r="BG90" s="3" t="str">
        <f t="shared" si="127"/>
        <v/>
      </c>
      <c r="BH90" s="3" t="str">
        <f t="shared" si="128"/>
        <v/>
      </c>
      <c r="BI90" s="3" t="str">
        <f t="shared" si="129"/>
        <v/>
      </c>
      <c r="BJ90" s="3" t="str">
        <f t="shared" si="130"/>
        <v/>
      </c>
    </row>
    <row r="91" spans="2:62">
      <c r="B91" s="6">
        <v>23</v>
      </c>
      <c r="C91" s="4" t="str">
        <f>IF(B91="","",VLOOKUP(B91,Tabelle2!$A$2:$B$38,2,0))</f>
        <v>9-14-17-25-31-34</v>
      </c>
      <c r="D91" s="3">
        <f t="shared" si="99"/>
        <v>1</v>
      </c>
      <c r="E91" s="7" t="str">
        <f t="shared" si="97"/>
        <v>W</v>
      </c>
      <c r="F91" s="32" t="str">
        <f>IF(B91="","",IF(AE90&lt;$J$15,"Bet","No Bet"))</f>
        <v>Bet</v>
      </c>
      <c r="G91" s="22">
        <f t="shared" si="98"/>
        <v>-138</v>
      </c>
      <c r="AE91" s="1">
        <f>IF(E91="L",AE90+1,IF(E91="W",0,""))</f>
        <v>0</v>
      </c>
      <c r="AF91" s="3" t="str">
        <f t="shared" si="100"/>
        <v/>
      </c>
      <c r="AG91" s="3" t="str">
        <f t="shared" si="101"/>
        <v/>
      </c>
      <c r="AH91" s="3" t="str">
        <f t="shared" si="102"/>
        <v/>
      </c>
      <c r="AI91" s="3" t="str">
        <f t="shared" si="103"/>
        <v/>
      </c>
      <c r="AJ91" s="3" t="str">
        <f t="shared" si="104"/>
        <v/>
      </c>
      <c r="AK91" s="3" t="str">
        <f t="shared" si="105"/>
        <v/>
      </c>
      <c r="AL91" s="3" t="str">
        <f t="shared" si="106"/>
        <v/>
      </c>
      <c r="AM91" s="3" t="str">
        <f t="shared" si="107"/>
        <v/>
      </c>
      <c r="AN91" s="3" t="str">
        <f t="shared" si="108"/>
        <v/>
      </c>
      <c r="AO91" s="3" t="str">
        <f t="shared" si="109"/>
        <v/>
      </c>
      <c r="AP91" s="3" t="str">
        <f t="shared" si="110"/>
        <v/>
      </c>
      <c r="AQ91" s="3" t="str">
        <f t="shared" si="111"/>
        <v/>
      </c>
      <c r="AR91" s="3" t="str">
        <f t="shared" si="112"/>
        <v/>
      </c>
      <c r="AS91" s="3" t="str">
        <f t="shared" si="113"/>
        <v/>
      </c>
      <c r="AT91" s="3" t="str">
        <f t="shared" si="114"/>
        <v/>
      </c>
      <c r="AU91" s="3" t="str">
        <f t="shared" si="115"/>
        <v/>
      </c>
      <c r="AV91" s="3" t="str">
        <f t="shared" si="116"/>
        <v/>
      </c>
      <c r="AW91" s="3" t="str">
        <f t="shared" si="117"/>
        <v/>
      </c>
      <c r="AX91" s="3" t="str">
        <f t="shared" si="118"/>
        <v/>
      </c>
      <c r="AY91" s="3" t="str">
        <f t="shared" si="119"/>
        <v/>
      </c>
      <c r="AZ91" s="3" t="str">
        <f t="shared" si="120"/>
        <v/>
      </c>
      <c r="BA91" s="3" t="str">
        <f t="shared" si="121"/>
        <v/>
      </c>
      <c r="BB91" s="3" t="str">
        <f t="shared" si="122"/>
        <v/>
      </c>
      <c r="BC91" s="3" t="str">
        <f t="shared" si="123"/>
        <v/>
      </c>
      <c r="BD91" s="3" t="str">
        <f t="shared" si="124"/>
        <v/>
      </c>
      <c r="BE91" s="3" t="str">
        <f t="shared" si="125"/>
        <v/>
      </c>
      <c r="BF91" s="3" t="str">
        <f t="shared" si="126"/>
        <v/>
      </c>
      <c r="BG91" s="3" t="str">
        <f t="shared" si="127"/>
        <v/>
      </c>
      <c r="BH91" s="3" t="str">
        <f t="shared" si="128"/>
        <v/>
      </c>
      <c r="BI91" s="3" t="str">
        <f t="shared" si="129"/>
        <v/>
      </c>
      <c r="BJ91" s="3" t="str">
        <f t="shared" si="130"/>
        <v/>
      </c>
    </row>
    <row r="92" spans="2:62">
      <c r="B92" s="6">
        <v>23</v>
      </c>
      <c r="C92" s="4" t="str">
        <f>IF(B92="","",VLOOKUP(B92,Tabelle2!$A$2:$B$38,2,0))</f>
        <v>9-14-17-25-31-34</v>
      </c>
      <c r="D92" s="3">
        <f t="shared" si="99"/>
        <v>0</v>
      </c>
      <c r="E92" s="7" t="str">
        <f t="shared" si="97"/>
        <v>L</v>
      </c>
      <c r="F92" s="32" t="str">
        <f>IF(B92="","",IF(AE91&lt;$J$15,"Bet","No Bet"))</f>
        <v>Bet</v>
      </c>
      <c r="G92" s="22">
        <f t="shared" si="98"/>
        <v>-144</v>
      </c>
      <c r="AE92" s="1">
        <f>IF(E92="L",AE91+1,IF(E92="W",0,""))</f>
        <v>1</v>
      </c>
      <c r="AF92" s="3" t="str">
        <f t="shared" si="100"/>
        <v/>
      </c>
      <c r="AG92" s="3" t="str">
        <f t="shared" si="101"/>
        <v/>
      </c>
      <c r="AH92" s="3" t="str">
        <f t="shared" si="102"/>
        <v/>
      </c>
      <c r="AI92" s="3" t="str">
        <f t="shared" si="103"/>
        <v/>
      </c>
      <c r="AJ92" s="3" t="str">
        <f t="shared" si="104"/>
        <v/>
      </c>
      <c r="AK92" s="3" t="str">
        <f t="shared" si="105"/>
        <v/>
      </c>
      <c r="AL92" s="3" t="str">
        <f t="shared" si="106"/>
        <v/>
      </c>
      <c r="AM92" s="3" t="str">
        <f t="shared" si="107"/>
        <v/>
      </c>
      <c r="AN92" s="3" t="str">
        <f t="shared" si="108"/>
        <v/>
      </c>
      <c r="AO92" s="3" t="str">
        <f t="shared" si="109"/>
        <v/>
      </c>
      <c r="AP92" s="3" t="str">
        <f t="shared" si="110"/>
        <v/>
      </c>
      <c r="AQ92" s="3" t="str">
        <f t="shared" si="111"/>
        <v/>
      </c>
      <c r="AR92" s="3" t="str">
        <f t="shared" si="112"/>
        <v/>
      </c>
      <c r="AS92" s="3" t="str">
        <f t="shared" si="113"/>
        <v/>
      </c>
      <c r="AT92" s="3" t="str">
        <f t="shared" si="114"/>
        <v/>
      </c>
      <c r="AU92" s="3" t="str">
        <f t="shared" si="115"/>
        <v/>
      </c>
      <c r="AV92" s="3" t="str">
        <f t="shared" si="116"/>
        <v/>
      </c>
      <c r="AW92" s="3" t="str">
        <f t="shared" si="117"/>
        <v/>
      </c>
      <c r="AX92" s="3" t="str">
        <f t="shared" si="118"/>
        <v/>
      </c>
      <c r="AY92" s="3" t="str">
        <f t="shared" si="119"/>
        <v/>
      </c>
      <c r="AZ92" s="3" t="str">
        <f t="shared" si="120"/>
        <v/>
      </c>
      <c r="BA92" s="3" t="str">
        <f t="shared" si="121"/>
        <v/>
      </c>
      <c r="BB92" s="3" t="str">
        <f t="shared" si="122"/>
        <v/>
      </c>
      <c r="BC92" s="3" t="str">
        <f t="shared" si="123"/>
        <v/>
      </c>
      <c r="BD92" s="3" t="str">
        <f t="shared" si="124"/>
        <v/>
      </c>
      <c r="BE92" s="3" t="str">
        <f t="shared" si="125"/>
        <v/>
      </c>
      <c r="BF92" s="3" t="str">
        <f t="shared" si="126"/>
        <v/>
      </c>
      <c r="BG92" s="3" t="str">
        <f t="shared" si="127"/>
        <v/>
      </c>
      <c r="BH92" s="3" t="str">
        <f t="shared" si="128"/>
        <v/>
      </c>
      <c r="BI92" s="3" t="str">
        <f t="shared" si="129"/>
        <v/>
      </c>
      <c r="BJ92" s="3" t="str">
        <f t="shared" si="130"/>
        <v/>
      </c>
    </row>
    <row r="93" spans="2:62">
      <c r="B93" s="6">
        <v>6</v>
      </c>
      <c r="C93" s="4" t="str">
        <f>IF(B93="","",VLOOKUP(B93,Tabelle2!$A$2:$B$38,2,0))</f>
        <v>0-5-10-15-24-32</v>
      </c>
      <c r="D93" s="3">
        <f t="shared" si="99"/>
        <v>0</v>
      </c>
      <c r="E93" s="7" t="str">
        <f t="shared" si="97"/>
        <v>L</v>
      </c>
      <c r="F93" s="32" t="str">
        <f>IF(B93="","",IF(AE92&lt;$J$15,"Bet","No Bet"))</f>
        <v>Bet</v>
      </c>
      <c r="G93" s="22">
        <f t="shared" si="98"/>
        <v>-150</v>
      </c>
      <c r="AE93" s="1">
        <f>IF(E93="L",AE92+1,IF(E93="W",0,""))</f>
        <v>2</v>
      </c>
      <c r="AF93" s="3" t="str">
        <f t="shared" si="100"/>
        <v/>
      </c>
      <c r="AG93" s="3" t="str">
        <f t="shared" si="101"/>
        <v/>
      </c>
      <c r="AH93" s="3" t="str">
        <f t="shared" si="102"/>
        <v/>
      </c>
      <c r="AI93" s="3" t="str">
        <f t="shared" si="103"/>
        <v/>
      </c>
      <c r="AJ93" s="3" t="str">
        <f t="shared" si="104"/>
        <v/>
      </c>
      <c r="AK93" s="3" t="str">
        <f t="shared" si="105"/>
        <v/>
      </c>
      <c r="AL93" s="3" t="str">
        <f t="shared" si="106"/>
        <v/>
      </c>
      <c r="AM93" s="3" t="str">
        <f t="shared" si="107"/>
        <v/>
      </c>
      <c r="AN93" s="3" t="str">
        <f t="shared" si="108"/>
        <v/>
      </c>
      <c r="AO93" s="3" t="str">
        <f t="shared" si="109"/>
        <v/>
      </c>
      <c r="AP93" s="3" t="str">
        <f t="shared" si="110"/>
        <v/>
      </c>
      <c r="AQ93" s="3" t="str">
        <f t="shared" si="111"/>
        <v/>
      </c>
      <c r="AR93" s="3" t="str">
        <f t="shared" si="112"/>
        <v/>
      </c>
      <c r="AS93" s="3" t="str">
        <f t="shared" si="113"/>
        <v/>
      </c>
      <c r="AT93" s="3" t="str">
        <f t="shared" si="114"/>
        <v/>
      </c>
      <c r="AU93" s="3" t="str">
        <f t="shared" si="115"/>
        <v/>
      </c>
      <c r="AV93" s="3" t="str">
        <f t="shared" si="116"/>
        <v/>
      </c>
      <c r="AW93" s="3" t="str">
        <f t="shared" si="117"/>
        <v/>
      </c>
      <c r="AX93" s="3" t="str">
        <f t="shared" si="118"/>
        <v/>
      </c>
      <c r="AY93" s="3" t="str">
        <f t="shared" si="119"/>
        <v/>
      </c>
      <c r="AZ93" s="3" t="str">
        <f t="shared" si="120"/>
        <v/>
      </c>
      <c r="BA93" s="3" t="str">
        <f t="shared" si="121"/>
        <v/>
      </c>
      <c r="BB93" s="3" t="str">
        <f t="shared" si="122"/>
        <v/>
      </c>
      <c r="BC93" s="3" t="str">
        <f t="shared" si="123"/>
        <v/>
      </c>
      <c r="BD93" s="3" t="str">
        <f t="shared" si="124"/>
        <v/>
      </c>
      <c r="BE93" s="3" t="str">
        <f t="shared" si="125"/>
        <v/>
      </c>
      <c r="BF93" s="3" t="str">
        <f t="shared" si="126"/>
        <v/>
      </c>
      <c r="BG93" s="3" t="str">
        <f t="shared" si="127"/>
        <v/>
      </c>
      <c r="BH93" s="3" t="str">
        <f t="shared" si="128"/>
        <v/>
      </c>
      <c r="BI93" s="3" t="str">
        <f t="shared" si="129"/>
        <v/>
      </c>
      <c r="BJ93" s="3" t="str">
        <f t="shared" si="130"/>
        <v/>
      </c>
    </row>
    <row r="94" spans="2:62">
      <c r="B94" s="6">
        <v>1</v>
      </c>
      <c r="C94" s="4" t="str">
        <f>IF(B94="","",VLOOKUP(B94,Tabelle2!$A$2:$B$38,2,0))</f>
        <v>7-11-12-28-30-36</v>
      </c>
      <c r="D94" s="3">
        <f t="shared" si="99"/>
        <v>0</v>
      </c>
      <c r="E94" s="7" t="str">
        <f t="shared" si="97"/>
        <v>L</v>
      </c>
      <c r="F94" s="32" t="str">
        <f>IF(B94="","",IF(AE93&lt;$J$15,"Bet","No Bet"))</f>
        <v>Bet</v>
      </c>
      <c r="G94" s="22">
        <f t="shared" si="98"/>
        <v>-156</v>
      </c>
      <c r="AE94" s="1">
        <f>IF(E94="L",AE93+1,IF(E94="W",0,""))</f>
        <v>3</v>
      </c>
      <c r="AF94" s="3" t="str">
        <f t="shared" si="100"/>
        <v/>
      </c>
      <c r="AG94" s="3" t="str">
        <f t="shared" si="101"/>
        <v/>
      </c>
      <c r="AH94" s="3" t="str">
        <f t="shared" si="102"/>
        <v/>
      </c>
      <c r="AI94" s="3" t="str">
        <f t="shared" si="103"/>
        <v/>
      </c>
      <c r="AJ94" s="3" t="str">
        <f t="shared" si="104"/>
        <v/>
      </c>
      <c r="AK94" s="3" t="str">
        <f t="shared" si="105"/>
        <v/>
      </c>
      <c r="AL94" s="3" t="str">
        <f t="shared" si="106"/>
        <v/>
      </c>
      <c r="AM94" s="3" t="str">
        <f t="shared" si="107"/>
        <v/>
      </c>
      <c r="AN94" s="3" t="str">
        <f t="shared" si="108"/>
        <v/>
      </c>
      <c r="AO94" s="3" t="str">
        <f t="shared" si="109"/>
        <v/>
      </c>
      <c r="AP94" s="3" t="str">
        <f t="shared" si="110"/>
        <v/>
      </c>
      <c r="AQ94" s="3" t="str">
        <f t="shared" si="111"/>
        <v/>
      </c>
      <c r="AR94" s="3" t="str">
        <f t="shared" si="112"/>
        <v/>
      </c>
      <c r="AS94" s="3" t="str">
        <f t="shared" si="113"/>
        <v/>
      </c>
      <c r="AT94" s="3" t="str">
        <f t="shared" si="114"/>
        <v/>
      </c>
      <c r="AU94" s="3" t="str">
        <f t="shared" si="115"/>
        <v/>
      </c>
      <c r="AV94" s="3" t="str">
        <f t="shared" si="116"/>
        <v/>
      </c>
      <c r="AW94" s="3" t="str">
        <f t="shared" si="117"/>
        <v/>
      </c>
      <c r="AX94" s="3" t="str">
        <f t="shared" si="118"/>
        <v/>
      </c>
      <c r="AY94" s="3" t="str">
        <f t="shared" si="119"/>
        <v/>
      </c>
      <c r="AZ94" s="3" t="str">
        <f t="shared" si="120"/>
        <v/>
      </c>
      <c r="BA94" s="3" t="str">
        <f t="shared" si="121"/>
        <v/>
      </c>
      <c r="BB94" s="3" t="str">
        <f t="shared" si="122"/>
        <v/>
      </c>
      <c r="BC94" s="3" t="str">
        <f t="shared" si="123"/>
        <v/>
      </c>
      <c r="BD94" s="3" t="str">
        <f t="shared" si="124"/>
        <v/>
      </c>
      <c r="BE94" s="3" t="str">
        <f t="shared" si="125"/>
        <v/>
      </c>
      <c r="BF94" s="3" t="str">
        <f t="shared" si="126"/>
        <v/>
      </c>
      <c r="BG94" s="3" t="str">
        <f t="shared" si="127"/>
        <v/>
      </c>
      <c r="BH94" s="3" t="str">
        <f t="shared" si="128"/>
        <v/>
      </c>
      <c r="BI94" s="3" t="str">
        <f t="shared" si="129"/>
        <v/>
      </c>
      <c r="BJ94" s="3" t="str">
        <f t="shared" si="130"/>
        <v/>
      </c>
    </row>
    <row r="95" spans="2:62">
      <c r="B95" s="6">
        <v>19</v>
      </c>
      <c r="C95" s="4" t="str">
        <f>IF(B95="","",VLOOKUP(B95,Tabelle2!$A$2:$B$38,2,0))</f>
        <v>7-13-27-28-29-36</v>
      </c>
      <c r="D95" s="3">
        <f t="shared" si="99"/>
        <v>0</v>
      </c>
      <c r="E95" s="7" t="str">
        <f t="shared" si="97"/>
        <v>L</v>
      </c>
      <c r="F95" s="32" t="str">
        <f>IF(B95="","",IF(AE94&lt;$J$15,"Bet","No Bet"))</f>
        <v>Bet</v>
      </c>
      <c r="G95" s="22">
        <f t="shared" si="98"/>
        <v>-162</v>
      </c>
      <c r="AE95" s="1">
        <f>IF(E95="L",AE94+1,IF(E95="W",0,""))</f>
        <v>4</v>
      </c>
      <c r="AF95" s="3" t="str">
        <f t="shared" si="100"/>
        <v/>
      </c>
      <c r="AG95" s="3" t="str">
        <f t="shared" si="101"/>
        <v/>
      </c>
      <c r="AH95" s="3" t="str">
        <f t="shared" si="102"/>
        <v/>
      </c>
      <c r="AI95" s="3" t="str">
        <f t="shared" si="103"/>
        <v/>
      </c>
      <c r="AJ95" s="3" t="str">
        <f t="shared" si="104"/>
        <v/>
      </c>
      <c r="AK95" s="3" t="str">
        <f t="shared" si="105"/>
        <v/>
      </c>
      <c r="AL95" s="3" t="str">
        <f t="shared" si="106"/>
        <v/>
      </c>
      <c r="AM95" s="3" t="str">
        <f t="shared" si="107"/>
        <v/>
      </c>
      <c r="AN95" s="3" t="str">
        <f t="shared" si="108"/>
        <v/>
      </c>
      <c r="AO95" s="3" t="str">
        <f t="shared" si="109"/>
        <v/>
      </c>
      <c r="AP95" s="3" t="str">
        <f t="shared" si="110"/>
        <v/>
      </c>
      <c r="AQ95" s="3" t="str">
        <f t="shared" si="111"/>
        <v/>
      </c>
      <c r="AR95" s="3" t="str">
        <f t="shared" si="112"/>
        <v/>
      </c>
      <c r="AS95" s="3" t="str">
        <f t="shared" si="113"/>
        <v/>
      </c>
      <c r="AT95" s="3" t="str">
        <f t="shared" si="114"/>
        <v/>
      </c>
      <c r="AU95" s="3" t="str">
        <f t="shared" si="115"/>
        <v/>
      </c>
      <c r="AV95" s="3" t="str">
        <f t="shared" si="116"/>
        <v/>
      </c>
      <c r="AW95" s="3" t="str">
        <f t="shared" si="117"/>
        <v/>
      </c>
      <c r="AX95" s="3" t="str">
        <f t="shared" si="118"/>
        <v/>
      </c>
      <c r="AY95" s="3" t="str">
        <f t="shared" si="119"/>
        <v/>
      </c>
      <c r="AZ95" s="3" t="str">
        <f t="shared" si="120"/>
        <v/>
      </c>
      <c r="BA95" s="3" t="str">
        <f t="shared" si="121"/>
        <v/>
      </c>
      <c r="BB95" s="3" t="str">
        <f t="shared" si="122"/>
        <v/>
      </c>
      <c r="BC95" s="3" t="str">
        <f t="shared" si="123"/>
        <v/>
      </c>
      <c r="BD95" s="3" t="str">
        <f t="shared" si="124"/>
        <v/>
      </c>
      <c r="BE95" s="3" t="str">
        <f t="shared" si="125"/>
        <v/>
      </c>
      <c r="BF95" s="3" t="str">
        <f t="shared" si="126"/>
        <v/>
      </c>
      <c r="BG95" s="3" t="str">
        <f t="shared" si="127"/>
        <v/>
      </c>
      <c r="BH95" s="3" t="str">
        <f t="shared" si="128"/>
        <v/>
      </c>
      <c r="BI95" s="3" t="str">
        <f t="shared" si="129"/>
        <v/>
      </c>
      <c r="BJ95" s="3" t="str">
        <f t="shared" si="130"/>
        <v/>
      </c>
    </row>
    <row r="96" spans="2:62">
      <c r="B96" s="6">
        <v>6</v>
      </c>
      <c r="C96" s="4" t="str">
        <f>IF(B96="","",VLOOKUP(B96,Tabelle2!$A$2:$B$38,2,0))</f>
        <v>0-5-10-15-24-32</v>
      </c>
      <c r="D96" s="3">
        <f t="shared" si="99"/>
        <v>0</v>
      </c>
      <c r="E96" s="7" t="str">
        <f t="shared" si="97"/>
        <v>L</v>
      </c>
      <c r="F96" s="32" t="str">
        <f>IF(B96="","",IF(AE95&lt;$J$15,"Bet","No Bet"))</f>
        <v>Bet</v>
      </c>
      <c r="G96" s="22">
        <f t="shared" si="98"/>
        <v>-168</v>
      </c>
      <c r="AE96" s="1">
        <f>IF(E96="L",AE95+1,IF(E96="W",0,""))</f>
        <v>5</v>
      </c>
      <c r="AF96" s="3" t="str">
        <f t="shared" si="100"/>
        <v/>
      </c>
      <c r="AG96" s="3" t="str">
        <f t="shared" si="101"/>
        <v/>
      </c>
      <c r="AH96" s="3" t="str">
        <f t="shared" si="102"/>
        <v/>
      </c>
      <c r="AI96" s="3" t="str">
        <f t="shared" si="103"/>
        <v/>
      </c>
      <c r="AJ96" s="3" t="str">
        <f t="shared" si="104"/>
        <v/>
      </c>
      <c r="AK96" s="3" t="str">
        <f t="shared" si="105"/>
        <v/>
      </c>
      <c r="AL96" s="3" t="str">
        <f t="shared" si="106"/>
        <v/>
      </c>
      <c r="AM96" s="3" t="str">
        <f t="shared" si="107"/>
        <v/>
      </c>
      <c r="AN96" s="3" t="str">
        <f t="shared" si="108"/>
        <v/>
      </c>
      <c r="AO96" s="3" t="str">
        <f t="shared" si="109"/>
        <v/>
      </c>
      <c r="AP96" s="3" t="str">
        <f t="shared" si="110"/>
        <v/>
      </c>
      <c r="AQ96" s="3" t="str">
        <f t="shared" si="111"/>
        <v/>
      </c>
      <c r="AR96" s="3" t="str">
        <f t="shared" si="112"/>
        <v/>
      </c>
      <c r="AS96" s="3" t="str">
        <f t="shared" si="113"/>
        <v/>
      </c>
      <c r="AT96" s="3" t="str">
        <f t="shared" si="114"/>
        <v/>
      </c>
      <c r="AU96" s="3" t="str">
        <f t="shared" si="115"/>
        <v/>
      </c>
      <c r="AV96" s="3" t="str">
        <f t="shared" si="116"/>
        <v/>
      </c>
      <c r="AW96" s="3" t="str">
        <f t="shared" si="117"/>
        <v/>
      </c>
      <c r="AX96" s="3" t="str">
        <f t="shared" si="118"/>
        <v/>
      </c>
      <c r="AY96" s="3" t="str">
        <f t="shared" si="119"/>
        <v/>
      </c>
      <c r="AZ96" s="3" t="str">
        <f t="shared" si="120"/>
        <v/>
      </c>
      <c r="BA96" s="3" t="str">
        <f t="shared" si="121"/>
        <v/>
      </c>
      <c r="BB96" s="3" t="str">
        <f t="shared" si="122"/>
        <v/>
      </c>
      <c r="BC96" s="3" t="str">
        <f t="shared" si="123"/>
        <v/>
      </c>
      <c r="BD96" s="3" t="str">
        <f t="shared" si="124"/>
        <v/>
      </c>
      <c r="BE96" s="3" t="str">
        <f t="shared" si="125"/>
        <v/>
      </c>
      <c r="BF96" s="3" t="str">
        <f t="shared" si="126"/>
        <v/>
      </c>
      <c r="BG96" s="3" t="str">
        <f t="shared" si="127"/>
        <v/>
      </c>
      <c r="BH96" s="3" t="str">
        <f t="shared" si="128"/>
        <v/>
      </c>
      <c r="BI96" s="3" t="str">
        <f t="shared" si="129"/>
        <v/>
      </c>
      <c r="BJ96" s="3" t="str">
        <f t="shared" si="130"/>
        <v/>
      </c>
    </row>
    <row r="97" spans="2:62">
      <c r="B97" s="6">
        <v>2</v>
      </c>
      <c r="C97" s="4" t="str">
        <f>IF(B97="","",VLOOKUP(B97,Tabelle2!$A$2:$B$38,2,0))</f>
        <v>3-8-11-12-30-35</v>
      </c>
      <c r="D97" s="3">
        <f t="shared" si="99"/>
        <v>0</v>
      </c>
      <c r="E97" s="7" t="str">
        <f t="shared" si="97"/>
        <v>L</v>
      </c>
      <c r="F97" s="32" t="str">
        <f>IF(B97="","",IF(AE96&lt;$J$15,"Bet","No Bet"))</f>
        <v>Bet</v>
      </c>
      <c r="G97" s="22">
        <f t="shared" si="98"/>
        <v>-174</v>
      </c>
      <c r="AE97" s="1">
        <f>IF(E97="L",AE96+1,IF(E97="W",0,""))</f>
        <v>6</v>
      </c>
      <c r="AF97" s="3" t="str">
        <f t="shared" si="100"/>
        <v/>
      </c>
      <c r="AG97" s="3" t="str">
        <f t="shared" si="101"/>
        <v/>
      </c>
      <c r="AH97" s="3" t="str">
        <f t="shared" si="102"/>
        <v/>
      </c>
      <c r="AI97" s="3" t="str">
        <f t="shared" si="103"/>
        <v/>
      </c>
      <c r="AJ97" s="3" t="str">
        <f t="shared" si="104"/>
        <v/>
      </c>
      <c r="AK97" s="3" t="str">
        <f t="shared" si="105"/>
        <v/>
      </c>
      <c r="AL97" s="3" t="str">
        <f t="shared" si="106"/>
        <v/>
      </c>
      <c r="AM97" s="3" t="str">
        <f t="shared" si="107"/>
        <v/>
      </c>
      <c r="AN97" s="3" t="str">
        <f t="shared" si="108"/>
        <v/>
      </c>
      <c r="AO97" s="3" t="str">
        <f t="shared" si="109"/>
        <v/>
      </c>
      <c r="AP97" s="3" t="str">
        <f t="shared" si="110"/>
        <v/>
      </c>
      <c r="AQ97" s="3" t="str">
        <f t="shared" si="111"/>
        <v/>
      </c>
      <c r="AR97" s="3" t="str">
        <f t="shared" si="112"/>
        <v/>
      </c>
      <c r="AS97" s="3" t="str">
        <f t="shared" si="113"/>
        <v/>
      </c>
      <c r="AT97" s="3" t="str">
        <f t="shared" si="114"/>
        <v/>
      </c>
      <c r="AU97" s="3" t="str">
        <f t="shared" si="115"/>
        <v/>
      </c>
      <c r="AV97" s="3" t="str">
        <f t="shared" si="116"/>
        <v/>
      </c>
      <c r="AW97" s="3" t="str">
        <f t="shared" si="117"/>
        <v/>
      </c>
      <c r="AX97" s="3" t="str">
        <f t="shared" si="118"/>
        <v/>
      </c>
      <c r="AY97" s="3" t="str">
        <f t="shared" si="119"/>
        <v/>
      </c>
      <c r="AZ97" s="3" t="str">
        <f t="shared" si="120"/>
        <v/>
      </c>
      <c r="BA97" s="3" t="str">
        <f t="shared" si="121"/>
        <v/>
      </c>
      <c r="BB97" s="3" t="str">
        <f t="shared" si="122"/>
        <v/>
      </c>
      <c r="BC97" s="3" t="str">
        <f t="shared" si="123"/>
        <v/>
      </c>
      <c r="BD97" s="3" t="str">
        <f t="shared" si="124"/>
        <v/>
      </c>
      <c r="BE97" s="3" t="str">
        <f t="shared" si="125"/>
        <v/>
      </c>
      <c r="BF97" s="3" t="str">
        <f t="shared" si="126"/>
        <v/>
      </c>
      <c r="BG97" s="3" t="str">
        <f t="shared" si="127"/>
        <v/>
      </c>
      <c r="BH97" s="3" t="str">
        <f t="shared" si="128"/>
        <v/>
      </c>
      <c r="BI97" s="3" t="str">
        <f t="shared" si="129"/>
        <v/>
      </c>
      <c r="BJ97" s="3" t="str">
        <f t="shared" si="130"/>
        <v/>
      </c>
    </row>
    <row r="98" spans="2:62">
      <c r="B98" s="6">
        <v>5</v>
      </c>
      <c r="C98" s="4" t="str">
        <f>IF(B98="","",VLOOKUP(B98,Tabelle2!$A$2:$B$38,2,0))</f>
        <v>6-9-18-22-27-34</v>
      </c>
      <c r="D98" s="3">
        <f t="shared" si="99"/>
        <v>0</v>
      </c>
      <c r="E98" s="7" t="str">
        <f t="shared" si="97"/>
        <v>L</v>
      </c>
      <c r="F98" s="32" t="str">
        <f>IF(B98="","",IF(AE97&lt;$J$15,"Bet","No Bet"))</f>
        <v>Bet</v>
      </c>
      <c r="G98" s="22">
        <f t="shared" si="98"/>
        <v>-180</v>
      </c>
      <c r="AE98" s="1">
        <f>IF(E98="L",AE97+1,IF(E98="W",0,""))</f>
        <v>7</v>
      </c>
      <c r="AF98" s="3" t="str">
        <f t="shared" si="100"/>
        <v/>
      </c>
      <c r="AG98" s="3" t="str">
        <f t="shared" si="101"/>
        <v/>
      </c>
      <c r="AH98" s="3" t="str">
        <f t="shared" si="102"/>
        <v/>
      </c>
      <c r="AI98" s="3" t="str">
        <f t="shared" si="103"/>
        <v/>
      </c>
      <c r="AJ98" s="3" t="str">
        <f t="shared" si="104"/>
        <v/>
      </c>
      <c r="AK98" s="3" t="str">
        <f t="shared" si="105"/>
        <v/>
      </c>
      <c r="AL98" s="3">
        <f t="shared" si="106"/>
        <v>1</v>
      </c>
      <c r="AM98" s="3" t="str">
        <f t="shared" si="107"/>
        <v/>
      </c>
      <c r="AN98" s="3" t="str">
        <f t="shared" si="108"/>
        <v/>
      </c>
      <c r="AO98" s="3" t="str">
        <f t="shared" si="109"/>
        <v/>
      </c>
      <c r="AP98" s="3" t="str">
        <f t="shared" si="110"/>
        <v/>
      </c>
      <c r="AQ98" s="3" t="str">
        <f t="shared" si="111"/>
        <v/>
      </c>
      <c r="AR98" s="3" t="str">
        <f t="shared" si="112"/>
        <v/>
      </c>
      <c r="AS98" s="3" t="str">
        <f t="shared" si="113"/>
        <v/>
      </c>
      <c r="AT98" s="3" t="str">
        <f t="shared" si="114"/>
        <v/>
      </c>
      <c r="AU98" s="3" t="str">
        <f t="shared" si="115"/>
        <v/>
      </c>
      <c r="AV98" s="3" t="str">
        <f t="shared" si="116"/>
        <v/>
      </c>
      <c r="AW98" s="3" t="str">
        <f t="shared" si="117"/>
        <v/>
      </c>
      <c r="AX98" s="3" t="str">
        <f t="shared" si="118"/>
        <v/>
      </c>
      <c r="AY98" s="3" t="str">
        <f t="shared" si="119"/>
        <v/>
      </c>
      <c r="AZ98" s="3" t="str">
        <f t="shared" si="120"/>
        <v/>
      </c>
      <c r="BA98" s="3" t="str">
        <f t="shared" si="121"/>
        <v/>
      </c>
      <c r="BB98" s="3" t="str">
        <f t="shared" si="122"/>
        <v/>
      </c>
      <c r="BC98" s="3" t="str">
        <f t="shared" si="123"/>
        <v/>
      </c>
      <c r="BD98" s="3" t="str">
        <f t="shared" si="124"/>
        <v/>
      </c>
      <c r="BE98" s="3" t="str">
        <f t="shared" si="125"/>
        <v/>
      </c>
      <c r="BF98" s="3" t="str">
        <f t="shared" si="126"/>
        <v/>
      </c>
      <c r="BG98" s="3" t="str">
        <f t="shared" si="127"/>
        <v/>
      </c>
      <c r="BH98" s="3" t="str">
        <f t="shared" si="128"/>
        <v/>
      </c>
      <c r="BI98" s="3" t="str">
        <f t="shared" si="129"/>
        <v/>
      </c>
      <c r="BJ98" s="3" t="str">
        <f t="shared" si="130"/>
        <v/>
      </c>
    </row>
    <row r="99" spans="2:62">
      <c r="B99" s="6">
        <v>18</v>
      </c>
      <c r="C99" s="4" t="str">
        <f>IF(B99="","",VLOOKUP(B99,Tabelle2!$A$2:$B$38,2,0))</f>
        <v>0-5-15-16-24-32</v>
      </c>
      <c r="D99" s="3">
        <f t="shared" si="99"/>
        <v>1</v>
      </c>
      <c r="E99" s="7" t="str">
        <f t="shared" si="97"/>
        <v>W</v>
      </c>
      <c r="F99" s="32" t="str">
        <f>IF(B99="","",IF(AE98&lt;$J$15,"Bet","No Bet"))</f>
        <v>Bet</v>
      </c>
      <c r="G99" s="22">
        <f t="shared" si="98"/>
        <v>-150</v>
      </c>
      <c r="AE99" s="1">
        <f>IF(E99="L",AE98+1,IF(E99="W",0,""))</f>
        <v>0</v>
      </c>
      <c r="AF99" s="3" t="str">
        <f t="shared" si="100"/>
        <v/>
      </c>
      <c r="AG99" s="3" t="str">
        <f t="shared" si="101"/>
        <v/>
      </c>
      <c r="AH99" s="3" t="str">
        <f t="shared" si="102"/>
        <v/>
      </c>
      <c r="AI99" s="3" t="str">
        <f t="shared" si="103"/>
        <v/>
      </c>
      <c r="AJ99" s="3" t="str">
        <f t="shared" si="104"/>
        <v/>
      </c>
      <c r="AK99" s="3" t="str">
        <f t="shared" si="105"/>
        <v/>
      </c>
      <c r="AL99" s="3" t="str">
        <f t="shared" si="106"/>
        <v/>
      </c>
      <c r="AM99" s="3" t="str">
        <f t="shared" si="107"/>
        <v/>
      </c>
      <c r="AN99" s="3" t="str">
        <f t="shared" si="108"/>
        <v/>
      </c>
      <c r="AO99" s="3" t="str">
        <f t="shared" si="109"/>
        <v/>
      </c>
      <c r="AP99" s="3" t="str">
        <f t="shared" si="110"/>
        <v/>
      </c>
      <c r="AQ99" s="3" t="str">
        <f t="shared" si="111"/>
        <v/>
      </c>
      <c r="AR99" s="3" t="str">
        <f t="shared" si="112"/>
        <v/>
      </c>
      <c r="AS99" s="3" t="str">
        <f t="shared" si="113"/>
        <v/>
      </c>
      <c r="AT99" s="3" t="str">
        <f t="shared" si="114"/>
        <v/>
      </c>
      <c r="AU99" s="3" t="str">
        <f t="shared" si="115"/>
        <v/>
      </c>
      <c r="AV99" s="3" t="str">
        <f t="shared" si="116"/>
        <v/>
      </c>
      <c r="AW99" s="3" t="str">
        <f t="shared" si="117"/>
        <v/>
      </c>
      <c r="AX99" s="3" t="str">
        <f t="shared" si="118"/>
        <v/>
      </c>
      <c r="AY99" s="3" t="str">
        <f t="shared" si="119"/>
        <v/>
      </c>
      <c r="AZ99" s="3" t="str">
        <f t="shared" si="120"/>
        <v/>
      </c>
      <c r="BA99" s="3" t="str">
        <f t="shared" si="121"/>
        <v/>
      </c>
      <c r="BB99" s="3" t="str">
        <f t="shared" si="122"/>
        <v/>
      </c>
      <c r="BC99" s="3" t="str">
        <f t="shared" si="123"/>
        <v/>
      </c>
      <c r="BD99" s="3" t="str">
        <f t="shared" si="124"/>
        <v/>
      </c>
      <c r="BE99" s="3" t="str">
        <f t="shared" si="125"/>
        <v/>
      </c>
      <c r="BF99" s="3" t="str">
        <f t="shared" si="126"/>
        <v/>
      </c>
      <c r="BG99" s="3" t="str">
        <f t="shared" si="127"/>
        <v/>
      </c>
      <c r="BH99" s="3" t="str">
        <f t="shared" si="128"/>
        <v/>
      </c>
      <c r="BI99" s="3" t="str">
        <f t="shared" si="129"/>
        <v/>
      </c>
      <c r="BJ99" s="3" t="str">
        <f t="shared" si="130"/>
        <v/>
      </c>
    </row>
    <row r="100" spans="2:62">
      <c r="B100" s="6">
        <v>13</v>
      </c>
      <c r="C100" s="4" t="str">
        <f>IF(B100="","",VLOOKUP(B100,Tabelle2!$A$2:$B$38,2,0))</f>
        <v>4-15-16-19-24-33</v>
      </c>
      <c r="D100" s="3">
        <f t="shared" si="99"/>
        <v>0</v>
      </c>
      <c r="E100" s="7" t="str">
        <f t="shared" si="97"/>
        <v>L</v>
      </c>
      <c r="F100" s="32" t="str">
        <f>IF(B100="","",IF(AE99&lt;$J$15,"Bet","No Bet"))</f>
        <v>Bet</v>
      </c>
      <c r="G100" s="22">
        <f t="shared" si="98"/>
        <v>-156</v>
      </c>
      <c r="AE100" s="1">
        <f>IF(E100="L",AE99+1,IF(E100="W",0,""))</f>
        <v>1</v>
      </c>
      <c r="AF100" s="3" t="str">
        <f t="shared" si="100"/>
        <v/>
      </c>
      <c r="AG100" s="3" t="str">
        <f t="shared" si="101"/>
        <v/>
      </c>
      <c r="AH100" s="3" t="str">
        <f t="shared" si="102"/>
        <v/>
      </c>
      <c r="AI100" s="3" t="str">
        <f t="shared" si="103"/>
        <v/>
      </c>
      <c r="AJ100" s="3" t="str">
        <f t="shared" si="104"/>
        <v/>
      </c>
      <c r="AK100" s="3" t="str">
        <f t="shared" si="105"/>
        <v/>
      </c>
      <c r="AL100" s="3" t="str">
        <f t="shared" si="106"/>
        <v/>
      </c>
      <c r="AM100" s="3" t="str">
        <f t="shared" si="107"/>
        <v/>
      </c>
      <c r="AN100" s="3" t="str">
        <f t="shared" si="108"/>
        <v/>
      </c>
      <c r="AO100" s="3" t="str">
        <f t="shared" si="109"/>
        <v/>
      </c>
      <c r="AP100" s="3" t="str">
        <f t="shared" si="110"/>
        <v/>
      </c>
      <c r="AQ100" s="3" t="str">
        <f t="shared" si="111"/>
        <v/>
      </c>
      <c r="AR100" s="3" t="str">
        <f t="shared" si="112"/>
        <v/>
      </c>
      <c r="AS100" s="3" t="str">
        <f t="shared" si="113"/>
        <v/>
      </c>
      <c r="AT100" s="3" t="str">
        <f t="shared" si="114"/>
        <v/>
      </c>
      <c r="AU100" s="3" t="str">
        <f t="shared" si="115"/>
        <v/>
      </c>
      <c r="AV100" s="3" t="str">
        <f t="shared" si="116"/>
        <v/>
      </c>
      <c r="AW100" s="3" t="str">
        <f t="shared" si="117"/>
        <v/>
      </c>
      <c r="AX100" s="3" t="str">
        <f t="shared" si="118"/>
        <v/>
      </c>
      <c r="AY100" s="3" t="str">
        <f t="shared" si="119"/>
        <v/>
      </c>
      <c r="AZ100" s="3" t="str">
        <f t="shared" si="120"/>
        <v/>
      </c>
      <c r="BA100" s="3" t="str">
        <f t="shared" si="121"/>
        <v/>
      </c>
      <c r="BB100" s="3" t="str">
        <f t="shared" si="122"/>
        <v/>
      </c>
      <c r="BC100" s="3" t="str">
        <f t="shared" si="123"/>
        <v/>
      </c>
      <c r="BD100" s="3" t="str">
        <f t="shared" si="124"/>
        <v/>
      </c>
      <c r="BE100" s="3" t="str">
        <f t="shared" si="125"/>
        <v/>
      </c>
      <c r="BF100" s="3" t="str">
        <f t="shared" si="126"/>
        <v/>
      </c>
      <c r="BG100" s="3" t="str">
        <f t="shared" si="127"/>
        <v/>
      </c>
      <c r="BH100" s="3" t="str">
        <f t="shared" si="128"/>
        <v/>
      </c>
      <c r="BI100" s="3" t="str">
        <f t="shared" si="129"/>
        <v/>
      </c>
      <c r="BJ100" s="3" t="str">
        <f t="shared" si="130"/>
        <v/>
      </c>
    </row>
    <row r="101" spans="2:62">
      <c r="B101" s="6">
        <v>34</v>
      </c>
      <c r="C101" s="4" t="str">
        <f>IF(B101="","",VLOOKUP(B101,Tabelle2!$A$2:$B$38,2,0))</f>
        <v>0-5-10-23-26-32</v>
      </c>
      <c r="D101" s="3">
        <f t="shared" si="99"/>
        <v>0</v>
      </c>
      <c r="E101" s="7" t="str">
        <f t="shared" si="97"/>
        <v>L</v>
      </c>
      <c r="F101" s="32" t="str">
        <f>IF(B101="","",IF(AE100&lt;$J$15,"Bet","No Bet"))</f>
        <v>Bet</v>
      </c>
      <c r="G101" s="22">
        <f t="shared" si="98"/>
        <v>-162</v>
      </c>
      <c r="AE101" s="1">
        <f>IF(E101="L",AE100+1,IF(E101="W",0,""))</f>
        <v>2</v>
      </c>
      <c r="AF101" s="3" t="str">
        <f t="shared" si="100"/>
        <v/>
      </c>
      <c r="AG101" s="3" t="str">
        <f t="shared" si="101"/>
        <v/>
      </c>
      <c r="AH101" s="3" t="str">
        <f t="shared" si="102"/>
        <v/>
      </c>
      <c r="AI101" s="3" t="str">
        <f t="shared" si="103"/>
        <v/>
      </c>
      <c r="AJ101" s="3" t="str">
        <f t="shared" si="104"/>
        <v/>
      </c>
      <c r="AK101" s="3" t="str">
        <f t="shared" si="105"/>
        <v/>
      </c>
      <c r="AL101" s="3" t="str">
        <f t="shared" si="106"/>
        <v/>
      </c>
      <c r="AM101" s="3" t="str">
        <f t="shared" si="107"/>
        <v/>
      </c>
      <c r="AN101" s="3" t="str">
        <f t="shared" si="108"/>
        <v/>
      </c>
      <c r="AO101" s="3" t="str">
        <f t="shared" si="109"/>
        <v/>
      </c>
      <c r="AP101" s="3" t="str">
        <f t="shared" si="110"/>
        <v/>
      </c>
      <c r="AQ101" s="3" t="str">
        <f t="shared" si="111"/>
        <v/>
      </c>
      <c r="AR101" s="3" t="str">
        <f t="shared" si="112"/>
        <v/>
      </c>
      <c r="AS101" s="3" t="str">
        <f t="shared" si="113"/>
        <v/>
      </c>
      <c r="AT101" s="3" t="str">
        <f t="shared" si="114"/>
        <v/>
      </c>
      <c r="AU101" s="3" t="str">
        <f t="shared" si="115"/>
        <v/>
      </c>
      <c r="AV101" s="3" t="str">
        <f t="shared" si="116"/>
        <v/>
      </c>
      <c r="AW101" s="3" t="str">
        <f t="shared" si="117"/>
        <v/>
      </c>
      <c r="AX101" s="3" t="str">
        <f t="shared" si="118"/>
        <v/>
      </c>
      <c r="AY101" s="3" t="str">
        <f t="shared" si="119"/>
        <v/>
      </c>
      <c r="AZ101" s="3" t="str">
        <f t="shared" si="120"/>
        <v/>
      </c>
      <c r="BA101" s="3" t="str">
        <f t="shared" si="121"/>
        <v/>
      </c>
      <c r="BB101" s="3" t="str">
        <f t="shared" si="122"/>
        <v/>
      </c>
      <c r="BC101" s="3" t="str">
        <f t="shared" si="123"/>
        <v/>
      </c>
      <c r="BD101" s="3" t="str">
        <f t="shared" si="124"/>
        <v/>
      </c>
      <c r="BE101" s="3" t="str">
        <f t="shared" si="125"/>
        <v/>
      </c>
      <c r="BF101" s="3" t="str">
        <f t="shared" si="126"/>
        <v/>
      </c>
      <c r="BG101" s="3" t="str">
        <f t="shared" si="127"/>
        <v/>
      </c>
      <c r="BH101" s="3" t="str">
        <f t="shared" si="128"/>
        <v/>
      </c>
      <c r="BI101" s="3" t="str">
        <f t="shared" si="129"/>
        <v/>
      </c>
      <c r="BJ101" s="3" t="str">
        <f t="shared" si="130"/>
        <v/>
      </c>
    </row>
    <row r="102" spans="2:62">
      <c r="B102" s="6">
        <v>6</v>
      </c>
      <c r="C102" s="4" t="str">
        <f>IF(B102="","",VLOOKUP(B102,Tabelle2!$A$2:$B$38,2,0))</f>
        <v>0-5-10-15-24-32</v>
      </c>
      <c r="D102" s="3">
        <f t="shared" si="99"/>
        <v>0</v>
      </c>
      <c r="E102" s="7" t="str">
        <f t="shared" si="97"/>
        <v>L</v>
      </c>
      <c r="F102" s="32" t="str">
        <f>IF(B102="","",IF(AE101&lt;$J$15,"Bet","No Bet"))</f>
        <v>Bet</v>
      </c>
      <c r="G102" s="22">
        <f t="shared" si="98"/>
        <v>-168</v>
      </c>
      <c r="AE102" s="1">
        <f>IF(E102="L",AE101+1,IF(E102="W",0,""))</f>
        <v>3</v>
      </c>
      <c r="AF102" s="3" t="str">
        <f t="shared" si="100"/>
        <v/>
      </c>
      <c r="AG102" s="3" t="str">
        <f t="shared" si="101"/>
        <v/>
      </c>
      <c r="AH102" s="3" t="str">
        <f t="shared" si="102"/>
        <v/>
      </c>
      <c r="AI102" s="3" t="str">
        <f t="shared" si="103"/>
        <v/>
      </c>
      <c r="AJ102" s="3" t="str">
        <f t="shared" si="104"/>
        <v/>
      </c>
      <c r="AK102" s="3" t="str">
        <f t="shared" si="105"/>
        <v/>
      </c>
      <c r="AL102" s="3" t="str">
        <f t="shared" si="106"/>
        <v/>
      </c>
      <c r="AM102" s="3" t="str">
        <f t="shared" si="107"/>
        <v/>
      </c>
      <c r="AN102" s="3" t="str">
        <f t="shared" si="108"/>
        <v/>
      </c>
      <c r="AO102" s="3" t="str">
        <f t="shared" si="109"/>
        <v/>
      </c>
      <c r="AP102" s="3" t="str">
        <f t="shared" si="110"/>
        <v/>
      </c>
      <c r="AQ102" s="3" t="str">
        <f t="shared" si="111"/>
        <v/>
      </c>
      <c r="AR102" s="3" t="str">
        <f t="shared" si="112"/>
        <v/>
      </c>
      <c r="AS102" s="3" t="str">
        <f t="shared" si="113"/>
        <v/>
      </c>
      <c r="AT102" s="3" t="str">
        <f t="shared" si="114"/>
        <v/>
      </c>
      <c r="AU102" s="3" t="str">
        <f t="shared" si="115"/>
        <v/>
      </c>
      <c r="AV102" s="3" t="str">
        <f t="shared" si="116"/>
        <v/>
      </c>
      <c r="AW102" s="3" t="str">
        <f t="shared" si="117"/>
        <v/>
      </c>
      <c r="AX102" s="3" t="str">
        <f t="shared" si="118"/>
        <v/>
      </c>
      <c r="AY102" s="3" t="str">
        <f t="shared" si="119"/>
        <v/>
      </c>
      <c r="AZ102" s="3" t="str">
        <f t="shared" si="120"/>
        <v/>
      </c>
      <c r="BA102" s="3" t="str">
        <f t="shared" si="121"/>
        <v/>
      </c>
      <c r="BB102" s="3" t="str">
        <f t="shared" si="122"/>
        <v/>
      </c>
      <c r="BC102" s="3" t="str">
        <f t="shared" si="123"/>
        <v/>
      </c>
      <c r="BD102" s="3" t="str">
        <f t="shared" si="124"/>
        <v/>
      </c>
      <c r="BE102" s="3" t="str">
        <f t="shared" si="125"/>
        <v/>
      </c>
      <c r="BF102" s="3" t="str">
        <f t="shared" si="126"/>
        <v/>
      </c>
      <c r="BG102" s="3" t="str">
        <f t="shared" si="127"/>
        <v/>
      </c>
      <c r="BH102" s="3" t="str">
        <f t="shared" si="128"/>
        <v/>
      </c>
      <c r="BI102" s="3" t="str">
        <f t="shared" si="129"/>
        <v/>
      </c>
      <c r="BJ102" s="3" t="str">
        <f t="shared" si="130"/>
        <v/>
      </c>
    </row>
    <row r="103" spans="2:62">
      <c r="B103" s="6">
        <v>18</v>
      </c>
      <c r="C103" s="4" t="str">
        <f>IF(B103="","",VLOOKUP(B103,Tabelle2!$A$2:$B$38,2,0))</f>
        <v>0-5-15-16-24-32</v>
      </c>
      <c r="D103" s="3">
        <f t="shared" si="99"/>
        <v>0</v>
      </c>
      <c r="E103" s="7" t="str">
        <f t="shared" si="97"/>
        <v>L</v>
      </c>
      <c r="F103" s="32" t="str">
        <f>IF(B103="","",IF(AE102&lt;$J$15,"Bet","No Bet"))</f>
        <v>Bet</v>
      </c>
      <c r="G103" s="22">
        <f t="shared" si="98"/>
        <v>-174</v>
      </c>
      <c r="AE103" s="1">
        <f>IF(E103="L",AE102+1,IF(E103="W",0,""))</f>
        <v>4</v>
      </c>
      <c r="AF103" s="3" t="str">
        <f t="shared" si="100"/>
        <v/>
      </c>
      <c r="AG103" s="3" t="str">
        <f t="shared" si="101"/>
        <v/>
      </c>
      <c r="AH103" s="3" t="str">
        <f t="shared" si="102"/>
        <v/>
      </c>
      <c r="AI103" s="3" t="str">
        <f t="shared" si="103"/>
        <v/>
      </c>
      <c r="AJ103" s="3" t="str">
        <f t="shared" si="104"/>
        <v/>
      </c>
      <c r="AK103" s="3" t="str">
        <f t="shared" si="105"/>
        <v/>
      </c>
      <c r="AL103" s="3" t="str">
        <f t="shared" si="106"/>
        <v/>
      </c>
      <c r="AM103" s="3" t="str">
        <f t="shared" si="107"/>
        <v/>
      </c>
      <c r="AN103" s="3" t="str">
        <f t="shared" si="108"/>
        <v/>
      </c>
      <c r="AO103" s="3" t="str">
        <f t="shared" si="109"/>
        <v/>
      </c>
      <c r="AP103" s="3" t="str">
        <f t="shared" si="110"/>
        <v/>
      </c>
      <c r="AQ103" s="3" t="str">
        <f t="shared" si="111"/>
        <v/>
      </c>
      <c r="AR103" s="3" t="str">
        <f t="shared" si="112"/>
        <v/>
      </c>
      <c r="AS103" s="3" t="str">
        <f t="shared" si="113"/>
        <v/>
      </c>
      <c r="AT103" s="3" t="str">
        <f t="shared" si="114"/>
        <v/>
      </c>
      <c r="AU103" s="3" t="str">
        <f t="shared" si="115"/>
        <v/>
      </c>
      <c r="AV103" s="3" t="str">
        <f t="shared" si="116"/>
        <v/>
      </c>
      <c r="AW103" s="3" t="str">
        <f t="shared" si="117"/>
        <v/>
      </c>
      <c r="AX103" s="3" t="str">
        <f t="shared" si="118"/>
        <v/>
      </c>
      <c r="AY103" s="3" t="str">
        <f t="shared" si="119"/>
        <v/>
      </c>
      <c r="AZ103" s="3" t="str">
        <f t="shared" si="120"/>
        <v/>
      </c>
      <c r="BA103" s="3" t="str">
        <f t="shared" si="121"/>
        <v/>
      </c>
      <c r="BB103" s="3" t="str">
        <f t="shared" si="122"/>
        <v/>
      </c>
      <c r="BC103" s="3" t="str">
        <f t="shared" si="123"/>
        <v/>
      </c>
      <c r="BD103" s="3" t="str">
        <f t="shared" si="124"/>
        <v/>
      </c>
      <c r="BE103" s="3" t="str">
        <f t="shared" si="125"/>
        <v/>
      </c>
      <c r="BF103" s="3" t="str">
        <f t="shared" si="126"/>
        <v/>
      </c>
      <c r="BG103" s="3" t="str">
        <f t="shared" si="127"/>
        <v/>
      </c>
      <c r="BH103" s="3" t="str">
        <f t="shared" si="128"/>
        <v/>
      </c>
      <c r="BI103" s="3" t="str">
        <f t="shared" si="129"/>
        <v/>
      </c>
      <c r="BJ103" s="3" t="str">
        <f t="shared" si="130"/>
        <v/>
      </c>
    </row>
    <row r="104" spans="2:62">
      <c r="B104" s="6">
        <v>6</v>
      </c>
      <c r="C104" s="4" t="str">
        <f>IF(B104="","",VLOOKUP(B104,Tabelle2!$A$2:$B$38,2,0))</f>
        <v>0-5-10-15-24-32</v>
      </c>
      <c r="D104" s="3">
        <f t="shared" si="99"/>
        <v>0</v>
      </c>
      <c r="E104" s="7" t="str">
        <f t="shared" si="97"/>
        <v>L</v>
      </c>
      <c r="F104" s="32" t="str">
        <f>IF(B104="","",IF(AE103&lt;$J$15,"Bet","No Bet"))</f>
        <v>Bet</v>
      </c>
      <c r="G104" s="22">
        <f t="shared" si="98"/>
        <v>-180</v>
      </c>
      <c r="AE104" s="1">
        <f>IF(E104="L",AE103+1,IF(E104="W",0,""))</f>
        <v>5</v>
      </c>
      <c r="AF104" s="3" t="str">
        <f t="shared" si="100"/>
        <v/>
      </c>
      <c r="AG104" s="3" t="str">
        <f t="shared" si="101"/>
        <v/>
      </c>
      <c r="AH104" s="3" t="str">
        <f t="shared" si="102"/>
        <v/>
      </c>
      <c r="AI104" s="3" t="str">
        <f t="shared" si="103"/>
        <v/>
      </c>
      <c r="AJ104" s="3" t="str">
        <f t="shared" si="104"/>
        <v/>
      </c>
      <c r="AK104" s="3" t="str">
        <f t="shared" si="105"/>
        <v/>
      </c>
      <c r="AL104" s="3" t="str">
        <f t="shared" si="106"/>
        <v/>
      </c>
      <c r="AM104" s="3" t="str">
        <f t="shared" si="107"/>
        <v/>
      </c>
      <c r="AN104" s="3" t="str">
        <f t="shared" si="108"/>
        <v/>
      </c>
      <c r="AO104" s="3" t="str">
        <f t="shared" si="109"/>
        <v/>
      </c>
      <c r="AP104" s="3" t="str">
        <f t="shared" si="110"/>
        <v/>
      </c>
      <c r="AQ104" s="3" t="str">
        <f t="shared" si="111"/>
        <v/>
      </c>
      <c r="AR104" s="3" t="str">
        <f t="shared" si="112"/>
        <v/>
      </c>
      <c r="AS104" s="3" t="str">
        <f t="shared" si="113"/>
        <v/>
      </c>
      <c r="AT104" s="3" t="str">
        <f t="shared" si="114"/>
        <v/>
      </c>
      <c r="AU104" s="3" t="str">
        <f t="shared" si="115"/>
        <v/>
      </c>
      <c r="AV104" s="3" t="str">
        <f t="shared" si="116"/>
        <v/>
      </c>
      <c r="AW104" s="3" t="str">
        <f t="shared" si="117"/>
        <v/>
      </c>
      <c r="AX104" s="3" t="str">
        <f t="shared" si="118"/>
        <v/>
      </c>
      <c r="AY104" s="3" t="str">
        <f t="shared" si="119"/>
        <v/>
      </c>
      <c r="AZ104" s="3" t="str">
        <f t="shared" si="120"/>
        <v/>
      </c>
      <c r="BA104" s="3" t="str">
        <f t="shared" si="121"/>
        <v/>
      </c>
      <c r="BB104" s="3" t="str">
        <f t="shared" si="122"/>
        <v/>
      </c>
      <c r="BC104" s="3" t="str">
        <f t="shared" si="123"/>
        <v/>
      </c>
      <c r="BD104" s="3" t="str">
        <f t="shared" si="124"/>
        <v/>
      </c>
      <c r="BE104" s="3" t="str">
        <f t="shared" si="125"/>
        <v/>
      </c>
      <c r="BF104" s="3" t="str">
        <f t="shared" si="126"/>
        <v/>
      </c>
      <c r="BG104" s="3" t="str">
        <f t="shared" si="127"/>
        <v/>
      </c>
      <c r="BH104" s="3" t="str">
        <f t="shared" si="128"/>
        <v/>
      </c>
      <c r="BI104" s="3" t="str">
        <f t="shared" si="129"/>
        <v/>
      </c>
      <c r="BJ104" s="3" t="str">
        <f t="shared" si="130"/>
        <v/>
      </c>
    </row>
    <row r="105" spans="2:62">
      <c r="B105" s="6">
        <v>6</v>
      </c>
      <c r="C105" s="4" t="str">
        <f>IF(B105="","",VLOOKUP(B105,Tabelle2!$A$2:$B$38,2,0))</f>
        <v>0-5-10-15-24-32</v>
      </c>
      <c r="D105" s="3">
        <f t="shared" si="99"/>
        <v>0</v>
      </c>
      <c r="E105" s="7" t="str">
        <f t="shared" si="97"/>
        <v>L</v>
      </c>
      <c r="F105" s="32" t="str">
        <f>IF(B105="","",IF(AE104&lt;$J$15,"Bet","No Bet"))</f>
        <v>Bet</v>
      </c>
      <c r="G105" s="22">
        <f t="shared" si="98"/>
        <v>-186</v>
      </c>
      <c r="AE105" s="1">
        <f>IF(E105="L",AE104+1,IF(E105="W",0,""))</f>
        <v>6</v>
      </c>
      <c r="AF105" s="3" t="str">
        <f t="shared" si="100"/>
        <v/>
      </c>
      <c r="AG105" s="3" t="str">
        <f t="shared" si="101"/>
        <v/>
      </c>
      <c r="AH105" s="3" t="str">
        <f t="shared" si="102"/>
        <v/>
      </c>
      <c r="AI105" s="3" t="str">
        <f t="shared" si="103"/>
        <v/>
      </c>
      <c r="AJ105" s="3" t="str">
        <f t="shared" si="104"/>
        <v/>
      </c>
      <c r="AK105" s="3" t="str">
        <f t="shared" si="105"/>
        <v/>
      </c>
      <c r="AL105" s="3" t="str">
        <f t="shared" si="106"/>
        <v/>
      </c>
      <c r="AM105" s="3" t="str">
        <f t="shared" si="107"/>
        <v/>
      </c>
      <c r="AN105" s="3" t="str">
        <f t="shared" si="108"/>
        <v/>
      </c>
      <c r="AO105" s="3" t="str">
        <f t="shared" si="109"/>
        <v/>
      </c>
      <c r="AP105" s="3" t="str">
        <f t="shared" si="110"/>
        <v/>
      </c>
      <c r="AQ105" s="3" t="str">
        <f t="shared" si="111"/>
        <v/>
      </c>
      <c r="AR105" s="3" t="str">
        <f t="shared" si="112"/>
        <v/>
      </c>
      <c r="AS105" s="3" t="str">
        <f t="shared" si="113"/>
        <v/>
      </c>
      <c r="AT105" s="3" t="str">
        <f t="shared" si="114"/>
        <v/>
      </c>
      <c r="AU105" s="3" t="str">
        <f t="shared" si="115"/>
        <v/>
      </c>
      <c r="AV105" s="3" t="str">
        <f t="shared" si="116"/>
        <v/>
      </c>
      <c r="AW105" s="3" t="str">
        <f t="shared" si="117"/>
        <v/>
      </c>
      <c r="AX105" s="3" t="str">
        <f t="shared" si="118"/>
        <v/>
      </c>
      <c r="AY105" s="3" t="str">
        <f t="shared" si="119"/>
        <v/>
      </c>
      <c r="AZ105" s="3" t="str">
        <f t="shared" si="120"/>
        <v/>
      </c>
      <c r="BA105" s="3" t="str">
        <f t="shared" si="121"/>
        <v/>
      </c>
      <c r="BB105" s="3" t="str">
        <f t="shared" si="122"/>
        <v/>
      </c>
      <c r="BC105" s="3" t="str">
        <f t="shared" si="123"/>
        <v/>
      </c>
      <c r="BD105" s="3" t="str">
        <f t="shared" si="124"/>
        <v/>
      </c>
      <c r="BE105" s="3" t="str">
        <f t="shared" si="125"/>
        <v/>
      </c>
      <c r="BF105" s="3" t="str">
        <f t="shared" si="126"/>
        <v/>
      </c>
      <c r="BG105" s="3" t="str">
        <f t="shared" si="127"/>
        <v/>
      </c>
      <c r="BH105" s="3" t="str">
        <f t="shared" si="128"/>
        <v/>
      </c>
      <c r="BI105" s="3" t="str">
        <f t="shared" si="129"/>
        <v/>
      </c>
      <c r="BJ105" s="3" t="str">
        <f t="shared" si="130"/>
        <v/>
      </c>
    </row>
    <row r="106" spans="2:62">
      <c r="B106" s="6">
        <v>7</v>
      </c>
      <c r="C106" s="4" t="str">
        <f>IF(B106="","",VLOOKUP(B106,Tabelle2!$A$2:$B$38,2,0))</f>
        <v>1-4-15-16-19-33</v>
      </c>
      <c r="D106" s="3">
        <f t="shared" si="99"/>
        <v>0</v>
      </c>
      <c r="E106" s="7" t="str">
        <f t="shared" si="97"/>
        <v>L</v>
      </c>
      <c r="F106" s="32" t="str">
        <f>IF(B106="","",IF(AE105&lt;$J$15,"Bet","No Bet"))</f>
        <v>Bet</v>
      </c>
      <c r="G106" s="22">
        <f t="shared" si="98"/>
        <v>-192</v>
      </c>
      <c r="AE106" s="1">
        <f>IF(E106="L",AE105+1,IF(E106="W",0,""))</f>
        <v>7</v>
      </c>
      <c r="AF106" s="3" t="str">
        <f t="shared" si="100"/>
        <v/>
      </c>
      <c r="AG106" s="3" t="str">
        <f t="shared" si="101"/>
        <v/>
      </c>
      <c r="AH106" s="3" t="str">
        <f t="shared" si="102"/>
        <v/>
      </c>
      <c r="AI106" s="3" t="str">
        <f t="shared" si="103"/>
        <v/>
      </c>
      <c r="AJ106" s="3" t="str">
        <f t="shared" si="104"/>
        <v/>
      </c>
      <c r="AK106" s="3" t="str">
        <f t="shared" si="105"/>
        <v/>
      </c>
      <c r="AL106" s="3" t="str">
        <f t="shared" si="106"/>
        <v/>
      </c>
      <c r="AM106" s="3" t="str">
        <f t="shared" si="107"/>
        <v/>
      </c>
      <c r="AN106" s="3" t="str">
        <f t="shared" si="108"/>
        <v/>
      </c>
      <c r="AO106" s="3" t="str">
        <f t="shared" si="109"/>
        <v/>
      </c>
      <c r="AP106" s="3" t="str">
        <f t="shared" si="110"/>
        <v/>
      </c>
      <c r="AQ106" s="3" t="str">
        <f t="shared" si="111"/>
        <v/>
      </c>
      <c r="AR106" s="3" t="str">
        <f t="shared" si="112"/>
        <v/>
      </c>
      <c r="AS106" s="3" t="str">
        <f t="shared" si="113"/>
        <v/>
      </c>
      <c r="AT106" s="3" t="str">
        <f t="shared" si="114"/>
        <v/>
      </c>
      <c r="AU106" s="3" t="str">
        <f t="shared" si="115"/>
        <v/>
      </c>
      <c r="AV106" s="3" t="str">
        <f t="shared" si="116"/>
        <v/>
      </c>
      <c r="AW106" s="3" t="str">
        <f t="shared" si="117"/>
        <v/>
      </c>
      <c r="AX106" s="3" t="str">
        <f t="shared" si="118"/>
        <v/>
      </c>
      <c r="AY106" s="3" t="str">
        <f t="shared" si="119"/>
        <v/>
      </c>
      <c r="AZ106" s="3" t="str">
        <f t="shared" si="120"/>
        <v/>
      </c>
      <c r="BA106" s="3" t="str">
        <f t="shared" si="121"/>
        <v/>
      </c>
      <c r="BB106" s="3" t="str">
        <f t="shared" si="122"/>
        <v/>
      </c>
      <c r="BC106" s="3" t="str">
        <f t="shared" si="123"/>
        <v/>
      </c>
      <c r="BD106" s="3" t="str">
        <f t="shared" si="124"/>
        <v/>
      </c>
      <c r="BE106" s="3" t="str">
        <f t="shared" si="125"/>
        <v/>
      </c>
      <c r="BF106" s="3" t="str">
        <f t="shared" si="126"/>
        <v/>
      </c>
      <c r="BG106" s="3" t="str">
        <f t="shared" si="127"/>
        <v/>
      </c>
      <c r="BH106" s="3" t="str">
        <f t="shared" si="128"/>
        <v/>
      </c>
      <c r="BI106" s="3" t="str">
        <f t="shared" si="129"/>
        <v/>
      </c>
      <c r="BJ106" s="3" t="str">
        <f t="shared" si="130"/>
        <v/>
      </c>
    </row>
    <row r="107" spans="2:62">
      <c r="B107" s="6">
        <v>32</v>
      </c>
      <c r="C107" s="4" t="str">
        <f>IF(B107="","",VLOOKUP(B107,Tabelle2!$A$2:$B$38,2,0))</f>
        <v>6-18-22-27-29-34</v>
      </c>
      <c r="D107" s="3">
        <f t="shared" si="99"/>
        <v>0</v>
      </c>
      <c r="E107" s="7" t="str">
        <f t="shared" si="97"/>
        <v>L</v>
      </c>
      <c r="F107" s="32" t="str">
        <f>IF(B107="","",IF(AE106&lt;$J$15,"Bet","No Bet"))</f>
        <v>Bet</v>
      </c>
      <c r="G107" s="22">
        <f t="shared" si="98"/>
        <v>-198</v>
      </c>
      <c r="AE107" s="1">
        <f>IF(E107="L",AE106+1,IF(E107="W",0,""))</f>
        <v>8</v>
      </c>
      <c r="AF107" s="3" t="str">
        <f t="shared" si="100"/>
        <v/>
      </c>
      <c r="AG107" s="3" t="str">
        <f t="shared" si="101"/>
        <v/>
      </c>
      <c r="AH107" s="3" t="str">
        <f t="shared" si="102"/>
        <v/>
      </c>
      <c r="AI107" s="3" t="str">
        <f t="shared" si="103"/>
        <v/>
      </c>
      <c r="AJ107" s="3" t="str">
        <f t="shared" si="104"/>
        <v/>
      </c>
      <c r="AK107" s="3" t="str">
        <f t="shared" si="105"/>
        <v/>
      </c>
      <c r="AL107" s="3" t="str">
        <f t="shared" si="106"/>
        <v/>
      </c>
      <c r="AM107" s="3" t="str">
        <f t="shared" si="107"/>
        <v/>
      </c>
      <c r="AN107" s="3" t="str">
        <f t="shared" si="108"/>
        <v/>
      </c>
      <c r="AO107" s="3" t="str">
        <f t="shared" si="109"/>
        <v/>
      </c>
      <c r="AP107" s="3" t="str">
        <f t="shared" si="110"/>
        <v/>
      </c>
      <c r="AQ107" s="3" t="str">
        <f t="shared" si="111"/>
        <v/>
      </c>
      <c r="AR107" s="3" t="str">
        <f t="shared" si="112"/>
        <v/>
      </c>
      <c r="AS107" s="3" t="str">
        <f t="shared" si="113"/>
        <v/>
      </c>
      <c r="AT107" s="3" t="str">
        <f t="shared" si="114"/>
        <v/>
      </c>
      <c r="AU107" s="3" t="str">
        <f t="shared" si="115"/>
        <v/>
      </c>
      <c r="AV107" s="3" t="str">
        <f t="shared" si="116"/>
        <v/>
      </c>
      <c r="AW107" s="3" t="str">
        <f t="shared" si="117"/>
        <v/>
      </c>
      <c r="AX107" s="3" t="str">
        <f t="shared" si="118"/>
        <v/>
      </c>
      <c r="AY107" s="3" t="str">
        <f t="shared" si="119"/>
        <v/>
      </c>
      <c r="AZ107" s="3" t="str">
        <f t="shared" si="120"/>
        <v/>
      </c>
      <c r="BA107" s="3" t="str">
        <f t="shared" si="121"/>
        <v/>
      </c>
      <c r="BB107" s="3" t="str">
        <f t="shared" si="122"/>
        <v/>
      </c>
      <c r="BC107" s="3" t="str">
        <f t="shared" si="123"/>
        <v/>
      </c>
      <c r="BD107" s="3" t="str">
        <f t="shared" si="124"/>
        <v/>
      </c>
      <c r="BE107" s="3" t="str">
        <f t="shared" si="125"/>
        <v/>
      </c>
      <c r="BF107" s="3" t="str">
        <f t="shared" si="126"/>
        <v/>
      </c>
      <c r="BG107" s="3" t="str">
        <f t="shared" si="127"/>
        <v/>
      </c>
      <c r="BH107" s="3" t="str">
        <f t="shared" si="128"/>
        <v/>
      </c>
      <c r="BI107" s="3" t="str">
        <f t="shared" si="129"/>
        <v/>
      </c>
      <c r="BJ107" s="3" t="str">
        <f t="shared" si="130"/>
        <v/>
      </c>
    </row>
    <row r="108" spans="2:62">
      <c r="B108" s="6">
        <v>4</v>
      </c>
      <c r="C108" s="4" t="str">
        <f>IF(B108="","",VLOOKUP(B108,Tabelle2!$A$2:$B$38,2,0))</f>
        <v>7-11-12-13-28-36</v>
      </c>
      <c r="D108" s="3">
        <f t="shared" si="99"/>
        <v>0</v>
      </c>
      <c r="E108" s="7" t="str">
        <f t="shared" si="97"/>
        <v>L</v>
      </c>
      <c r="F108" s="32" t="str">
        <f>IF(B108="","",IF(AE107&lt;$J$15,"Bet","No Bet"))</f>
        <v>Bet</v>
      </c>
      <c r="G108" s="22">
        <f t="shared" si="98"/>
        <v>-204</v>
      </c>
      <c r="AE108" s="1">
        <f>IF(E108="L",AE107+1,IF(E108="W",0,""))</f>
        <v>9</v>
      </c>
      <c r="AF108" s="3" t="str">
        <f t="shared" si="100"/>
        <v/>
      </c>
      <c r="AG108" s="3" t="str">
        <f t="shared" si="101"/>
        <v/>
      </c>
      <c r="AH108" s="3" t="str">
        <f t="shared" si="102"/>
        <v/>
      </c>
      <c r="AI108" s="3" t="str">
        <f t="shared" si="103"/>
        <v/>
      </c>
      <c r="AJ108" s="3" t="str">
        <f t="shared" si="104"/>
        <v/>
      </c>
      <c r="AK108" s="3" t="str">
        <f t="shared" si="105"/>
        <v/>
      </c>
      <c r="AL108" s="3" t="str">
        <f t="shared" si="106"/>
        <v/>
      </c>
      <c r="AM108" s="3" t="str">
        <f t="shared" si="107"/>
        <v/>
      </c>
      <c r="AN108" s="3" t="str">
        <f t="shared" si="108"/>
        <v/>
      </c>
      <c r="AO108" s="3" t="str">
        <f t="shared" si="109"/>
        <v/>
      </c>
      <c r="AP108" s="3" t="str">
        <f t="shared" si="110"/>
        <v/>
      </c>
      <c r="AQ108" s="3" t="str">
        <f t="shared" si="111"/>
        <v/>
      </c>
      <c r="AR108" s="3" t="str">
        <f t="shared" si="112"/>
        <v/>
      </c>
      <c r="AS108" s="3" t="str">
        <f t="shared" si="113"/>
        <v/>
      </c>
      <c r="AT108" s="3" t="str">
        <f t="shared" si="114"/>
        <v/>
      </c>
      <c r="AU108" s="3" t="str">
        <f t="shared" si="115"/>
        <v/>
      </c>
      <c r="AV108" s="3" t="str">
        <f t="shared" si="116"/>
        <v/>
      </c>
      <c r="AW108" s="3" t="str">
        <f t="shared" si="117"/>
        <v/>
      </c>
      <c r="AX108" s="3" t="str">
        <f t="shared" si="118"/>
        <v/>
      </c>
      <c r="AY108" s="3" t="str">
        <f t="shared" si="119"/>
        <v/>
      </c>
      <c r="AZ108" s="3" t="str">
        <f t="shared" si="120"/>
        <v/>
      </c>
      <c r="BA108" s="3" t="str">
        <f t="shared" si="121"/>
        <v/>
      </c>
      <c r="BB108" s="3" t="str">
        <f t="shared" si="122"/>
        <v/>
      </c>
      <c r="BC108" s="3" t="str">
        <f t="shared" si="123"/>
        <v/>
      </c>
      <c r="BD108" s="3" t="str">
        <f t="shared" si="124"/>
        <v/>
      </c>
      <c r="BE108" s="3" t="str">
        <f t="shared" si="125"/>
        <v/>
      </c>
      <c r="BF108" s="3" t="str">
        <f t="shared" si="126"/>
        <v/>
      </c>
      <c r="BG108" s="3" t="str">
        <f t="shared" si="127"/>
        <v/>
      </c>
      <c r="BH108" s="3" t="str">
        <f t="shared" si="128"/>
        <v/>
      </c>
      <c r="BI108" s="3" t="str">
        <f t="shared" si="129"/>
        <v/>
      </c>
      <c r="BJ108" s="3" t="str">
        <f t="shared" si="130"/>
        <v/>
      </c>
    </row>
    <row r="109" spans="2:62">
      <c r="B109" s="6">
        <v>32</v>
      </c>
      <c r="C109" s="4" t="str">
        <f>IF(B109="","",VLOOKUP(B109,Tabelle2!$A$2:$B$38,2,0))</f>
        <v>6-18-22-27-29-34</v>
      </c>
      <c r="D109" s="3">
        <f t="shared" si="99"/>
        <v>0</v>
      </c>
      <c r="E109" s="7" t="str">
        <f t="shared" si="97"/>
        <v>L</v>
      </c>
      <c r="F109" s="32" t="str">
        <f>IF(B109="","",IF(AE108&lt;$J$15,"Bet","No Bet"))</f>
        <v>Bet</v>
      </c>
      <c r="G109" s="22">
        <f t="shared" si="98"/>
        <v>-210</v>
      </c>
      <c r="AE109" s="1">
        <f>IF(E109="L",AE108+1,IF(E109="W",0,""))</f>
        <v>10</v>
      </c>
      <c r="AF109" s="3" t="str">
        <f t="shared" si="100"/>
        <v/>
      </c>
      <c r="AG109" s="3" t="str">
        <f t="shared" si="101"/>
        <v/>
      </c>
      <c r="AH109" s="3" t="str">
        <f t="shared" si="102"/>
        <v/>
      </c>
      <c r="AI109" s="3" t="str">
        <f t="shared" si="103"/>
        <v/>
      </c>
      <c r="AJ109" s="3" t="str">
        <f t="shared" si="104"/>
        <v/>
      </c>
      <c r="AK109" s="3" t="str">
        <f t="shared" si="105"/>
        <v/>
      </c>
      <c r="AL109" s="3" t="str">
        <f t="shared" si="106"/>
        <v/>
      </c>
      <c r="AM109" s="3" t="str">
        <f t="shared" si="107"/>
        <v/>
      </c>
      <c r="AN109" s="3" t="str">
        <f t="shared" si="108"/>
        <v/>
      </c>
      <c r="AO109" s="3">
        <f t="shared" si="109"/>
        <v>1</v>
      </c>
      <c r="AP109" s="3" t="str">
        <f t="shared" si="110"/>
        <v/>
      </c>
      <c r="AQ109" s="3" t="str">
        <f t="shared" si="111"/>
        <v/>
      </c>
      <c r="AR109" s="3" t="str">
        <f t="shared" si="112"/>
        <v/>
      </c>
      <c r="AS109" s="3" t="str">
        <f t="shared" si="113"/>
        <v/>
      </c>
      <c r="AT109" s="3" t="str">
        <f t="shared" si="114"/>
        <v/>
      </c>
      <c r="AU109" s="3" t="str">
        <f t="shared" si="115"/>
        <v/>
      </c>
      <c r="AV109" s="3" t="str">
        <f t="shared" si="116"/>
        <v/>
      </c>
      <c r="AW109" s="3" t="str">
        <f t="shared" si="117"/>
        <v/>
      </c>
      <c r="AX109" s="3" t="str">
        <f t="shared" si="118"/>
        <v/>
      </c>
      <c r="AY109" s="3" t="str">
        <f t="shared" si="119"/>
        <v/>
      </c>
      <c r="AZ109" s="3" t="str">
        <f t="shared" si="120"/>
        <v/>
      </c>
      <c r="BA109" s="3" t="str">
        <f t="shared" si="121"/>
        <v/>
      </c>
      <c r="BB109" s="3" t="str">
        <f t="shared" si="122"/>
        <v/>
      </c>
      <c r="BC109" s="3" t="str">
        <f t="shared" si="123"/>
        <v/>
      </c>
      <c r="BD109" s="3" t="str">
        <f t="shared" si="124"/>
        <v/>
      </c>
      <c r="BE109" s="3" t="str">
        <f t="shared" si="125"/>
        <v/>
      </c>
      <c r="BF109" s="3" t="str">
        <f t="shared" si="126"/>
        <v/>
      </c>
      <c r="BG109" s="3" t="str">
        <f t="shared" si="127"/>
        <v/>
      </c>
      <c r="BH109" s="3" t="str">
        <f t="shared" si="128"/>
        <v/>
      </c>
      <c r="BI109" s="3" t="str">
        <f t="shared" si="129"/>
        <v/>
      </c>
      <c r="BJ109" s="3" t="str">
        <f t="shared" si="130"/>
        <v/>
      </c>
    </row>
    <row r="110" spans="2:62">
      <c r="B110" s="6">
        <v>6</v>
      </c>
      <c r="C110" s="4" t="str">
        <f>IF(B110="","",VLOOKUP(B110,Tabelle2!$A$2:$B$38,2,0))</f>
        <v>0-5-10-15-24-32</v>
      </c>
      <c r="D110" s="3">
        <f t="shared" si="99"/>
        <v>1</v>
      </c>
      <c r="E110" s="7" t="str">
        <f t="shared" si="97"/>
        <v>W</v>
      </c>
      <c r="F110" s="32" t="str">
        <f>IF(B110="","",IF(AE109&lt;$J$15,"Bet","No Bet"))</f>
        <v>Bet</v>
      </c>
      <c r="G110" s="22">
        <f t="shared" si="98"/>
        <v>-180</v>
      </c>
      <c r="AE110" s="1">
        <f>IF(E110="L",AE109+1,IF(E110="W",0,""))</f>
        <v>0</v>
      </c>
      <c r="AF110" s="3" t="str">
        <f t="shared" si="100"/>
        <v/>
      </c>
      <c r="AG110" s="3" t="str">
        <f t="shared" si="101"/>
        <v/>
      </c>
      <c r="AH110" s="3" t="str">
        <f t="shared" si="102"/>
        <v/>
      </c>
      <c r="AI110" s="3" t="str">
        <f t="shared" si="103"/>
        <v/>
      </c>
      <c r="AJ110" s="3" t="str">
        <f t="shared" si="104"/>
        <v/>
      </c>
      <c r="AK110" s="3" t="str">
        <f t="shared" si="105"/>
        <v/>
      </c>
      <c r="AL110" s="3" t="str">
        <f t="shared" si="106"/>
        <v/>
      </c>
      <c r="AM110" s="3" t="str">
        <f t="shared" si="107"/>
        <v/>
      </c>
      <c r="AN110" s="3" t="str">
        <f t="shared" si="108"/>
        <v/>
      </c>
      <c r="AO110" s="3" t="str">
        <f t="shared" si="109"/>
        <v/>
      </c>
      <c r="AP110" s="3" t="str">
        <f t="shared" si="110"/>
        <v/>
      </c>
      <c r="AQ110" s="3" t="str">
        <f t="shared" si="111"/>
        <v/>
      </c>
      <c r="AR110" s="3" t="str">
        <f t="shared" si="112"/>
        <v/>
      </c>
      <c r="AS110" s="3" t="str">
        <f t="shared" si="113"/>
        <v/>
      </c>
      <c r="AT110" s="3" t="str">
        <f t="shared" si="114"/>
        <v/>
      </c>
      <c r="AU110" s="3" t="str">
        <f t="shared" si="115"/>
        <v/>
      </c>
      <c r="AV110" s="3" t="str">
        <f t="shared" si="116"/>
        <v/>
      </c>
      <c r="AW110" s="3" t="str">
        <f t="shared" si="117"/>
        <v/>
      </c>
      <c r="AX110" s="3" t="str">
        <f t="shared" si="118"/>
        <v/>
      </c>
      <c r="AY110" s="3" t="str">
        <f t="shared" si="119"/>
        <v/>
      </c>
      <c r="AZ110" s="3" t="str">
        <f t="shared" si="120"/>
        <v/>
      </c>
      <c r="BA110" s="3" t="str">
        <f t="shared" si="121"/>
        <v/>
      </c>
      <c r="BB110" s="3" t="str">
        <f t="shared" si="122"/>
        <v/>
      </c>
      <c r="BC110" s="3" t="str">
        <f t="shared" si="123"/>
        <v/>
      </c>
      <c r="BD110" s="3" t="str">
        <f t="shared" si="124"/>
        <v/>
      </c>
      <c r="BE110" s="3" t="str">
        <f t="shared" si="125"/>
        <v/>
      </c>
      <c r="BF110" s="3" t="str">
        <f t="shared" si="126"/>
        <v/>
      </c>
      <c r="BG110" s="3" t="str">
        <f t="shared" si="127"/>
        <v/>
      </c>
      <c r="BH110" s="3" t="str">
        <f t="shared" si="128"/>
        <v/>
      </c>
      <c r="BI110" s="3" t="str">
        <f t="shared" si="129"/>
        <v/>
      </c>
      <c r="BJ110" s="3" t="str">
        <f t="shared" si="130"/>
        <v/>
      </c>
    </row>
    <row r="111" spans="2:62">
      <c r="B111" s="6">
        <v>6</v>
      </c>
      <c r="C111" s="4" t="str">
        <f>IF(B111="","",VLOOKUP(B111,Tabelle2!$A$2:$B$38,2,0))</f>
        <v>0-5-10-15-24-32</v>
      </c>
      <c r="D111" s="3">
        <f t="shared" si="99"/>
        <v>0</v>
      </c>
      <c r="E111" s="7" t="str">
        <f t="shared" si="97"/>
        <v>L</v>
      </c>
      <c r="F111" s="32" t="str">
        <f>IF(B111="","",IF(AE110&lt;$J$15,"Bet","No Bet"))</f>
        <v>Bet</v>
      </c>
      <c r="G111" s="22">
        <f t="shared" si="98"/>
        <v>-186</v>
      </c>
      <c r="AE111" s="1">
        <f>IF(E111="L",AE110+1,IF(E111="W",0,""))</f>
        <v>1</v>
      </c>
      <c r="AF111" s="3" t="str">
        <f t="shared" si="100"/>
        <v/>
      </c>
      <c r="AG111" s="3" t="str">
        <f t="shared" si="101"/>
        <v/>
      </c>
      <c r="AH111" s="3" t="str">
        <f t="shared" si="102"/>
        <v/>
      </c>
      <c r="AI111" s="3" t="str">
        <f t="shared" si="103"/>
        <v/>
      </c>
      <c r="AJ111" s="3" t="str">
        <f t="shared" si="104"/>
        <v/>
      </c>
      <c r="AK111" s="3" t="str">
        <f t="shared" si="105"/>
        <v/>
      </c>
      <c r="AL111" s="3" t="str">
        <f t="shared" si="106"/>
        <v/>
      </c>
      <c r="AM111" s="3" t="str">
        <f t="shared" si="107"/>
        <v/>
      </c>
      <c r="AN111" s="3" t="str">
        <f t="shared" si="108"/>
        <v/>
      </c>
      <c r="AO111" s="3" t="str">
        <f t="shared" si="109"/>
        <v/>
      </c>
      <c r="AP111" s="3" t="str">
        <f t="shared" si="110"/>
        <v/>
      </c>
      <c r="AQ111" s="3" t="str">
        <f t="shared" si="111"/>
        <v/>
      </c>
      <c r="AR111" s="3" t="str">
        <f t="shared" si="112"/>
        <v/>
      </c>
      <c r="AS111" s="3" t="str">
        <f t="shared" si="113"/>
        <v/>
      </c>
      <c r="AT111" s="3" t="str">
        <f t="shared" si="114"/>
        <v/>
      </c>
      <c r="AU111" s="3" t="str">
        <f t="shared" si="115"/>
        <v/>
      </c>
      <c r="AV111" s="3" t="str">
        <f t="shared" si="116"/>
        <v/>
      </c>
      <c r="AW111" s="3" t="str">
        <f t="shared" si="117"/>
        <v/>
      </c>
      <c r="AX111" s="3" t="str">
        <f t="shared" si="118"/>
        <v/>
      </c>
      <c r="AY111" s="3" t="str">
        <f t="shared" si="119"/>
        <v/>
      </c>
      <c r="AZ111" s="3" t="str">
        <f t="shared" si="120"/>
        <v/>
      </c>
      <c r="BA111" s="3" t="str">
        <f t="shared" si="121"/>
        <v/>
      </c>
      <c r="BB111" s="3" t="str">
        <f t="shared" si="122"/>
        <v/>
      </c>
      <c r="BC111" s="3" t="str">
        <f t="shared" si="123"/>
        <v/>
      </c>
      <c r="BD111" s="3" t="str">
        <f t="shared" si="124"/>
        <v/>
      </c>
      <c r="BE111" s="3" t="str">
        <f t="shared" si="125"/>
        <v/>
      </c>
      <c r="BF111" s="3" t="str">
        <f t="shared" si="126"/>
        <v/>
      </c>
      <c r="BG111" s="3" t="str">
        <f t="shared" si="127"/>
        <v/>
      </c>
      <c r="BH111" s="3" t="str">
        <f t="shared" si="128"/>
        <v/>
      </c>
      <c r="BI111" s="3" t="str">
        <f t="shared" si="129"/>
        <v/>
      </c>
      <c r="BJ111" s="3" t="str">
        <f t="shared" si="130"/>
        <v/>
      </c>
    </row>
    <row r="112" spans="2:62">
      <c r="B112" s="6">
        <v>17</v>
      </c>
      <c r="C112" s="4" t="str">
        <f>IF(B112="","",VLOOKUP(B112,Tabelle2!$A$2:$B$38,2,0))</f>
        <v>0-3-8-10-23-26</v>
      </c>
      <c r="D112" s="3">
        <f t="shared" si="99"/>
        <v>0</v>
      </c>
      <c r="E112" s="7" t="str">
        <f t="shared" si="97"/>
        <v>L</v>
      </c>
      <c r="F112" s="32" t="str">
        <f>IF(B112="","",IF(AE111&lt;$J$15,"Bet","No Bet"))</f>
        <v>Bet</v>
      </c>
      <c r="G112" s="22">
        <f t="shared" si="98"/>
        <v>-192</v>
      </c>
      <c r="AE112" s="1">
        <f>IF(E112="L",AE111+1,IF(E112="W",0,""))</f>
        <v>2</v>
      </c>
      <c r="AF112" s="3" t="str">
        <f t="shared" si="100"/>
        <v/>
      </c>
      <c r="AG112" s="3">
        <f t="shared" si="101"/>
        <v>1</v>
      </c>
      <c r="AH112" s="3" t="str">
        <f t="shared" si="102"/>
        <v/>
      </c>
      <c r="AI112" s="3" t="str">
        <f t="shared" si="103"/>
        <v/>
      </c>
      <c r="AJ112" s="3" t="str">
        <f t="shared" si="104"/>
        <v/>
      </c>
      <c r="AK112" s="3" t="str">
        <f t="shared" si="105"/>
        <v/>
      </c>
      <c r="AL112" s="3" t="str">
        <f t="shared" si="106"/>
        <v/>
      </c>
      <c r="AM112" s="3" t="str">
        <f t="shared" si="107"/>
        <v/>
      </c>
      <c r="AN112" s="3" t="str">
        <f t="shared" si="108"/>
        <v/>
      </c>
      <c r="AO112" s="3" t="str">
        <f t="shared" si="109"/>
        <v/>
      </c>
      <c r="AP112" s="3" t="str">
        <f t="shared" si="110"/>
        <v/>
      </c>
      <c r="AQ112" s="3" t="str">
        <f t="shared" si="111"/>
        <v/>
      </c>
      <c r="AR112" s="3" t="str">
        <f t="shared" si="112"/>
        <v/>
      </c>
      <c r="AS112" s="3" t="str">
        <f t="shared" si="113"/>
        <v/>
      </c>
      <c r="AT112" s="3" t="str">
        <f t="shared" si="114"/>
        <v/>
      </c>
      <c r="AU112" s="3" t="str">
        <f t="shared" si="115"/>
        <v/>
      </c>
      <c r="AV112" s="3" t="str">
        <f t="shared" si="116"/>
        <v/>
      </c>
      <c r="AW112" s="3" t="str">
        <f t="shared" si="117"/>
        <v/>
      </c>
      <c r="AX112" s="3" t="str">
        <f t="shared" si="118"/>
        <v/>
      </c>
      <c r="AY112" s="3" t="str">
        <f t="shared" si="119"/>
        <v/>
      </c>
      <c r="AZ112" s="3" t="str">
        <f t="shared" si="120"/>
        <v/>
      </c>
      <c r="BA112" s="3" t="str">
        <f t="shared" si="121"/>
        <v/>
      </c>
      <c r="BB112" s="3" t="str">
        <f t="shared" si="122"/>
        <v/>
      </c>
      <c r="BC112" s="3" t="str">
        <f t="shared" si="123"/>
        <v/>
      </c>
      <c r="BD112" s="3" t="str">
        <f t="shared" si="124"/>
        <v/>
      </c>
      <c r="BE112" s="3" t="str">
        <f t="shared" si="125"/>
        <v/>
      </c>
      <c r="BF112" s="3" t="str">
        <f t="shared" si="126"/>
        <v/>
      </c>
      <c r="BG112" s="3" t="str">
        <f t="shared" si="127"/>
        <v/>
      </c>
      <c r="BH112" s="3" t="str">
        <f t="shared" si="128"/>
        <v/>
      </c>
      <c r="BI112" s="3" t="str">
        <f t="shared" si="129"/>
        <v/>
      </c>
      <c r="BJ112" s="3" t="str">
        <f t="shared" si="130"/>
        <v/>
      </c>
    </row>
    <row r="113" spans="2:62">
      <c r="B113" s="6">
        <v>0</v>
      </c>
      <c r="C113" s="4" t="str">
        <f>IF(B113="","",VLOOKUP(B113,Tabelle2!$A$2:$B$38,2,0))</f>
        <v>6-9-17-18-22-34</v>
      </c>
      <c r="D113" s="3">
        <f t="shared" si="99"/>
        <v>1</v>
      </c>
      <c r="E113" s="7" t="str">
        <f t="shared" si="97"/>
        <v>W</v>
      </c>
      <c r="F113" s="32" t="str">
        <f>IF(B113="","",IF(AE112&lt;$J$15,"Bet","No Bet"))</f>
        <v>Bet</v>
      </c>
      <c r="G113" s="22">
        <f t="shared" si="98"/>
        <v>-162</v>
      </c>
      <c r="AE113" s="1">
        <f>IF(E113="L",AE112+1,IF(E113="W",0,""))</f>
        <v>0</v>
      </c>
      <c r="AF113" s="3" t="str">
        <f t="shared" si="100"/>
        <v/>
      </c>
      <c r="AG113" s="3" t="str">
        <f t="shared" si="101"/>
        <v/>
      </c>
      <c r="AH113" s="3" t="str">
        <f t="shared" si="102"/>
        <v/>
      </c>
      <c r="AI113" s="3" t="str">
        <f t="shared" si="103"/>
        <v/>
      </c>
      <c r="AJ113" s="3" t="str">
        <f t="shared" si="104"/>
        <v/>
      </c>
      <c r="AK113" s="3" t="str">
        <f t="shared" si="105"/>
        <v/>
      </c>
      <c r="AL113" s="3" t="str">
        <f t="shared" si="106"/>
        <v/>
      </c>
      <c r="AM113" s="3" t="str">
        <f t="shared" si="107"/>
        <v/>
      </c>
      <c r="AN113" s="3" t="str">
        <f t="shared" si="108"/>
        <v/>
      </c>
      <c r="AO113" s="3" t="str">
        <f t="shared" si="109"/>
        <v/>
      </c>
      <c r="AP113" s="3" t="str">
        <f t="shared" si="110"/>
        <v/>
      </c>
      <c r="AQ113" s="3" t="str">
        <f t="shared" si="111"/>
        <v/>
      </c>
      <c r="AR113" s="3" t="str">
        <f t="shared" si="112"/>
        <v/>
      </c>
      <c r="AS113" s="3" t="str">
        <f t="shared" si="113"/>
        <v/>
      </c>
      <c r="AT113" s="3" t="str">
        <f t="shared" si="114"/>
        <v/>
      </c>
      <c r="AU113" s="3" t="str">
        <f t="shared" si="115"/>
        <v/>
      </c>
      <c r="AV113" s="3" t="str">
        <f t="shared" si="116"/>
        <v/>
      </c>
      <c r="AW113" s="3" t="str">
        <f t="shared" si="117"/>
        <v/>
      </c>
      <c r="AX113" s="3" t="str">
        <f t="shared" si="118"/>
        <v/>
      </c>
      <c r="AY113" s="3" t="str">
        <f t="shared" si="119"/>
        <v/>
      </c>
      <c r="AZ113" s="3" t="str">
        <f t="shared" si="120"/>
        <v/>
      </c>
      <c r="BA113" s="3" t="str">
        <f t="shared" si="121"/>
        <v/>
      </c>
      <c r="BB113" s="3" t="str">
        <f t="shared" si="122"/>
        <v/>
      </c>
      <c r="BC113" s="3" t="str">
        <f t="shared" si="123"/>
        <v/>
      </c>
      <c r="BD113" s="3" t="str">
        <f t="shared" si="124"/>
        <v/>
      </c>
      <c r="BE113" s="3" t="str">
        <f t="shared" si="125"/>
        <v/>
      </c>
      <c r="BF113" s="3" t="str">
        <f t="shared" si="126"/>
        <v/>
      </c>
      <c r="BG113" s="3" t="str">
        <f t="shared" si="127"/>
        <v/>
      </c>
      <c r="BH113" s="3" t="str">
        <f t="shared" si="128"/>
        <v/>
      </c>
      <c r="BI113" s="3" t="str">
        <f t="shared" si="129"/>
        <v/>
      </c>
      <c r="BJ113" s="3" t="str">
        <f t="shared" si="130"/>
        <v/>
      </c>
    </row>
    <row r="114" spans="2:62">
      <c r="B114" s="6">
        <v>28</v>
      </c>
      <c r="C114" s="4" t="str">
        <f>IF(B114="","",VLOOKUP(B114,Tabelle2!$A$2:$B$38,2,0))</f>
        <v>1-4-19-20-21-33</v>
      </c>
      <c r="D114" s="3">
        <f t="shared" si="99"/>
        <v>0</v>
      </c>
      <c r="E114" s="7" t="str">
        <f t="shared" si="97"/>
        <v>L</v>
      </c>
      <c r="F114" s="32" t="str">
        <f>IF(B114="","",IF(AE113&lt;$J$15,"Bet","No Bet"))</f>
        <v>Bet</v>
      </c>
      <c r="G114" s="22">
        <f t="shared" si="98"/>
        <v>-168</v>
      </c>
      <c r="AE114" s="1">
        <f>IF(E114="L",AE113+1,IF(E114="W",0,""))</f>
        <v>1</v>
      </c>
      <c r="AF114" s="3" t="str">
        <f t="shared" si="100"/>
        <v/>
      </c>
      <c r="AG114" s="3" t="str">
        <f t="shared" si="101"/>
        <v/>
      </c>
      <c r="AH114" s="3" t="str">
        <f t="shared" si="102"/>
        <v/>
      </c>
      <c r="AI114" s="3" t="str">
        <f t="shared" si="103"/>
        <v/>
      </c>
      <c r="AJ114" s="3" t="str">
        <f t="shared" si="104"/>
        <v/>
      </c>
      <c r="AK114" s="3" t="str">
        <f t="shared" si="105"/>
        <v/>
      </c>
      <c r="AL114" s="3" t="str">
        <f t="shared" si="106"/>
        <v/>
      </c>
      <c r="AM114" s="3" t="str">
        <f t="shared" si="107"/>
        <v/>
      </c>
      <c r="AN114" s="3" t="str">
        <f t="shared" si="108"/>
        <v/>
      </c>
      <c r="AO114" s="3" t="str">
        <f t="shared" si="109"/>
        <v/>
      </c>
      <c r="AP114" s="3" t="str">
        <f t="shared" si="110"/>
        <v/>
      </c>
      <c r="AQ114" s="3" t="str">
        <f t="shared" si="111"/>
        <v/>
      </c>
      <c r="AR114" s="3" t="str">
        <f t="shared" si="112"/>
        <v/>
      </c>
      <c r="AS114" s="3" t="str">
        <f t="shared" si="113"/>
        <v/>
      </c>
      <c r="AT114" s="3" t="str">
        <f t="shared" si="114"/>
        <v/>
      </c>
      <c r="AU114" s="3" t="str">
        <f t="shared" si="115"/>
        <v/>
      </c>
      <c r="AV114" s="3" t="str">
        <f t="shared" si="116"/>
        <v/>
      </c>
      <c r="AW114" s="3" t="str">
        <f t="shared" si="117"/>
        <v/>
      </c>
      <c r="AX114" s="3" t="str">
        <f t="shared" si="118"/>
        <v/>
      </c>
      <c r="AY114" s="3" t="str">
        <f t="shared" si="119"/>
        <v/>
      </c>
      <c r="AZ114" s="3" t="str">
        <f t="shared" si="120"/>
        <v/>
      </c>
      <c r="BA114" s="3" t="str">
        <f t="shared" si="121"/>
        <v/>
      </c>
      <c r="BB114" s="3" t="str">
        <f t="shared" si="122"/>
        <v/>
      </c>
      <c r="BC114" s="3" t="str">
        <f t="shared" si="123"/>
        <v/>
      </c>
      <c r="BD114" s="3" t="str">
        <f t="shared" si="124"/>
        <v/>
      </c>
      <c r="BE114" s="3" t="str">
        <f t="shared" si="125"/>
        <v/>
      </c>
      <c r="BF114" s="3" t="str">
        <f t="shared" si="126"/>
        <v/>
      </c>
      <c r="BG114" s="3" t="str">
        <f t="shared" si="127"/>
        <v/>
      </c>
      <c r="BH114" s="3" t="str">
        <f t="shared" si="128"/>
        <v/>
      </c>
      <c r="BI114" s="3" t="str">
        <f t="shared" si="129"/>
        <v/>
      </c>
      <c r="BJ114" s="3" t="str">
        <f t="shared" si="130"/>
        <v/>
      </c>
    </row>
    <row r="115" spans="2:62">
      <c r="B115" s="6">
        <v>27</v>
      </c>
      <c r="C115" s="4" t="str">
        <f>IF(B115="","",VLOOKUP(B115,Tabelle2!$A$2:$B$38,2,0))</f>
        <v>5-15-16-19-24-32</v>
      </c>
      <c r="D115" s="3">
        <f t="shared" si="99"/>
        <v>0</v>
      </c>
      <c r="E115" s="7" t="str">
        <f t="shared" si="97"/>
        <v>L</v>
      </c>
      <c r="F115" s="32" t="str">
        <f>IF(B115="","",IF(AE114&lt;$J$15,"Bet","No Bet"))</f>
        <v>Bet</v>
      </c>
      <c r="G115" s="22">
        <f t="shared" si="98"/>
        <v>-174</v>
      </c>
      <c r="AE115" s="1">
        <f>IF(E115="L",AE114+1,IF(E115="W",0,""))</f>
        <v>2</v>
      </c>
      <c r="AF115" s="3" t="str">
        <f t="shared" si="100"/>
        <v/>
      </c>
      <c r="AG115" s="3" t="str">
        <f t="shared" si="101"/>
        <v/>
      </c>
      <c r="AH115" s="3" t="str">
        <f t="shared" si="102"/>
        <v/>
      </c>
      <c r="AI115" s="3" t="str">
        <f t="shared" si="103"/>
        <v/>
      </c>
      <c r="AJ115" s="3" t="str">
        <f t="shared" si="104"/>
        <v/>
      </c>
      <c r="AK115" s="3" t="str">
        <f t="shared" si="105"/>
        <v/>
      </c>
      <c r="AL115" s="3" t="str">
        <f t="shared" si="106"/>
        <v/>
      </c>
      <c r="AM115" s="3" t="str">
        <f t="shared" si="107"/>
        <v/>
      </c>
      <c r="AN115" s="3" t="str">
        <f t="shared" si="108"/>
        <v/>
      </c>
      <c r="AO115" s="3" t="str">
        <f t="shared" si="109"/>
        <v/>
      </c>
      <c r="AP115" s="3" t="str">
        <f t="shared" si="110"/>
        <v/>
      </c>
      <c r="AQ115" s="3" t="str">
        <f t="shared" si="111"/>
        <v/>
      </c>
      <c r="AR115" s="3" t="str">
        <f t="shared" si="112"/>
        <v/>
      </c>
      <c r="AS115" s="3" t="str">
        <f t="shared" si="113"/>
        <v/>
      </c>
      <c r="AT115" s="3" t="str">
        <f t="shared" si="114"/>
        <v/>
      </c>
      <c r="AU115" s="3" t="str">
        <f t="shared" si="115"/>
        <v/>
      </c>
      <c r="AV115" s="3" t="str">
        <f t="shared" si="116"/>
        <v/>
      </c>
      <c r="AW115" s="3" t="str">
        <f t="shared" si="117"/>
        <v/>
      </c>
      <c r="AX115" s="3" t="str">
        <f t="shared" si="118"/>
        <v/>
      </c>
      <c r="AY115" s="3" t="str">
        <f t="shared" si="119"/>
        <v/>
      </c>
      <c r="AZ115" s="3" t="str">
        <f t="shared" si="120"/>
        <v/>
      </c>
      <c r="BA115" s="3" t="str">
        <f t="shared" si="121"/>
        <v/>
      </c>
      <c r="BB115" s="3" t="str">
        <f t="shared" si="122"/>
        <v/>
      </c>
      <c r="BC115" s="3" t="str">
        <f t="shared" si="123"/>
        <v/>
      </c>
      <c r="BD115" s="3" t="str">
        <f t="shared" si="124"/>
        <v/>
      </c>
      <c r="BE115" s="3" t="str">
        <f t="shared" si="125"/>
        <v/>
      </c>
      <c r="BF115" s="3" t="str">
        <f t="shared" si="126"/>
        <v/>
      </c>
      <c r="BG115" s="3" t="str">
        <f t="shared" si="127"/>
        <v/>
      </c>
      <c r="BH115" s="3" t="str">
        <f t="shared" si="128"/>
        <v/>
      </c>
      <c r="BI115" s="3" t="str">
        <f t="shared" si="129"/>
        <v/>
      </c>
      <c r="BJ115" s="3" t="str">
        <f t="shared" si="130"/>
        <v/>
      </c>
    </row>
    <row r="116" spans="2:62">
      <c r="B116" s="6">
        <v>0</v>
      </c>
      <c r="C116" s="4" t="str">
        <f>IF(B116="","",VLOOKUP(B116,Tabelle2!$A$2:$B$38,2,0))</f>
        <v>6-9-17-18-22-34</v>
      </c>
      <c r="D116" s="3">
        <f t="shared" si="99"/>
        <v>0</v>
      </c>
      <c r="E116" s="7" t="str">
        <f t="shared" si="97"/>
        <v>L</v>
      </c>
      <c r="F116" s="32" t="str">
        <f>IF(B116="","",IF(AE115&lt;$J$15,"Bet","No Bet"))</f>
        <v>Bet</v>
      </c>
      <c r="G116" s="22">
        <f t="shared" si="98"/>
        <v>-180</v>
      </c>
      <c r="AE116" s="1">
        <f>IF(E116="L",AE115+1,IF(E116="W",0,""))</f>
        <v>3</v>
      </c>
      <c r="AF116" s="3" t="str">
        <f t="shared" si="100"/>
        <v/>
      </c>
      <c r="AG116" s="3" t="str">
        <f t="shared" si="101"/>
        <v/>
      </c>
      <c r="AH116" s="3" t="str">
        <f t="shared" si="102"/>
        <v/>
      </c>
      <c r="AI116" s="3" t="str">
        <f t="shared" si="103"/>
        <v/>
      </c>
      <c r="AJ116" s="3" t="str">
        <f t="shared" si="104"/>
        <v/>
      </c>
      <c r="AK116" s="3" t="str">
        <f t="shared" si="105"/>
        <v/>
      </c>
      <c r="AL116" s="3" t="str">
        <f t="shared" si="106"/>
        <v/>
      </c>
      <c r="AM116" s="3" t="str">
        <f t="shared" si="107"/>
        <v/>
      </c>
      <c r="AN116" s="3" t="str">
        <f t="shared" si="108"/>
        <v/>
      </c>
      <c r="AO116" s="3" t="str">
        <f t="shared" si="109"/>
        <v/>
      </c>
      <c r="AP116" s="3" t="str">
        <f t="shared" si="110"/>
        <v/>
      </c>
      <c r="AQ116" s="3" t="str">
        <f t="shared" si="111"/>
        <v/>
      </c>
      <c r="AR116" s="3" t="str">
        <f t="shared" si="112"/>
        <v/>
      </c>
      <c r="AS116" s="3" t="str">
        <f t="shared" si="113"/>
        <v/>
      </c>
      <c r="AT116" s="3" t="str">
        <f t="shared" si="114"/>
        <v/>
      </c>
      <c r="AU116" s="3" t="str">
        <f t="shared" si="115"/>
        <v/>
      </c>
      <c r="AV116" s="3" t="str">
        <f t="shared" si="116"/>
        <v/>
      </c>
      <c r="AW116" s="3" t="str">
        <f t="shared" si="117"/>
        <v/>
      </c>
      <c r="AX116" s="3" t="str">
        <f t="shared" si="118"/>
        <v/>
      </c>
      <c r="AY116" s="3" t="str">
        <f t="shared" si="119"/>
        <v/>
      </c>
      <c r="AZ116" s="3" t="str">
        <f t="shared" si="120"/>
        <v/>
      </c>
      <c r="BA116" s="3" t="str">
        <f t="shared" si="121"/>
        <v/>
      </c>
      <c r="BB116" s="3" t="str">
        <f t="shared" si="122"/>
        <v/>
      </c>
      <c r="BC116" s="3" t="str">
        <f t="shared" si="123"/>
        <v/>
      </c>
      <c r="BD116" s="3" t="str">
        <f t="shared" si="124"/>
        <v/>
      </c>
      <c r="BE116" s="3" t="str">
        <f t="shared" si="125"/>
        <v/>
      </c>
      <c r="BF116" s="3" t="str">
        <f t="shared" si="126"/>
        <v/>
      </c>
      <c r="BG116" s="3" t="str">
        <f t="shared" si="127"/>
        <v/>
      </c>
      <c r="BH116" s="3" t="str">
        <f t="shared" si="128"/>
        <v/>
      </c>
      <c r="BI116" s="3" t="str">
        <f t="shared" si="129"/>
        <v/>
      </c>
      <c r="BJ116" s="3" t="str">
        <f t="shared" si="130"/>
        <v/>
      </c>
    </row>
    <row r="117" spans="2:62">
      <c r="B117" s="6">
        <v>25</v>
      </c>
      <c r="C117" s="4" t="str">
        <f>IF(B117="","",VLOOKUP(B117,Tabelle2!$A$2:$B$38,2,0))</f>
        <v>3-8-23-26-30-35</v>
      </c>
      <c r="D117" s="3">
        <f t="shared" si="99"/>
        <v>0</v>
      </c>
      <c r="E117" s="7" t="str">
        <f t="shared" si="97"/>
        <v>L</v>
      </c>
      <c r="F117" s="32" t="str">
        <f>IF(B117="","",IF(AE116&lt;$J$15,"Bet","No Bet"))</f>
        <v>Bet</v>
      </c>
      <c r="G117" s="22">
        <f t="shared" si="98"/>
        <v>-186</v>
      </c>
      <c r="AE117" s="1">
        <f>IF(E117="L",AE116+1,IF(E117="W",0,""))</f>
        <v>4</v>
      </c>
      <c r="AF117" s="3" t="str">
        <f t="shared" si="100"/>
        <v/>
      </c>
      <c r="AG117" s="3" t="str">
        <f t="shared" si="101"/>
        <v/>
      </c>
      <c r="AH117" s="3" t="str">
        <f t="shared" si="102"/>
        <v/>
      </c>
      <c r="AI117" s="3" t="str">
        <f t="shared" si="103"/>
        <v/>
      </c>
      <c r="AJ117" s="3" t="str">
        <f t="shared" si="104"/>
        <v/>
      </c>
      <c r="AK117" s="3" t="str">
        <f t="shared" si="105"/>
        <v/>
      </c>
      <c r="AL117" s="3" t="str">
        <f t="shared" si="106"/>
        <v/>
      </c>
      <c r="AM117" s="3" t="str">
        <f t="shared" si="107"/>
        <v/>
      </c>
      <c r="AN117" s="3" t="str">
        <f t="shared" si="108"/>
        <v/>
      </c>
      <c r="AO117" s="3" t="str">
        <f t="shared" si="109"/>
        <v/>
      </c>
      <c r="AP117" s="3" t="str">
        <f t="shared" si="110"/>
        <v/>
      </c>
      <c r="AQ117" s="3" t="str">
        <f t="shared" si="111"/>
        <v/>
      </c>
      <c r="AR117" s="3" t="str">
        <f t="shared" si="112"/>
        <v/>
      </c>
      <c r="AS117" s="3" t="str">
        <f t="shared" si="113"/>
        <v/>
      </c>
      <c r="AT117" s="3" t="str">
        <f t="shared" si="114"/>
        <v/>
      </c>
      <c r="AU117" s="3" t="str">
        <f t="shared" si="115"/>
        <v/>
      </c>
      <c r="AV117" s="3" t="str">
        <f t="shared" si="116"/>
        <v/>
      </c>
      <c r="AW117" s="3" t="str">
        <f t="shared" si="117"/>
        <v/>
      </c>
      <c r="AX117" s="3" t="str">
        <f t="shared" si="118"/>
        <v/>
      </c>
      <c r="AY117" s="3" t="str">
        <f t="shared" si="119"/>
        <v/>
      </c>
      <c r="AZ117" s="3" t="str">
        <f t="shared" si="120"/>
        <v/>
      </c>
      <c r="BA117" s="3" t="str">
        <f t="shared" si="121"/>
        <v/>
      </c>
      <c r="BB117" s="3" t="str">
        <f t="shared" si="122"/>
        <v/>
      </c>
      <c r="BC117" s="3" t="str">
        <f t="shared" si="123"/>
        <v/>
      </c>
      <c r="BD117" s="3" t="str">
        <f t="shared" si="124"/>
        <v/>
      </c>
      <c r="BE117" s="3" t="str">
        <f t="shared" si="125"/>
        <v/>
      </c>
      <c r="BF117" s="3" t="str">
        <f t="shared" si="126"/>
        <v/>
      </c>
      <c r="BG117" s="3" t="str">
        <f t="shared" si="127"/>
        <v/>
      </c>
      <c r="BH117" s="3" t="str">
        <f t="shared" si="128"/>
        <v/>
      </c>
      <c r="BI117" s="3" t="str">
        <f t="shared" si="129"/>
        <v/>
      </c>
      <c r="BJ117" s="3" t="str">
        <f t="shared" si="130"/>
        <v/>
      </c>
    </row>
    <row r="118" spans="2:62">
      <c r="B118" s="6">
        <v>12</v>
      </c>
      <c r="C118" s="4" t="str">
        <f>IF(B118="","",VLOOKUP(B118,Tabelle2!$A$2:$B$38,2,0))</f>
        <v>1-2-4-14-20-21</v>
      </c>
      <c r="D118" s="3">
        <f t="shared" si="99"/>
        <v>0</v>
      </c>
      <c r="E118" s="7" t="str">
        <f t="shared" si="97"/>
        <v>L</v>
      </c>
      <c r="F118" s="32" t="str">
        <f>IF(B118="","",IF(AE117&lt;$J$15,"Bet","No Bet"))</f>
        <v>Bet</v>
      </c>
      <c r="G118" s="22">
        <f t="shared" si="98"/>
        <v>-192</v>
      </c>
      <c r="AE118" s="1">
        <f>IF(E118="L",AE117+1,IF(E118="W",0,""))</f>
        <v>5</v>
      </c>
      <c r="AF118" s="3" t="str">
        <f t="shared" si="100"/>
        <v/>
      </c>
      <c r="AG118" s="3" t="str">
        <f t="shared" si="101"/>
        <v/>
      </c>
      <c r="AH118" s="3" t="str">
        <f t="shared" si="102"/>
        <v/>
      </c>
      <c r="AI118" s="3" t="str">
        <f t="shared" si="103"/>
        <v/>
      </c>
      <c r="AJ118" s="3">
        <f t="shared" si="104"/>
        <v>1</v>
      </c>
      <c r="AK118" s="3" t="str">
        <f t="shared" si="105"/>
        <v/>
      </c>
      <c r="AL118" s="3" t="str">
        <f t="shared" si="106"/>
        <v/>
      </c>
      <c r="AM118" s="3" t="str">
        <f t="shared" si="107"/>
        <v/>
      </c>
      <c r="AN118" s="3" t="str">
        <f t="shared" si="108"/>
        <v/>
      </c>
      <c r="AO118" s="3" t="str">
        <f t="shared" si="109"/>
        <v/>
      </c>
      <c r="AP118" s="3" t="str">
        <f t="shared" si="110"/>
        <v/>
      </c>
      <c r="AQ118" s="3" t="str">
        <f t="shared" si="111"/>
        <v/>
      </c>
      <c r="AR118" s="3" t="str">
        <f t="shared" si="112"/>
        <v/>
      </c>
      <c r="AS118" s="3" t="str">
        <f t="shared" si="113"/>
        <v/>
      </c>
      <c r="AT118" s="3" t="str">
        <f t="shared" si="114"/>
        <v/>
      </c>
      <c r="AU118" s="3" t="str">
        <f t="shared" si="115"/>
        <v/>
      </c>
      <c r="AV118" s="3" t="str">
        <f t="shared" si="116"/>
        <v/>
      </c>
      <c r="AW118" s="3" t="str">
        <f t="shared" si="117"/>
        <v/>
      </c>
      <c r="AX118" s="3" t="str">
        <f t="shared" si="118"/>
        <v/>
      </c>
      <c r="AY118" s="3" t="str">
        <f t="shared" si="119"/>
        <v/>
      </c>
      <c r="AZ118" s="3" t="str">
        <f t="shared" si="120"/>
        <v/>
      </c>
      <c r="BA118" s="3" t="str">
        <f t="shared" si="121"/>
        <v/>
      </c>
      <c r="BB118" s="3" t="str">
        <f t="shared" si="122"/>
        <v/>
      </c>
      <c r="BC118" s="3" t="str">
        <f t="shared" si="123"/>
        <v/>
      </c>
      <c r="BD118" s="3" t="str">
        <f t="shared" si="124"/>
        <v/>
      </c>
      <c r="BE118" s="3" t="str">
        <f t="shared" si="125"/>
        <v/>
      </c>
      <c r="BF118" s="3" t="str">
        <f t="shared" si="126"/>
        <v/>
      </c>
      <c r="BG118" s="3" t="str">
        <f t="shared" si="127"/>
        <v/>
      </c>
      <c r="BH118" s="3" t="str">
        <f t="shared" si="128"/>
        <v/>
      </c>
      <c r="BI118" s="3" t="str">
        <f t="shared" si="129"/>
        <v/>
      </c>
      <c r="BJ118" s="3" t="str">
        <f t="shared" si="130"/>
        <v/>
      </c>
    </row>
    <row r="119" spans="2:62">
      <c r="B119" s="6">
        <v>21</v>
      </c>
      <c r="C119" s="4" t="str">
        <f>IF(B119="","",VLOOKUP(B119,Tabelle2!$A$2:$B$38,2,0))</f>
        <v>11-12-28-30-35-36</v>
      </c>
      <c r="D119" s="3">
        <f t="shared" si="99"/>
        <v>1</v>
      </c>
      <c r="E119" s="7" t="str">
        <f t="shared" si="97"/>
        <v>W</v>
      </c>
      <c r="F119" s="32" t="str">
        <f>IF(B119="","",IF(AE118&lt;$J$15,"Bet","No Bet"))</f>
        <v>Bet</v>
      </c>
      <c r="G119" s="22">
        <f t="shared" si="98"/>
        <v>-162</v>
      </c>
      <c r="AE119" s="1">
        <f>IF(E119="L",AE118+1,IF(E119="W",0,""))</f>
        <v>0</v>
      </c>
      <c r="AF119" s="3" t="str">
        <f t="shared" si="100"/>
        <v/>
      </c>
      <c r="AG119" s="3" t="str">
        <f t="shared" si="101"/>
        <v/>
      </c>
      <c r="AH119" s="3" t="str">
        <f t="shared" si="102"/>
        <v/>
      </c>
      <c r="AI119" s="3" t="str">
        <f t="shared" si="103"/>
        <v/>
      </c>
      <c r="AJ119" s="3" t="str">
        <f t="shared" si="104"/>
        <v/>
      </c>
      <c r="AK119" s="3" t="str">
        <f t="shared" si="105"/>
        <v/>
      </c>
      <c r="AL119" s="3" t="str">
        <f t="shared" si="106"/>
        <v/>
      </c>
      <c r="AM119" s="3" t="str">
        <f t="shared" si="107"/>
        <v/>
      </c>
      <c r="AN119" s="3" t="str">
        <f t="shared" si="108"/>
        <v/>
      </c>
      <c r="AO119" s="3" t="str">
        <f t="shared" si="109"/>
        <v/>
      </c>
      <c r="AP119" s="3" t="str">
        <f t="shared" si="110"/>
        <v/>
      </c>
      <c r="AQ119" s="3" t="str">
        <f t="shared" si="111"/>
        <v/>
      </c>
      <c r="AR119" s="3" t="str">
        <f t="shared" si="112"/>
        <v/>
      </c>
      <c r="AS119" s="3" t="str">
        <f t="shared" si="113"/>
        <v/>
      </c>
      <c r="AT119" s="3" t="str">
        <f t="shared" si="114"/>
        <v/>
      </c>
      <c r="AU119" s="3" t="str">
        <f t="shared" si="115"/>
        <v/>
      </c>
      <c r="AV119" s="3" t="str">
        <f t="shared" si="116"/>
        <v/>
      </c>
      <c r="AW119" s="3" t="str">
        <f t="shared" si="117"/>
        <v/>
      </c>
      <c r="AX119" s="3" t="str">
        <f t="shared" si="118"/>
        <v/>
      </c>
      <c r="AY119" s="3" t="str">
        <f t="shared" si="119"/>
        <v/>
      </c>
      <c r="AZ119" s="3" t="str">
        <f t="shared" si="120"/>
        <v/>
      </c>
      <c r="BA119" s="3" t="str">
        <f t="shared" si="121"/>
        <v/>
      </c>
      <c r="BB119" s="3" t="str">
        <f t="shared" si="122"/>
        <v/>
      </c>
      <c r="BC119" s="3" t="str">
        <f t="shared" si="123"/>
        <v/>
      </c>
      <c r="BD119" s="3" t="str">
        <f t="shared" si="124"/>
        <v/>
      </c>
      <c r="BE119" s="3" t="str">
        <f t="shared" si="125"/>
        <v/>
      </c>
      <c r="BF119" s="3" t="str">
        <f t="shared" si="126"/>
        <v/>
      </c>
      <c r="BG119" s="3" t="str">
        <f t="shared" si="127"/>
        <v/>
      </c>
      <c r="BH119" s="3" t="str">
        <f t="shared" si="128"/>
        <v/>
      </c>
      <c r="BI119" s="3" t="str">
        <f t="shared" si="129"/>
        <v/>
      </c>
      <c r="BJ119" s="3" t="str">
        <f t="shared" si="130"/>
        <v/>
      </c>
    </row>
    <row r="120" spans="2:62">
      <c r="B120" s="6">
        <v>21</v>
      </c>
      <c r="C120" s="4" t="str">
        <f>IF(B120="","",VLOOKUP(B120,Tabelle2!$A$2:$B$38,2,0))</f>
        <v>11-12-28-30-35-36</v>
      </c>
      <c r="D120" s="3">
        <f t="shared" si="99"/>
        <v>0</v>
      </c>
      <c r="E120" s="7" t="str">
        <f t="shared" si="97"/>
        <v>L</v>
      </c>
      <c r="F120" s="32" t="str">
        <f>IF(B120="","",IF(AE119&lt;$J$15,"Bet","No Bet"))</f>
        <v>Bet</v>
      </c>
      <c r="G120" s="22">
        <f t="shared" si="98"/>
        <v>-168</v>
      </c>
      <c r="AE120" s="1">
        <f>IF(E120="L",AE119+1,IF(E120="W",0,""))</f>
        <v>1</v>
      </c>
      <c r="AF120" s="3" t="str">
        <f t="shared" si="100"/>
        <v/>
      </c>
      <c r="AG120" s="3" t="str">
        <f t="shared" si="101"/>
        <v/>
      </c>
      <c r="AH120" s="3" t="str">
        <f t="shared" si="102"/>
        <v/>
      </c>
      <c r="AI120" s="3" t="str">
        <f t="shared" si="103"/>
        <v/>
      </c>
      <c r="AJ120" s="3" t="str">
        <f t="shared" si="104"/>
        <v/>
      </c>
      <c r="AK120" s="3" t="str">
        <f t="shared" si="105"/>
        <v/>
      </c>
      <c r="AL120" s="3" t="str">
        <f t="shared" si="106"/>
        <v/>
      </c>
      <c r="AM120" s="3" t="str">
        <f t="shared" si="107"/>
        <v/>
      </c>
      <c r="AN120" s="3" t="str">
        <f t="shared" si="108"/>
        <v/>
      </c>
      <c r="AO120" s="3" t="str">
        <f t="shared" si="109"/>
        <v/>
      </c>
      <c r="AP120" s="3" t="str">
        <f t="shared" si="110"/>
        <v/>
      </c>
      <c r="AQ120" s="3" t="str">
        <f t="shared" si="111"/>
        <v/>
      </c>
      <c r="AR120" s="3" t="str">
        <f t="shared" si="112"/>
        <v/>
      </c>
      <c r="AS120" s="3" t="str">
        <f t="shared" si="113"/>
        <v/>
      </c>
      <c r="AT120" s="3" t="str">
        <f t="shared" si="114"/>
        <v/>
      </c>
      <c r="AU120" s="3" t="str">
        <f t="shared" si="115"/>
        <v/>
      </c>
      <c r="AV120" s="3" t="str">
        <f t="shared" si="116"/>
        <v/>
      </c>
      <c r="AW120" s="3" t="str">
        <f t="shared" si="117"/>
        <v/>
      </c>
      <c r="AX120" s="3" t="str">
        <f t="shared" si="118"/>
        <v/>
      </c>
      <c r="AY120" s="3" t="str">
        <f t="shared" si="119"/>
        <v/>
      </c>
      <c r="AZ120" s="3" t="str">
        <f t="shared" si="120"/>
        <v/>
      </c>
      <c r="BA120" s="3" t="str">
        <f t="shared" si="121"/>
        <v/>
      </c>
      <c r="BB120" s="3" t="str">
        <f t="shared" si="122"/>
        <v/>
      </c>
      <c r="BC120" s="3" t="str">
        <f t="shared" si="123"/>
        <v/>
      </c>
      <c r="BD120" s="3" t="str">
        <f t="shared" si="124"/>
        <v/>
      </c>
      <c r="BE120" s="3" t="str">
        <f t="shared" si="125"/>
        <v/>
      </c>
      <c r="BF120" s="3" t="str">
        <f t="shared" si="126"/>
        <v/>
      </c>
      <c r="BG120" s="3" t="str">
        <f t="shared" si="127"/>
        <v/>
      </c>
      <c r="BH120" s="3" t="str">
        <f t="shared" si="128"/>
        <v/>
      </c>
      <c r="BI120" s="3" t="str">
        <f t="shared" si="129"/>
        <v/>
      </c>
      <c r="BJ120" s="3" t="str">
        <f t="shared" si="130"/>
        <v/>
      </c>
    </row>
    <row r="121" spans="2:62">
      <c r="B121" s="6">
        <v>18</v>
      </c>
      <c r="C121" s="4" t="str">
        <f>IF(B121="","",VLOOKUP(B121,Tabelle2!$A$2:$B$38,2,0))</f>
        <v>0-5-15-16-24-32</v>
      </c>
      <c r="D121" s="3">
        <f t="shared" si="99"/>
        <v>0</v>
      </c>
      <c r="E121" s="7" t="str">
        <f t="shared" si="97"/>
        <v>L</v>
      </c>
      <c r="F121" s="32" t="str">
        <f>IF(B121="","",IF(AE120&lt;$J$15,"Bet","No Bet"))</f>
        <v>Bet</v>
      </c>
      <c r="G121" s="22">
        <f t="shared" si="98"/>
        <v>-174</v>
      </c>
      <c r="AE121" s="1">
        <f>IF(E121="L",AE120+1,IF(E121="W",0,""))</f>
        <v>2</v>
      </c>
      <c r="AF121" s="3" t="str">
        <f t="shared" si="100"/>
        <v/>
      </c>
      <c r="AG121" s="3" t="str">
        <f t="shared" si="101"/>
        <v/>
      </c>
      <c r="AH121" s="3" t="str">
        <f t="shared" si="102"/>
        <v/>
      </c>
      <c r="AI121" s="3" t="str">
        <f t="shared" si="103"/>
        <v/>
      </c>
      <c r="AJ121" s="3" t="str">
        <f t="shared" si="104"/>
        <v/>
      </c>
      <c r="AK121" s="3" t="str">
        <f t="shared" si="105"/>
        <v/>
      </c>
      <c r="AL121" s="3" t="str">
        <f t="shared" si="106"/>
        <v/>
      </c>
      <c r="AM121" s="3" t="str">
        <f t="shared" si="107"/>
        <v/>
      </c>
      <c r="AN121" s="3" t="str">
        <f t="shared" si="108"/>
        <v/>
      </c>
      <c r="AO121" s="3" t="str">
        <f t="shared" si="109"/>
        <v/>
      </c>
      <c r="AP121" s="3" t="str">
        <f t="shared" si="110"/>
        <v/>
      </c>
      <c r="AQ121" s="3" t="str">
        <f t="shared" si="111"/>
        <v/>
      </c>
      <c r="AR121" s="3" t="str">
        <f t="shared" si="112"/>
        <v/>
      </c>
      <c r="AS121" s="3" t="str">
        <f t="shared" si="113"/>
        <v/>
      </c>
      <c r="AT121" s="3" t="str">
        <f t="shared" si="114"/>
        <v/>
      </c>
      <c r="AU121" s="3" t="str">
        <f t="shared" si="115"/>
        <v/>
      </c>
      <c r="AV121" s="3" t="str">
        <f t="shared" si="116"/>
        <v/>
      </c>
      <c r="AW121" s="3" t="str">
        <f t="shared" si="117"/>
        <v/>
      </c>
      <c r="AX121" s="3" t="str">
        <f t="shared" si="118"/>
        <v/>
      </c>
      <c r="AY121" s="3" t="str">
        <f t="shared" si="119"/>
        <v/>
      </c>
      <c r="AZ121" s="3" t="str">
        <f t="shared" si="120"/>
        <v/>
      </c>
      <c r="BA121" s="3" t="str">
        <f t="shared" si="121"/>
        <v/>
      </c>
      <c r="BB121" s="3" t="str">
        <f t="shared" si="122"/>
        <v/>
      </c>
      <c r="BC121" s="3" t="str">
        <f t="shared" si="123"/>
        <v/>
      </c>
      <c r="BD121" s="3" t="str">
        <f t="shared" si="124"/>
        <v/>
      </c>
      <c r="BE121" s="3" t="str">
        <f t="shared" si="125"/>
        <v/>
      </c>
      <c r="BF121" s="3" t="str">
        <f t="shared" si="126"/>
        <v/>
      </c>
      <c r="BG121" s="3" t="str">
        <f t="shared" si="127"/>
        <v/>
      </c>
      <c r="BH121" s="3" t="str">
        <f t="shared" si="128"/>
        <v/>
      </c>
      <c r="BI121" s="3" t="str">
        <f t="shared" si="129"/>
        <v/>
      </c>
      <c r="BJ121" s="3" t="str">
        <f t="shared" si="130"/>
        <v/>
      </c>
    </row>
    <row r="122" spans="2:62">
      <c r="B122" s="6">
        <v>18</v>
      </c>
      <c r="C122" s="4" t="str">
        <f>IF(B122="","",VLOOKUP(B122,Tabelle2!$A$2:$B$38,2,0))</f>
        <v>0-5-15-16-24-32</v>
      </c>
      <c r="D122" s="3">
        <f t="shared" si="99"/>
        <v>0</v>
      </c>
      <c r="E122" s="7" t="str">
        <f t="shared" si="97"/>
        <v>L</v>
      </c>
      <c r="F122" s="32" t="str">
        <f>IF(B122="","",IF(AE121&lt;$J$15,"Bet","No Bet"))</f>
        <v>Bet</v>
      </c>
      <c r="G122" s="22">
        <f t="shared" si="98"/>
        <v>-180</v>
      </c>
      <c r="AE122" s="1">
        <f>IF(E122="L",AE121+1,IF(E122="W",0,""))</f>
        <v>3</v>
      </c>
      <c r="AF122" s="3" t="str">
        <f t="shared" si="100"/>
        <v/>
      </c>
      <c r="AG122" s="3" t="str">
        <f t="shared" si="101"/>
        <v/>
      </c>
      <c r="AH122" s="3" t="str">
        <f t="shared" si="102"/>
        <v/>
      </c>
      <c r="AI122" s="3" t="str">
        <f t="shared" si="103"/>
        <v/>
      </c>
      <c r="AJ122" s="3" t="str">
        <f t="shared" si="104"/>
        <v/>
      </c>
      <c r="AK122" s="3" t="str">
        <f t="shared" si="105"/>
        <v/>
      </c>
      <c r="AL122" s="3" t="str">
        <f t="shared" si="106"/>
        <v/>
      </c>
      <c r="AM122" s="3" t="str">
        <f t="shared" si="107"/>
        <v/>
      </c>
      <c r="AN122" s="3" t="str">
        <f t="shared" si="108"/>
        <v/>
      </c>
      <c r="AO122" s="3" t="str">
        <f t="shared" si="109"/>
        <v/>
      </c>
      <c r="AP122" s="3" t="str">
        <f t="shared" si="110"/>
        <v/>
      </c>
      <c r="AQ122" s="3" t="str">
        <f t="shared" si="111"/>
        <v/>
      </c>
      <c r="AR122" s="3" t="str">
        <f t="shared" si="112"/>
        <v/>
      </c>
      <c r="AS122" s="3" t="str">
        <f t="shared" si="113"/>
        <v/>
      </c>
      <c r="AT122" s="3" t="str">
        <f t="shared" si="114"/>
        <v/>
      </c>
      <c r="AU122" s="3" t="str">
        <f t="shared" si="115"/>
        <v/>
      </c>
      <c r="AV122" s="3" t="str">
        <f t="shared" si="116"/>
        <v/>
      </c>
      <c r="AW122" s="3" t="str">
        <f t="shared" si="117"/>
        <v/>
      </c>
      <c r="AX122" s="3" t="str">
        <f t="shared" si="118"/>
        <v/>
      </c>
      <c r="AY122" s="3" t="str">
        <f t="shared" si="119"/>
        <v/>
      </c>
      <c r="AZ122" s="3" t="str">
        <f t="shared" si="120"/>
        <v/>
      </c>
      <c r="BA122" s="3" t="str">
        <f t="shared" si="121"/>
        <v/>
      </c>
      <c r="BB122" s="3" t="str">
        <f t="shared" si="122"/>
        <v/>
      </c>
      <c r="BC122" s="3" t="str">
        <f t="shared" si="123"/>
        <v/>
      </c>
      <c r="BD122" s="3" t="str">
        <f t="shared" si="124"/>
        <v/>
      </c>
      <c r="BE122" s="3" t="str">
        <f t="shared" si="125"/>
        <v/>
      </c>
      <c r="BF122" s="3" t="str">
        <f t="shared" si="126"/>
        <v/>
      </c>
      <c r="BG122" s="3" t="str">
        <f t="shared" si="127"/>
        <v/>
      </c>
      <c r="BH122" s="3" t="str">
        <f t="shared" si="128"/>
        <v/>
      </c>
      <c r="BI122" s="3" t="str">
        <f t="shared" si="129"/>
        <v/>
      </c>
      <c r="BJ122" s="3" t="str">
        <f t="shared" si="130"/>
        <v/>
      </c>
    </row>
    <row r="123" spans="2:62">
      <c r="B123" s="6">
        <v>1</v>
      </c>
      <c r="C123" s="4" t="str">
        <f>IF(B123="","",VLOOKUP(B123,Tabelle2!$A$2:$B$38,2,0))</f>
        <v>7-11-12-28-30-36</v>
      </c>
      <c r="D123" s="3">
        <f t="shared" si="99"/>
        <v>0</v>
      </c>
      <c r="E123" s="7" t="str">
        <f t="shared" si="97"/>
        <v>L</v>
      </c>
      <c r="F123" s="32" t="str">
        <f>IF(B123="","",IF(AE122&lt;$J$15,"Bet","No Bet"))</f>
        <v>Bet</v>
      </c>
      <c r="G123" s="22">
        <f t="shared" si="98"/>
        <v>-186</v>
      </c>
      <c r="AE123" s="1">
        <f>IF(E123="L",AE122+1,IF(E123="W",0,""))</f>
        <v>4</v>
      </c>
      <c r="AF123" s="3" t="str">
        <f t="shared" si="100"/>
        <v/>
      </c>
      <c r="AG123" s="3" t="str">
        <f t="shared" si="101"/>
        <v/>
      </c>
      <c r="AH123" s="3" t="str">
        <f t="shared" si="102"/>
        <v/>
      </c>
      <c r="AI123" s="3" t="str">
        <f t="shared" si="103"/>
        <v/>
      </c>
      <c r="AJ123" s="3" t="str">
        <f t="shared" si="104"/>
        <v/>
      </c>
      <c r="AK123" s="3" t="str">
        <f t="shared" si="105"/>
        <v/>
      </c>
      <c r="AL123" s="3" t="str">
        <f t="shared" si="106"/>
        <v/>
      </c>
      <c r="AM123" s="3" t="str">
        <f t="shared" si="107"/>
        <v/>
      </c>
      <c r="AN123" s="3" t="str">
        <f t="shared" si="108"/>
        <v/>
      </c>
      <c r="AO123" s="3" t="str">
        <f t="shared" si="109"/>
        <v/>
      </c>
      <c r="AP123" s="3" t="str">
        <f t="shared" si="110"/>
        <v/>
      </c>
      <c r="AQ123" s="3" t="str">
        <f t="shared" si="111"/>
        <v/>
      </c>
      <c r="AR123" s="3" t="str">
        <f t="shared" si="112"/>
        <v/>
      </c>
      <c r="AS123" s="3" t="str">
        <f t="shared" si="113"/>
        <v/>
      </c>
      <c r="AT123" s="3" t="str">
        <f t="shared" si="114"/>
        <v/>
      </c>
      <c r="AU123" s="3" t="str">
        <f t="shared" si="115"/>
        <v/>
      </c>
      <c r="AV123" s="3" t="str">
        <f t="shared" si="116"/>
        <v/>
      </c>
      <c r="AW123" s="3" t="str">
        <f t="shared" si="117"/>
        <v/>
      </c>
      <c r="AX123" s="3" t="str">
        <f t="shared" si="118"/>
        <v/>
      </c>
      <c r="AY123" s="3" t="str">
        <f t="shared" si="119"/>
        <v/>
      </c>
      <c r="AZ123" s="3" t="str">
        <f t="shared" si="120"/>
        <v/>
      </c>
      <c r="BA123" s="3" t="str">
        <f t="shared" si="121"/>
        <v/>
      </c>
      <c r="BB123" s="3" t="str">
        <f t="shared" si="122"/>
        <v/>
      </c>
      <c r="BC123" s="3" t="str">
        <f t="shared" si="123"/>
        <v/>
      </c>
      <c r="BD123" s="3" t="str">
        <f t="shared" si="124"/>
        <v/>
      </c>
      <c r="BE123" s="3" t="str">
        <f t="shared" si="125"/>
        <v/>
      </c>
      <c r="BF123" s="3" t="str">
        <f t="shared" si="126"/>
        <v/>
      </c>
      <c r="BG123" s="3" t="str">
        <f t="shared" si="127"/>
        <v/>
      </c>
      <c r="BH123" s="3" t="str">
        <f t="shared" si="128"/>
        <v/>
      </c>
      <c r="BI123" s="3" t="str">
        <f t="shared" si="129"/>
        <v/>
      </c>
      <c r="BJ123" s="3" t="str">
        <f t="shared" si="130"/>
        <v/>
      </c>
    </row>
    <row r="124" spans="2:62">
      <c r="B124" s="6">
        <v>5</v>
      </c>
      <c r="C124" s="4" t="str">
        <f>IF(B124="","",VLOOKUP(B124,Tabelle2!$A$2:$B$38,2,0))</f>
        <v>6-9-18-22-27-34</v>
      </c>
      <c r="D124" s="3">
        <f t="shared" si="99"/>
        <v>0</v>
      </c>
      <c r="E124" s="7" t="str">
        <f t="shared" si="97"/>
        <v>L</v>
      </c>
      <c r="F124" s="32" t="str">
        <f>IF(B124="","",IF(AE123&lt;$J$15,"Bet","No Bet"))</f>
        <v>Bet</v>
      </c>
      <c r="G124" s="22">
        <f t="shared" si="98"/>
        <v>-192</v>
      </c>
      <c r="AE124" s="1">
        <f>IF(E124="L",AE123+1,IF(E124="W",0,""))</f>
        <v>5</v>
      </c>
      <c r="AF124" s="3" t="str">
        <f t="shared" si="100"/>
        <v/>
      </c>
      <c r="AG124" s="3" t="str">
        <f t="shared" si="101"/>
        <v/>
      </c>
      <c r="AH124" s="3" t="str">
        <f t="shared" si="102"/>
        <v/>
      </c>
      <c r="AI124" s="3" t="str">
        <f t="shared" si="103"/>
        <v/>
      </c>
      <c r="AJ124" s="3" t="str">
        <f t="shared" si="104"/>
        <v/>
      </c>
      <c r="AK124" s="3" t="str">
        <f t="shared" si="105"/>
        <v/>
      </c>
      <c r="AL124" s="3" t="str">
        <f t="shared" si="106"/>
        <v/>
      </c>
      <c r="AM124" s="3" t="str">
        <f t="shared" si="107"/>
        <v/>
      </c>
      <c r="AN124" s="3" t="str">
        <f t="shared" si="108"/>
        <v/>
      </c>
      <c r="AO124" s="3" t="str">
        <f t="shared" si="109"/>
        <v/>
      </c>
      <c r="AP124" s="3" t="str">
        <f t="shared" si="110"/>
        <v/>
      </c>
      <c r="AQ124" s="3" t="str">
        <f t="shared" si="111"/>
        <v/>
      </c>
      <c r="AR124" s="3" t="str">
        <f t="shared" si="112"/>
        <v/>
      </c>
      <c r="AS124" s="3" t="str">
        <f t="shared" si="113"/>
        <v/>
      </c>
      <c r="AT124" s="3" t="str">
        <f t="shared" si="114"/>
        <v/>
      </c>
      <c r="AU124" s="3" t="str">
        <f t="shared" si="115"/>
        <v/>
      </c>
      <c r="AV124" s="3" t="str">
        <f t="shared" si="116"/>
        <v/>
      </c>
      <c r="AW124" s="3" t="str">
        <f t="shared" si="117"/>
        <v/>
      </c>
      <c r="AX124" s="3" t="str">
        <f t="shared" si="118"/>
        <v/>
      </c>
      <c r="AY124" s="3" t="str">
        <f t="shared" si="119"/>
        <v/>
      </c>
      <c r="AZ124" s="3" t="str">
        <f t="shared" si="120"/>
        <v/>
      </c>
      <c r="BA124" s="3" t="str">
        <f t="shared" si="121"/>
        <v/>
      </c>
      <c r="BB124" s="3" t="str">
        <f t="shared" si="122"/>
        <v/>
      </c>
      <c r="BC124" s="3" t="str">
        <f t="shared" si="123"/>
        <v/>
      </c>
      <c r="BD124" s="3" t="str">
        <f t="shared" si="124"/>
        <v/>
      </c>
      <c r="BE124" s="3" t="str">
        <f t="shared" si="125"/>
        <v/>
      </c>
      <c r="BF124" s="3" t="str">
        <f t="shared" si="126"/>
        <v/>
      </c>
      <c r="BG124" s="3" t="str">
        <f t="shared" si="127"/>
        <v/>
      </c>
      <c r="BH124" s="3" t="str">
        <f t="shared" si="128"/>
        <v/>
      </c>
      <c r="BI124" s="3" t="str">
        <f t="shared" si="129"/>
        <v/>
      </c>
      <c r="BJ124" s="3" t="str">
        <f t="shared" si="130"/>
        <v/>
      </c>
    </row>
    <row r="125" spans="2:62">
      <c r="B125" s="6">
        <v>33</v>
      </c>
      <c r="C125" s="4" t="str">
        <f>IF(B125="","",VLOOKUP(B125,Tabelle2!$A$2:$B$38,2,0))</f>
        <v>7-11-13-28-29-36</v>
      </c>
      <c r="D125" s="3">
        <f t="shared" si="99"/>
        <v>0</v>
      </c>
      <c r="E125" s="7" t="str">
        <f t="shared" si="97"/>
        <v>L</v>
      </c>
      <c r="F125" s="32" t="str">
        <f>IF(B125="","",IF(AE124&lt;$J$15,"Bet","No Bet"))</f>
        <v>Bet</v>
      </c>
      <c r="G125" s="22">
        <f t="shared" si="98"/>
        <v>-198</v>
      </c>
      <c r="AE125" s="1">
        <f>IF(E125="L",AE124+1,IF(E125="W",0,""))</f>
        <v>6</v>
      </c>
      <c r="AF125" s="3" t="str">
        <f t="shared" si="100"/>
        <v/>
      </c>
      <c r="AG125" s="3" t="str">
        <f t="shared" si="101"/>
        <v/>
      </c>
      <c r="AH125" s="3" t="str">
        <f t="shared" si="102"/>
        <v/>
      </c>
      <c r="AI125" s="3" t="str">
        <f t="shared" si="103"/>
        <v/>
      </c>
      <c r="AJ125" s="3" t="str">
        <f t="shared" si="104"/>
        <v/>
      </c>
      <c r="AK125" s="3" t="str">
        <f t="shared" si="105"/>
        <v/>
      </c>
      <c r="AL125" s="3" t="str">
        <f t="shared" si="106"/>
        <v/>
      </c>
      <c r="AM125" s="3" t="str">
        <f t="shared" si="107"/>
        <v/>
      </c>
      <c r="AN125" s="3" t="str">
        <f t="shared" si="108"/>
        <v/>
      </c>
      <c r="AO125" s="3" t="str">
        <f t="shared" si="109"/>
        <v/>
      </c>
      <c r="AP125" s="3" t="str">
        <f t="shared" si="110"/>
        <v/>
      </c>
      <c r="AQ125" s="3" t="str">
        <f t="shared" si="111"/>
        <v/>
      </c>
      <c r="AR125" s="3" t="str">
        <f t="shared" si="112"/>
        <v/>
      </c>
      <c r="AS125" s="3" t="str">
        <f t="shared" si="113"/>
        <v/>
      </c>
      <c r="AT125" s="3" t="str">
        <f t="shared" si="114"/>
        <v/>
      </c>
      <c r="AU125" s="3" t="str">
        <f t="shared" si="115"/>
        <v/>
      </c>
      <c r="AV125" s="3" t="str">
        <f t="shared" si="116"/>
        <v/>
      </c>
      <c r="AW125" s="3" t="str">
        <f t="shared" si="117"/>
        <v/>
      </c>
      <c r="AX125" s="3" t="str">
        <f t="shared" si="118"/>
        <v/>
      </c>
      <c r="AY125" s="3" t="str">
        <f t="shared" si="119"/>
        <v/>
      </c>
      <c r="AZ125" s="3" t="str">
        <f t="shared" si="120"/>
        <v/>
      </c>
      <c r="BA125" s="3" t="str">
        <f t="shared" si="121"/>
        <v/>
      </c>
      <c r="BB125" s="3" t="str">
        <f t="shared" si="122"/>
        <v/>
      </c>
      <c r="BC125" s="3" t="str">
        <f t="shared" si="123"/>
        <v/>
      </c>
      <c r="BD125" s="3" t="str">
        <f t="shared" si="124"/>
        <v/>
      </c>
      <c r="BE125" s="3" t="str">
        <f t="shared" si="125"/>
        <v/>
      </c>
      <c r="BF125" s="3" t="str">
        <f t="shared" si="126"/>
        <v/>
      </c>
      <c r="BG125" s="3" t="str">
        <f t="shared" si="127"/>
        <v/>
      </c>
      <c r="BH125" s="3" t="str">
        <f t="shared" si="128"/>
        <v/>
      </c>
      <c r="BI125" s="3" t="str">
        <f t="shared" si="129"/>
        <v/>
      </c>
      <c r="BJ125" s="3" t="str">
        <f t="shared" si="130"/>
        <v/>
      </c>
    </row>
    <row r="126" spans="2:62">
      <c r="B126" s="6">
        <v>33</v>
      </c>
      <c r="C126" s="4" t="str">
        <f>IF(B126="","",VLOOKUP(B126,Tabelle2!$A$2:$B$38,2,0))</f>
        <v>7-11-13-28-29-36</v>
      </c>
      <c r="D126" s="3">
        <f t="shared" si="99"/>
        <v>0</v>
      </c>
      <c r="E126" s="7" t="str">
        <f t="shared" si="97"/>
        <v>L</v>
      </c>
      <c r="F126" s="32" t="str">
        <f>IF(B126="","",IF(AE125&lt;$J$15,"Bet","No Bet"))</f>
        <v>Bet</v>
      </c>
      <c r="G126" s="22">
        <f t="shared" si="98"/>
        <v>-204</v>
      </c>
      <c r="AE126" s="1">
        <f>IF(E126="L",AE125+1,IF(E126="W",0,""))</f>
        <v>7</v>
      </c>
      <c r="AF126" s="3" t="str">
        <f t="shared" si="100"/>
        <v/>
      </c>
      <c r="AG126" s="3" t="str">
        <f t="shared" si="101"/>
        <v/>
      </c>
      <c r="AH126" s="3" t="str">
        <f t="shared" si="102"/>
        <v/>
      </c>
      <c r="AI126" s="3" t="str">
        <f t="shared" si="103"/>
        <v/>
      </c>
      <c r="AJ126" s="3" t="str">
        <f t="shared" si="104"/>
        <v/>
      </c>
      <c r="AK126" s="3" t="str">
        <f t="shared" si="105"/>
        <v/>
      </c>
      <c r="AL126" s="3" t="str">
        <f t="shared" si="106"/>
        <v/>
      </c>
      <c r="AM126" s="3" t="str">
        <f t="shared" si="107"/>
        <v/>
      </c>
      <c r="AN126" s="3" t="str">
        <f t="shared" si="108"/>
        <v/>
      </c>
      <c r="AO126" s="3" t="str">
        <f t="shared" si="109"/>
        <v/>
      </c>
      <c r="AP126" s="3" t="str">
        <f t="shared" si="110"/>
        <v/>
      </c>
      <c r="AQ126" s="3" t="str">
        <f t="shared" si="111"/>
        <v/>
      </c>
      <c r="AR126" s="3" t="str">
        <f t="shared" si="112"/>
        <v/>
      </c>
      <c r="AS126" s="3" t="str">
        <f t="shared" si="113"/>
        <v/>
      </c>
      <c r="AT126" s="3" t="str">
        <f t="shared" si="114"/>
        <v/>
      </c>
      <c r="AU126" s="3" t="str">
        <f t="shared" si="115"/>
        <v/>
      </c>
      <c r="AV126" s="3" t="str">
        <f t="shared" si="116"/>
        <v/>
      </c>
      <c r="AW126" s="3" t="str">
        <f t="shared" si="117"/>
        <v/>
      </c>
      <c r="AX126" s="3" t="str">
        <f t="shared" si="118"/>
        <v/>
      </c>
      <c r="AY126" s="3" t="str">
        <f t="shared" si="119"/>
        <v/>
      </c>
      <c r="AZ126" s="3" t="str">
        <f t="shared" si="120"/>
        <v/>
      </c>
      <c r="BA126" s="3" t="str">
        <f t="shared" si="121"/>
        <v/>
      </c>
      <c r="BB126" s="3" t="str">
        <f t="shared" si="122"/>
        <v/>
      </c>
      <c r="BC126" s="3" t="str">
        <f t="shared" si="123"/>
        <v/>
      </c>
      <c r="BD126" s="3" t="str">
        <f t="shared" si="124"/>
        <v/>
      </c>
      <c r="BE126" s="3" t="str">
        <f t="shared" si="125"/>
        <v/>
      </c>
      <c r="BF126" s="3" t="str">
        <f t="shared" si="126"/>
        <v/>
      </c>
      <c r="BG126" s="3" t="str">
        <f t="shared" si="127"/>
        <v/>
      </c>
      <c r="BH126" s="3" t="str">
        <f t="shared" si="128"/>
        <v/>
      </c>
      <c r="BI126" s="3" t="str">
        <f t="shared" si="129"/>
        <v/>
      </c>
      <c r="BJ126" s="3" t="str">
        <f t="shared" si="130"/>
        <v/>
      </c>
    </row>
    <row r="127" spans="2:62">
      <c r="B127" s="6">
        <v>2</v>
      </c>
      <c r="C127" s="4" t="str">
        <f>IF(B127="","",VLOOKUP(B127,Tabelle2!$A$2:$B$38,2,0))</f>
        <v>3-8-11-12-30-35</v>
      </c>
      <c r="D127" s="3">
        <f t="shared" si="99"/>
        <v>0</v>
      </c>
      <c r="E127" s="7" t="str">
        <f t="shared" si="97"/>
        <v>L</v>
      </c>
      <c r="F127" s="32" t="str">
        <f>IF(B127="","",IF(AE126&lt;$J$15,"Bet","No Bet"))</f>
        <v>Bet</v>
      </c>
      <c r="G127" s="22">
        <f t="shared" si="98"/>
        <v>-210</v>
      </c>
      <c r="AE127" s="1">
        <f>IF(E127="L",AE126+1,IF(E127="W",0,""))</f>
        <v>8</v>
      </c>
      <c r="AF127" s="3" t="str">
        <f t="shared" si="100"/>
        <v/>
      </c>
      <c r="AG127" s="3" t="str">
        <f t="shared" si="101"/>
        <v/>
      </c>
      <c r="AH127" s="3" t="str">
        <f t="shared" si="102"/>
        <v/>
      </c>
      <c r="AI127" s="3" t="str">
        <f t="shared" si="103"/>
        <v/>
      </c>
      <c r="AJ127" s="3" t="str">
        <f t="shared" si="104"/>
        <v/>
      </c>
      <c r="AK127" s="3" t="str">
        <f t="shared" si="105"/>
        <v/>
      </c>
      <c r="AL127" s="3" t="str">
        <f t="shared" si="106"/>
        <v/>
      </c>
      <c r="AM127" s="3" t="str">
        <f t="shared" si="107"/>
        <v/>
      </c>
      <c r="AN127" s="3" t="str">
        <f t="shared" si="108"/>
        <v/>
      </c>
      <c r="AO127" s="3" t="str">
        <f t="shared" si="109"/>
        <v/>
      </c>
      <c r="AP127" s="3" t="str">
        <f t="shared" si="110"/>
        <v/>
      </c>
      <c r="AQ127" s="3" t="str">
        <f t="shared" si="111"/>
        <v/>
      </c>
      <c r="AR127" s="3" t="str">
        <f t="shared" si="112"/>
        <v/>
      </c>
      <c r="AS127" s="3" t="str">
        <f t="shared" si="113"/>
        <v/>
      </c>
      <c r="AT127" s="3" t="str">
        <f t="shared" si="114"/>
        <v/>
      </c>
      <c r="AU127" s="3" t="str">
        <f t="shared" si="115"/>
        <v/>
      </c>
      <c r="AV127" s="3" t="str">
        <f t="shared" si="116"/>
        <v/>
      </c>
      <c r="AW127" s="3" t="str">
        <f t="shared" si="117"/>
        <v/>
      </c>
      <c r="AX127" s="3" t="str">
        <f t="shared" si="118"/>
        <v/>
      </c>
      <c r="AY127" s="3" t="str">
        <f t="shared" si="119"/>
        <v/>
      </c>
      <c r="AZ127" s="3" t="str">
        <f t="shared" si="120"/>
        <v/>
      </c>
      <c r="BA127" s="3" t="str">
        <f t="shared" si="121"/>
        <v/>
      </c>
      <c r="BB127" s="3" t="str">
        <f t="shared" si="122"/>
        <v/>
      </c>
      <c r="BC127" s="3" t="str">
        <f t="shared" si="123"/>
        <v/>
      </c>
      <c r="BD127" s="3" t="str">
        <f t="shared" si="124"/>
        <v/>
      </c>
      <c r="BE127" s="3" t="str">
        <f t="shared" si="125"/>
        <v/>
      </c>
      <c r="BF127" s="3" t="str">
        <f t="shared" si="126"/>
        <v/>
      </c>
      <c r="BG127" s="3" t="str">
        <f t="shared" si="127"/>
        <v/>
      </c>
      <c r="BH127" s="3" t="str">
        <f t="shared" si="128"/>
        <v/>
      </c>
      <c r="BI127" s="3" t="str">
        <f t="shared" si="129"/>
        <v/>
      </c>
      <c r="BJ127" s="3" t="str">
        <f t="shared" si="130"/>
        <v/>
      </c>
    </row>
    <row r="128" spans="2:62">
      <c r="B128" s="6">
        <v>34</v>
      </c>
      <c r="C128" s="4" t="str">
        <f>IF(B128="","",VLOOKUP(B128,Tabelle2!$A$2:$B$38,2,0))</f>
        <v>0-5-10-23-26-32</v>
      </c>
      <c r="D128" s="3">
        <f t="shared" si="99"/>
        <v>0</v>
      </c>
      <c r="E128" s="7" t="str">
        <f t="shared" si="97"/>
        <v>L</v>
      </c>
      <c r="F128" s="32" t="str">
        <f>IF(B128="","",IF(AE127&lt;$J$15,"Bet","No Bet"))</f>
        <v>Bet</v>
      </c>
      <c r="G128" s="22">
        <f t="shared" si="98"/>
        <v>-216</v>
      </c>
      <c r="AE128" s="1">
        <f>IF(E128="L",AE127+1,IF(E128="W",0,""))</f>
        <v>9</v>
      </c>
      <c r="AF128" s="3" t="str">
        <f t="shared" si="100"/>
        <v/>
      </c>
      <c r="AG128" s="3" t="str">
        <f t="shared" si="101"/>
        <v/>
      </c>
      <c r="AH128" s="3" t="str">
        <f t="shared" si="102"/>
        <v/>
      </c>
      <c r="AI128" s="3" t="str">
        <f t="shared" si="103"/>
        <v/>
      </c>
      <c r="AJ128" s="3" t="str">
        <f t="shared" si="104"/>
        <v/>
      </c>
      <c r="AK128" s="3" t="str">
        <f t="shared" si="105"/>
        <v/>
      </c>
      <c r="AL128" s="3" t="str">
        <f t="shared" si="106"/>
        <v/>
      </c>
      <c r="AM128" s="3" t="str">
        <f t="shared" si="107"/>
        <v/>
      </c>
      <c r="AN128" s="3" t="str">
        <f t="shared" si="108"/>
        <v/>
      </c>
      <c r="AO128" s="3" t="str">
        <f t="shared" si="109"/>
        <v/>
      </c>
      <c r="AP128" s="3" t="str">
        <f t="shared" si="110"/>
        <v/>
      </c>
      <c r="AQ128" s="3" t="str">
        <f t="shared" si="111"/>
        <v/>
      </c>
      <c r="AR128" s="3" t="str">
        <f t="shared" si="112"/>
        <v/>
      </c>
      <c r="AS128" s="3" t="str">
        <f t="shared" si="113"/>
        <v/>
      </c>
      <c r="AT128" s="3" t="str">
        <f t="shared" si="114"/>
        <v/>
      </c>
      <c r="AU128" s="3" t="str">
        <f t="shared" si="115"/>
        <v/>
      </c>
      <c r="AV128" s="3" t="str">
        <f t="shared" si="116"/>
        <v/>
      </c>
      <c r="AW128" s="3" t="str">
        <f t="shared" si="117"/>
        <v/>
      </c>
      <c r="AX128" s="3" t="str">
        <f t="shared" si="118"/>
        <v/>
      </c>
      <c r="AY128" s="3" t="str">
        <f t="shared" si="119"/>
        <v/>
      </c>
      <c r="AZ128" s="3" t="str">
        <f t="shared" si="120"/>
        <v/>
      </c>
      <c r="BA128" s="3" t="str">
        <f t="shared" si="121"/>
        <v/>
      </c>
      <c r="BB128" s="3" t="str">
        <f t="shared" si="122"/>
        <v/>
      </c>
      <c r="BC128" s="3" t="str">
        <f t="shared" si="123"/>
        <v/>
      </c>
      <c r="BD128" s="3" t="str">
        <f t="shared" si="124"/>
        <v/>
      </c>
      <c r="BE128" s="3" t="str">
        <f t="shared" si="125"/>
        <v/>
      </c>
      <c r="BF128" s="3" t="str">
        <f t="shared" si="126"/>
        <v/>
      </c>
      <c r="BG128" s="3" t="str">
        <f t="shared" si="127"/>
        <v/>
      </c>
      <c r="BH128" s="3" t="str">
        <f t="shared" si="128"/>
        <v/>
      </c>
      <c r="BI128" s="3" t="str">
        <f t="shared" si="129"/>
        <v/>
      </c>
      <c r="BJ128" s="3" t="str">
        <f t="shared" si="130"/>
        <v/>
      </c>
    </row>
    <row r="129" spans="2:62">
      <c r="B129" s="6">
        <v>34</v>
      </c>
      <c r="C129" s="4" t="str">
        <f>IF(B129="","",VLOOKUP(B129,Tabelle2!$A$2:$B$38,2,0))</f>
        <v>0-5-10-23-26-32</v>
      </c>
      <c r="D129" s="3">
        <f t="shared" si="99"/>
        <v>0</v>
      </c>
      <c r="E129" s="7" t="str">
        <f t="shared" si="97"/>
        <v>L</v>
      </c>
      <c r="F129" s="32" t="str">
        <f>IF(B129="","",IF(AE128&lt;$J$15,"Bet","No Bet"))</f>
        <v>Bet</v>
      </c>
      <c r="G129" s="22">
        <f t="shared" si="98"/>
        <v>-222</v>
      </c>
      <c r="AE129" s="1">
        <f>IF(E129="L",AE128+1,IF(E129="W",0,""))</f>
        <v>10</v>
      </c>
      <c r="AF129" s="3" t="str">
        <f t="shared" si="100"/>
        <v/>
      </c>
      <c r="AG129" s="3" t="str">
        <f t="shared" si="101"/>
        <v/>
      </c>
      <c r="AH129" s="3" t="str">
        <f t="shared" si="102"/>
        <v/>
      </c>
      <c r="AI129" s="3" t="str">
        <f t="shared" si="103"/>
        <v/>
      </c>
      <c r="AJ129" s="3" t="str">
        <f t="shared" si="104"/>
        <v/>
      </c>
      <c r="AK129" s="3" t="str">
        <f t="shared" si="105"/>
        <v/>
      </c>
      <c r="AL129" s="3" t="str">
        <f t="shared" si="106"/>
        <v/>
      </c>
      <c r="AM129" s="3" t="str">
        <f t="shared" si="107"/>
        <v/>
      </c>
      <c r="AN129" s="3" t="str">
        <f t="shared" si="108"/>
        <v/>
      </c>
      <c r="AO129" s="3" t="str">
        <f t="shared" si="109"/>
        <v/>
      </c>
      <c r="AP129" s="3" t="str">
        <f t="shared" si="110"/>
        <v/>
      </c>
      <c r="AQ129" s="3" t="str">
        <f t="shared" si="111"/>
        <v/>
      </c>
      <c r="AR129" s="3" t="str">
        <f t="shared" si="112"/>
        <v/>
      </c>
      <c r="AS129" s="3" t="str">
        <f t="shared" si="113"/>
        <v/>
      </c>
      <c r="AT129" s="3" t="str">
        <f t="shared" si="114"/>
        <v/>
      </c>
      <c r="AU129" s="3" t="str">
        <f t="shared" si="115"/>
        <v/>
      </c>
      <c r="AV129" s="3" t="str">
        <f t="shared" si="116"/>
        <v/>
      </c>
      <c r="AW129" s="3" t="str">
        <f t="shared" si="117"/>
        <v/>
      </c>
      <c r="AX129" s="3" t="str">
        <f t="shared" si="118"/>
        <v/>
      </c>
      <c r="AY129" s="3" t="str">
        <f t="shared" si="119"/>
        <v/>
      </c>
      <c r="AZ129" s="3" t="str">
        <f t="shared" si="120"/>
        <v/>
      </c>
      <c r="BA129" s="3" t="str">
        <f t="shared" si="121"/>
        <v/>
      </c>
      <c r="BB129" s="3" t="str">
        <f t="shared" si="122"/>
        <v/>
      </c>
      <c r="BC129" s="3" t="str">
        <f t="shared" si="123"/>
        <v/>
      </c>
      <c r="BD129" s="3" t="str">
        <f t="shared" si="124"/>
        <v/>
      </c>
      <c r="BE129" s="3" t="str">
        <f t="shared" si="125"/>
        <v/>
      </c>
      <c r="BF129" s="3" t="str">
        <f t="shared" si="126"/>
        <v/>
      </c>
      <c r="BG129" s="3" t="str">
        <f t="shared" si="127"/>
        <v/>
      </c>
      <c r="BH129" s="3" t="str">
        <f t="shared" si="128"/>
        <v/>
      </c>
      <c r="BI129" s="3" t="str">
        <f t="shared" si="129"/>
        <v/>
      </c>
      <c r="BJ129" s="3" t="str">
        <f t="shared" si="130"/>
        <v/>
      </c>
    </row>
    <row r="130" spans="2:62">
      <c r="B130" s="6">
        <v>1</v>
      </c>
      <c r="C130" s="4" t="str">
        <f>IF(B130="","",VLOOKUP(B130,Tabelle2!$A$2:$B$38,2,0))</f>
        <v>7-11-12-28-30-36</v>
      </c>
      <c r="D130" s="3">
        <f t="shared" si="99"/>
        <v>0</v>
      </c>
      <c r="E130" s="7" t="str">
        <f t="shared" ref="E130:E193" si="131">IF(B130="","",IF(D130=1,"W",IF(D130=0,"L","")))</f>
        <v>L</v>
      </c>
      <c r="F130" s="32" t="str">
        <f>IF(B130="","",IF(AE129&lt;$J$15,"Bet","No Bet"))</f>
        <v>Bet</v>
      </c>
      <c r="G130" s="22">
        <f t="shared" si="98"/>
        <v>-228</v>
      </c>
      <c r="AE130" s="1">
        <f>IF(E130="L",AE129+1,IF(E130="W",0,""))</f>
        <v>11</v>
      </c>
      <c r="AF130" s="3" t="str">
        <f t="shared" si="100"/>
        <v/>
      </c>
      <c r="AG130" s="3" t="str">
        <f t="shared" si="101"/>
        <v/>
      </c>
      <c r="AH130" s="3" t="str">
        <f t="shared" si="102"/>
        <v/>
      </c>
      <c r="AI130" s="3" t="str">
        <f t="shared" si="103"/>
        <v/>
      </c>
      <c r="AJ130" s="3" t="str">
        <f t="shared" si="104"/>
        <v/>
      </c>
      <c r="AK130" s="3" t="str">
        <f t="shared" si="105"/>
        <v/>
      </c>
      <c r="AL130" s="3" t="str">
        <f t="shared" si="106"/>
        <v/>
      </c>
      <c r="AM130" s="3" t="str">
        <f t="shared" si="107"/>
        <v/>
      </c>
      <c r="AN130" s="3" t="str">
        <f t="shared" si="108"/>
        <v/>
      </c>
      <c r="AO130" s="3" t="str">
        <f t="shared" si="109"/>
        <v/>
      </c>
      <c r="AP130" s="3" t="str">
        <f t="shared" si="110"/>
        <v/>
      </c>
      <c r="AQ130" s="3" t="str">
        <f t="shared" si="111"/>
        <v/>
      </c>
      <c r="AR130" s="3" t="str">
        <f t="shared" si="112"/>
        <v/>
      </c>
      <c r="AS130" s="3" t="str">
        <f t="shared" si="113"/>
        <v/>
      </c>
      <c r="AT130" s="3" t="str">
        <f t="shared" si="114"/>
        <v/>
      </c>
      <c r="AU130" s="3" t="str">
        <f t="shared" si="115"/>
        <v/>
      </c>
      <c r="AV130" s="3" t="str">
        <f t="shared" si="116"/>
        <v/>
      </c>
      <c r="AW130" s="3" t="str">
        <f t="shared" si="117"/>
        <v/>
      </c>
      <c r="AX130" s="3" t="str">
        <f t="shared" si="118"/>
        <v/>
      </c>
      <c r="AY130" s="3" t="str">
        <f t="shared" si="119"/>
        <v/>
      </c>
      <c r="AZ130" s="3" t="str">
        <f t="shared" si="120"/>
        <v/>
      </c>
      <c r="BA130" s="3" t="str">
        <f t="shared" si="121"/>
        <v/>
      </c>
      <c r="BB130" s="3" t="str">
        <f t="shared" si="122"/>
        <v/>
      </c>
      <c r="BC130" s="3" t="str">
        <f t="shared" si="123"/>
        <v/>
      </c>
      <c r="BD130" s="3" t="str">
        <f t="shared" si="124"/>
        <v/>
      </c>
      <c r="BE130" s="3" t="str">
        <f t="shared" si="125"/>
        <v/>
      </c>
      <c r="BF130" s="3" t="str">
        <f t="shared" si="126"/>
        <v/>
      </c>
      <c r="BG130" s="3" t="str">
        <f t="shared" si="127"/>
        <v/>
      </c>
      <c r="BH130" s="3" t="str">
        <f t="shared" si="128"/>
        <v/>
      </c>
      <c r="BI130" s="3" t="str">
        <f t="shared" si="129"/>
        <v/>
      </c>
      <c r="BJ130" s="3" t="str">
        <f t="shared" si="130"/>
        <v/>
      </c>
    </row>
    <row r="131" spans="2:62">
      <c r="B131" s="6">
        <v>20</v>
      </c>
      <c r="C131" s="4" t="str">
        <f>IF(B131="","",VLOOKUP(B131,Tabelle2!$A$2:$B$38,2,0))</f>
        <v>8-11-12-28-30-36</v>
      </c>
      <c r="D131" s="3">
        <f t="shared" si="99"/>
        <v>0</v>
      </c>
      <c r="E131" s="7" t="str">
        <f t="shared" si="131"/>
        <v>L</v>
      </c>
      <c r="F131" s="32" t="str">
        <f>IF(B131="","",IF(AE130&lt;$J$15,"Bet","No Bet"))</f>
        <v>Bet</v>
      </c>
      <c r="G131" s="22">
        <f t="shared" ref="G131:G194" si="132">IF(B131="","",IF(F131="No Bet",G130,IF(E131="L",-6+G130,IF(E131="W",30+G130))))</f>
        <v>-234</v>
      </c>
      <c r="AE131" s="1">
        <f>IF(E131="L",AE130+1,IF(E131="W",0,""))</f>
        <v>12</v>
      </c>
      <c r="AF131" s="3" t="str">
        <f t="shared" si="100"/>
        <v/>
      </c>
      <c r="AG131" s="3" t="str">
        <f t="shared" si="101"/>
        <v/>
      </c>
      <c r="AH131" s="3" t="str">
        <f t="shared" si="102"/>
        <v/>
      </c>
      <c r="AI131" s="3" t="str">
        <f t="shared" si="103"/>
        <v/>
      </c>
      <c r="AJ131" s="3" t="str">
        <f t="shared" si="104"/>
        <v/>
      </c>
      <c r="AK131" s="3" t="str">
        <f t="shared" si="105"/>
        <v/>
      </c>
      <c r="AL131" s="3" t="str">
        <f t="shared" si="106"/>
        <v/>
      </c>
      <c r="AM131" s="3" t="str">
        <f t="shared" si="107"/>
        <v/>
      </c>
      <c r="AN131" s="3" t="str">
        <f t="shared" si="108"/>
        <v/>
      </c>
      <c r="AO131" s="3" t="str">
        <f t="shared" si="109"/>
        <v/>
      </c>
      <c r="AP131" s="3" t="str">
        <f t="shared" si="110"/>
        <v/>
      </c>
      <c r="AQ131" s="3" t="str">
        <f t="shared" si="111"/>
        <v/>
      </c>
      <c r="AR131" s="3" t="str">
        <f t="shared" si="112"/>
        <v/>
      </c>
      <c r="AS131" s="3" t="str">
        <f t="shared" si="113"/>
        <v/>
      </c>
      <c r="AT131" s="3" t="str">
        <f t="shared" si="114"/>
        <v/>
      </c>
      <c r="AU131" s="3" t="str">
        <f t="shared" si="115"/>
        <v/>
      </c>
      <c r="AV131" s="3" t="str">
        <f t="shared" si="116"/>
        <v/>
      </c>
      <c r="AW131" s="3" t="str">
        <f t="shared" si="117"/>
        <v/>
      </c>
      <c r="AX131" s="3" t="str">
        <f t="shared" si="118"/>
        <v/>
      </c>
      <c r="AY131" s="3" t="str">
        <f t="shared" si="119"/>
        <v/>
      </c>
      <c r="AZ131" s="3" t="str">
        <f t="shared" si="120"/>
        <v/>
      </c>
      <c r="BA131" s="3" t="str">
        <f t="shared" si="121"/>
        <v/>
      </c>
      <c r="BB131" s="3" t="str">
        <f t="shared" si="122"/>
        <v/>
      </c>
      <c r="BC131" s="3" t="str">
        <f t="shared" si="123"/>
        <v/>
      </c>
      <c r="BD131" s="3" t="str">
        <f t="shared" si="124"/>
        <v/>
      </c>
      <c r="BE131" s="3" t="str">
        <f t="shared" si="125"/>
        <v/>
      </c>
      <c r="BF131" s="3" t="str">
        <f t="shared" si="126"/>
        <v/>
      </c>
      <c r="BG131" s="3" t="str">
        <f t="shared" si="127"/>
        <v/>
      </c>
      <c r="BH131" s="3" t="str">
        <f t="shared" si="128"/>
        <v/>
      </c>
      <c r="BI131" s="3" t="str">
        <f t="shared" si="129"/>
        <v/>
      </c>
      <c r="BJ131" s="3" t="str">
        <f t="shared" si="130"/>
        <v/>
      </c>
    </row>
    <row r="132" spans="2:62">
      <c r="B132" s="6">
        <v>20</v>
      </c>
      <c r="C132" s="4" t="str">
        <f>IF(B132="","",VLOOKUP(B132,Tabelle2!$A$2:$B$38,2,0))</f>
        <v>8-11-12-28-30-36</v>
      </c>
      <c r="D132" s="3">
        <f t="shared" ref="D132:D195" si="133">IF(B132="","",IF(B131=1,COUNTIF($X$1:$AC$1,B132),IF(B131=2,COUNTIF($X$2:$AC$2,B132),IF(B131=3,COUNTIF($X$3:$AC$3,B132),IF(B131=4,COUNTIF($X$4:$AC$4,B132),IF(B131=5,COUNTIF($X$5:$AC$5,B132),IF(B131=6,COUNTIF($X$6:$AC$6,B132),IF(B131=7,COUNTIF($X$7:$AC$7,B132),IF(B131=8,COUNTIF($X$8:$AC$8,B132),IF(B131=9,COUNTIF($X$9:$AC$9,B132),IF(B131=10,COUNTIF($X$10:$AC$10,B132),IF(B131=11,COUNTIF($X$11:$AC$11,B132),IF(B131=12,COUNTIF($X$12:$AC$12,B132),IF(B131=13,COUNTIF($X$13:$AC$13,B132),IF(B131=14,COUNTIF($X$14:$AC$14,B132),IF(B131=15,COUNTIF($X$15:$AC$15,B132),IF(B131=16,COUNTIF($X$16:$AC$16,B132),IF(B131=17,COUNTIF($X$17:$AC$17,B132),IF(B131=18,COUNTIF($X$18:$AC$18,B132),IF(B131=19,COUNTIF($X$19:$AC$19,B132),IF(B131=20,COUNTIF($X$20:$AC$20,B132),IF(B131=21,COUNTIF($X$21:$AC$21,B132),IF(B131=22,COUNTIF($X$22:$AC$22,B132),IF(B131=23,COUNTIF($X$23:$AC$23,B132),IF(B131=24,COUNTIF($X$24:$AC$24,B132),IF(B131=25,COUNTIF($X$25:$AC$25,B132),IF(B131=26,COUNTIF($X$26:$AC$26,B132),IF(B131=27,COUNTIF($X$27:$AC$27,B132),IF(B131=28,COUNTIF($X$28:$AC$28,B132),IF(B131=29,COUNTIF($X$29:$AC$29,B132),IF(B131=30,COUNTIF($X$30:$AC$30,B132),IF(B131=31,COUNTIF($X$31:$AC$31,B132),IF(B131=32,COUNTIF($X$32:$AC$32,B132),IF(B131=33,COUNTIF($X$33:$AC$33,B132),IF(B131=34,COUNTIF($X$34:$AC$34,B132),IF(B131=35,COUNTIF($X$35:$AC$35,B132),IF(B131=36,COUNTIF($X$36:$AC$36,B132),IF(B131=0,COUNTIF($X$37:$AC$37,B132),""))))))))))))))))))))))))))))))))))))))</f>
        <v>0</v>
      </c>
      <c r="E132" s="7" t="str">
        <f t="shared" si="131"/>
        <v>L</v>
      </c>
      <c r="F132" s="32" t="str">
        <f>IF(B132="","",IF(AE131&lt;$J$15,"Bet","No Bet"))</f>
        <v>Bet</v>
      </c>
      <c r="G132" s="22">
        <f t="shared" si="132"/>
        <v>-240</v>
      </c>
      <c r="AE132" s="1">
        <f>IF(E132="L",AE131+1,IF(E132="W",0,""))</f>
        <v>13</v>
      </c>
      <c r="AF132" s="3" t="str">
        <f t="shared" si="100"/>
        <v/>
      </c>
      <c r="AG132" s="3" t="str">
        <f t="shared" si="101"/>
        <v/>
      </c>
      <c r="AH132" s="3" t="str">
        <f t="shared" si="102"/>
        <v/>
      </c>
      <c r="AI132" s="3" t="str">
        <f t="shared" si="103"/>
        <v/>
      </c>
      <c r="AJ132" s="3" t="str">
        <f t="shared" si="104"/>
        <v/>
      </c>
      <c r="AK132" s="3" t="str">
        <f t="shared" si="105"/>
        <v/>
      </c>
      <c r="AL132" s="3" t="str">
        <f t="shared" si="106"/>
        <v/>
      </c>
      <c r="AM132" s="3" t="str">
        <f t="shared" si="107"/>
        <v/>
      </c>
      <c r="AN132" s="3" t="str">
        <f t="shared" si="108"/>
        <v/>
      </c>
      <c r="AO132" s="3" t="str">
        <f t="shared" si="109"/>
        <v/>
      </c>
      <c r="AP132" s="3" t="str">
        <f t="shared" si="110"/>
        <v/>
      </c>
      <c r="AQ132" s="3" t="str">
        <f t="shared" si="111"/>
        <v/>
      </c>
      <c r="AR132" s="3">
        <f t="shared" si="112"/>
        <v>1</v>
      </c>
      <c r="AS132" s="3" t="str">
        <f t="shared" si="113"/>
        <v/>
      </c>
      <c r="AT132" s="3" t="str">
        <f t="shared" si="114"/>
        <v/>
      </c>
      <c r="AU132" s="3" t="str">
        <f t="shared" si="115"/>
        <v/>
      </c>
      <c r="AV132" s="3" t="str">
        <f t="shared" si="116"/>
        <v/>
      </c>
      <c r="AW132" s="3" t="str">
        <f t="shared" si="117"/>
        <v/>
      </c>
      <c r="AX132" s="3" t="str">
        <f t="shared" si="118"/>
        <v/>
      </c>
      <c r="AY132" s="3" t="str">
        <f t="shared" si="119"/>
        <v/>
      </c>
      <c r="AZ132" s="3" t="str">
        <f t="shared" si="120"/>
        <v/>
      </c>
      <c r="BA132" s="3" t="str">
        <f t="shared" si="121"/>
        <v/>
      </c>
      <c r="BB132" s="3" t="str">
        <f t="shared" si="122"/>
        <v/>
      </c>
      <c r="BC132" s="3" t="str">
        <f t="shared" si="123"/>
        <v/>
      </c>
      <c r="BD132" s="3" t="str">
        <f t="shared" si="124"/>
        <v/>
      </c>
      <c r="BE132" s="3" t="str">
        <f t="shared" si="125"/>
        <v/>
      </c>
      <c r="BF132" s="3" t="str">
        <f t="shared" si="126"/>
        <v/>
      </c>
      <c r="BG132" s="3" t="str">
        <f t="shared" si="127"/>
        <v/>
      </c>
      <c r="BH132" s="3" t="str">
        <f t="shared" si="128"/>
        <v/>
      </c>
      <c r="BI132" s="3" t="str">
        <f t="shared" si="129"/>
        <v/>
      </c>
      <c r="BJ132" s="3" t="str">
        <f t="shared" si="130"/>
        <v/>
      </c>
    </row>
    <row r="133" spans="2:62">
      <c r="B133" s="6">
        <v>8</v>
      </c>
      <c r="C133" s="4" t="str">
        <f>IF(B133="","",VLOOKUP(B133,Tabelle2!$A$2:$B$38,2,0))</f>
        <v>2-14-17-20-25-31</v>
      </c>
      <c r="D133" s="3">
        <f t="shared" si="133"/>
        <v>1</v>
      </c>
      <c r="E133" s="7" t="str">
        <f t="shared" si="131"/>
        <v>W</v>
      </c>
      <c r="F133" s="32" t="str">
        <f>IF(B133="","",IF(AE132&lt;$J$15,"Bet","No Bet"))</f>
        <v>Bet</v>
      </c>
      <c r="G133" s="22">
        <f t="shared" si="132"/>
        <v>-210</v>
      </c>
      <c r="AE133" s="1">
        <f>IF(E133="L",AE132+1,IF(E133="W",0,""))</f>
        <v>0</v>
      </c>
      <c r="AF133" s="3" t="str">
        <f t="shared" si="100"/>
        <v/>
      </c>
      <c r="AG133" s="3" t="str">
        <f t="shared" si="101"/>
        <v/>
      </c>
      <c r="AH133" s="3" t="str">
        <f t="shared" si="102"/>
        <v/>
      </c>
      <c r="AI133" s="3" t="str">
        <f t="shared" si="103"/>
        <v/>
      </c>
      <c r="AJ133" s="3" t="str">
        <f t="shared" si="104"/>
        <v/>
      </c>
      <c r="AK133" s="3" t="str">
        <f t="shared" si="105"/>
        <v/>
      </c>
      <c r="AL133" s="3" t="str">
        <f t="shared" si="106"/>
        <v/>
      </c>
      <c r="AM133" s="3" t="str">
        <f t="shared" si="107"/>
        <v/>
      </c>
      <c r="AN133" s="3" t="str">
        <f t="shared" si="108"/>
        <v/>
      </c>
      <c r="AO133" s="3" t="str">
        <f t="shared" si="109"/>
        <v/>
      </c>
      <c r="AP133" s="3" t="str">
        <f t="shared" si="110"/>
        <v/>
      </c>
      <c r="AQ133" s="3" t="str">
        <f t="shared" si="111"/>
        <v/>
      </c>
      <c r="AR133" s="3" t="str">
        <f t="shared" si="112"/>
        <v/>
      </c>
      <c r="AS133" s="3" t="str">
        <f t="shared" si="113"/>
        <v/>
      </c>
      <c r="AT133" s="3" t="str">
        <f t="shared" si="114"/>
        <v/>
      </c>
      <c r="AU133" s="3" t="str">
        <f t="shared" si="115"/>
        <v/>
      </c>
      <c r="AV133" s="3" t="str">
        <f t="shared" si="116"/>
        <v/>
      </c>
      <c r="AW133" s="3" t="str">
        <f t="shared" si="117"/>
        <v/>
      </c>
      <c r="AX133" s="3" t="str">
        <f t="shared" si="118"/>
        <v/>
      </c>
      <c r="AY133" s="3" t="str">
        <f t="shared" si="119"/>
        <v/>
      </c>
      <c r="AZ133" s="3" t="str">
        <f t="shared" si="120"/>
        <v/>
      </c>
      <c r="BA133" s="3" t="str">
        <f t="shared" si="121"/>
        <v/>
      </c>
      <c r="BB133" s="3" t="str">
        <f t="shared" si="122"/>
        <v/>
      </c>
      <c r="BC133" s="3" t="str">
        <f t="shared" si="123"/>
        <v/>
      </c>
      <c r="BD133" s="3" t="str">
        <f t="shared" si="124"/>
        <v/>
      </c>
      <c r="BE133" s="3" t="str">
        <f t="shared" si="125"/>
        <v/>
      </c>
      <c r="BF133" s="3" t="str">
        <f t="shared" si="126"/>
        <v/>
      </c>
      <c r="BG133" s="3" t="str">
        <f t="shared" si="127"/>
        <v/>
      </c>
      <c r="BH133" s="3" t="str">
        <f t="shared" si="128"/>
        <v/>
      </c>
      <c r="BI133" s="3" t="str">
        <f t="shared" si="129"/>
        <v/>
      </c>
      <c r="BJ133" s="3" t="str">
        <f t="shared" si="130"/>
        <v/>
      </c>
    </row>
    <row r="134" spans="2:62">
      <c r="B134" s="6">
        <v>8</v>
      </c>
      <c r="C134" s="4" t="str">
        <f>IF(B134="","",VLOOKUP(B134,Tabelle2!$A$2:$B$38,2,0))</f>
        <v>2-14-17-20-25-31</v>
      </c>
      <c r="D134" s="3">
        <f t="shared" si="133"/>
        <v>0</v>
      </c>
      <c r="E134" s="7" t="str">
        <f t="shared" si="131"/>
        <v>L</v>
      </c>
      <c r="F134" s="32" t="str">
        <f>IF(B134="","",IF(AE133&lt;$J$15,"Bet","No Bet"))</f>
        <v>Bet</v>
      </c>
      <c r="G134" s="22">
        <f t="shared" si="132"/>
        <v>-216</v>
      </c>
      <c r="AE134" s="1">
        <f>IF(E134="L",AE133+1,IF(E134="W",0,""))</f>
        <v>1</v>
      </c>
      <c r="AF134" s="3">
        <f t="shared" si="100"/>
        <v>1</v>
      </c>
      <c r="AG134" s="3" t="str">
        <f t="shared" si="101"/>
        <v/>
      </c>
      <c r="AH134" s="3" t="str">
        <f t="shared" si="102"/>
        <v/>
      </c>
      <c r="AI134" s="3" t="str">
        <f t="shared" si="103"/>
        <v/>
      </c>
      <c r="AJ134" s="3" t="str">
        <f t="shared" si="104"/>
        <v/>
      </c>
      <c r="AK134" s="3" t="str">
        <f t="shared" si="105"/>
        <v/>
      </c>
      <c r="AL134" s="3" t="str">
        <f t="shared" si="106"/>
        <v/>
      </c>
      <c r="AM134" s="3" t="str">
        <f t="shared" si="107"/>
        <v/>
      </c>
      <c r="AN134" s="3" t="str">
        <f t="shared" si="108"/>
        <v/>
      </c>
      <c r="AO134" s="3" t="str">
        <f t="shared" si="109"/>
        <v/>
      </c>
      <c r="AP134" s="3" t="str">
        <f t="shared" si="110"/>
        <v/>
      </c>
      <c r="AQ134" s="3" t="str">
        <f t="shared" si="111"/>
        <v/>
      </c>
      <c r="AR134" s="3" t="str">
        <f t="shared" si="112"/>
        <v/>
      </c>
      <c r="AS134" s="3" t="str">
        <f t="shared" si="113"/>
        <v/>
      </c>
      <c r="AT134" s="3" t="str">
        <f t="shared" si="114"/>
        <v/>
      </c>
      <c r="AU134" s="3" t="str">
        <f t="shared" si="115"/>
        <v/>
      </c>
      <c r="AV134" s="3" t="str">
        <f t="shared" si="116"/>
        <v/>
      </c>
      <c r="AW134" s="3" t="str">
        <f t="shared" si="117"/>
        <v/>
      </c>
      <c r="AX134" s="3" t="str">
        <f t="shared" si="118"/>
        <v/>
      </c>
      <c r="AY134" s="3" t="str">
        <f t="shared" si="119"/>
        <v/>
      </c>
      <c r="AZ134" s="3" t="str">
        <f t="shared" si="120"/>
        <v/>
      </c>
      <c r="BA134" s="3" t="str">
        <f t="shared" si="121"/>
        <v/>
      </c>
      <c r="BB134" s="3" t="str">
        <f t="shared" si="122"/>
        <v/>
      </c>
      <c r="BC134" s="3" t="str">
        <f t="shared" si="123"/>
        <v/>
      </c>
      <c r="BD134" s="3" t="str">
        <f t="shared" si="124"/>
        <v/>
      </c>
      <c r="BE134" s="3" t="str">
        <f t="shared" si="125"/>
        <v/>
      </c>
      <c r="BF134" s="3" t="str">
        <f t="shared" si="126"/>
        <v/>
      </c>
      <c r="BG134" s="3" t="str">
        <f t="shared" si="127"/>
        <v/>
      </c>
      <c r="BH134" s="3" t="str">
        <f t="shared" si="128"/>
        <v/>
      </c>
      <c r="BI134" s="3" t="str">
        <f t="shared" si="129"/>
        <v/>
      </c>
      <c r="BJ134" s="3" t="str">
        <f t="shared" si="130"/>
        <v/>
      </c>
    </row>
    <row r="135" spans="2:62">
      <c r="B135" s="6">
        <v>14</v>
      </c>
      <c r="C135" s="4" t="str">
        <f>IF(B135="","",VLOOKUP(B135,Tabelle2!$A$2:$B$38,2,0))</f>
        <v>3-8-12-23-30-35</v>
      </c>
      <c r="D135" s="3">
        <f t="shared" si="133"/>
        <v>1</v>
      </c>
      <c r="E135" s="7" t="str">
        <f t="shared" si="131"/>
        <v>W</v>
      </c>
      <c r="F135" s="32" t="str">
        <f>IF(B135="","",IF(AE134&lt;$J$15,"Bet","No Bet"))</f>
        <v>Bet</v>
      </c>
      <c r="G135" s="22">
        <f t="shared" si="132"/>
        <v>-186</v>
      </c>
      <c r="AE135" s="1">
        <f>IF(E135="L",AE134+1,IF(E135="W",0,""))</f>
        <v>0</v>
      </c>
      <c r="AF135" s="3" t="str">
        <f t="shared" si="100"/>
        <v/>
      </c>
      <c r="AG135" s="3" t="str">
        <f t="shared" si="101"/>
        <v/>
      </c>
      <c r="AH135" s="3" t="str">
        <f t="shared" si="102"/>
        <v/>
      </c>
      <c r="AI135" s="3" t="str">
        <f t="shared" si="103"/>
        <v/>
      </c>
      <c r="AJ135" s="3" t="str">
        <f t="shared" si="104"/>
        <v/>
      </c>
      <c r="AK135" s="3" t="str">
        <f t="shared" si="105"/>
        <v/>
      </c>
      <c r="AL135" s="3" t="str">
        <f t="shared" si="106"/>
        <v/>
      </c>
      <c r="AM135" s="3" t="str">
        <f t="shared" si="107"/>
        <v/>
      </c>
      <c r="AN135" s="3" t="str">
        <f t="shared" si="108"/>
        <v/>
      </c>
      <c r="AO135" s="3" t="str">
        <f t="shared" si="109"/>
        <v/>
      </c>
      <c r="AP135" s="3" t="str">
        <f t="shared" si="110"/>
        <v/>
      </c>
      <c r="AQ135" s="3" t="str">
        <f t="shared" si="111"/>
        <v/>
      </c>
      <c r="AR135" s="3" t="str">
        <f t="shared" si="112"/>
        <v/>
      </c>
      <c r="AS135" s="3" t="str">
        <f t="shared" si="113"/>
        <v/>
      </c>
      <c r="AT135" s="3" t="str">
        <f t="shared" si="114"/>
        <v/>
      </c>
      <c r="AU135" s="3" t="str">
        <f t="shared" si="115"/>
        <v/>
      </c>
      <c r="AV135" s="3" t="str">
        <f t="shared" si="116"/>
        <v/>
      </c>
      <c r="AW135" s="3" t="str">
        <f t="shared" si="117"/>
        <v/>
      </c>
      <c r="AX135" s="3" t="str">
        <f t="shared" si="118"/>
        <v/>
      </c>
      <c r="AY135" s="3" t="str">
        <f t="shared" si="119"/>
        <v/>
      </c>
      <c r="AZ135" s="3" t="str">
        <f t="shared" si="120"/>
        <v/>
      </c>
      <c r="BA135" s="3" t="str">
        <f t="shared" si="121"/>
        <v/>
      </c>
      <c r="BB135" s="3" t="str">
        <f t="shared" si="122"/>
        <v/>
      </c>
      <c r="BC135" s="3" t="str">
        <f t="shared" si="123"/>
        <v/>
      </c>
      <c r="BD135" s="3" t="str">
        <f t="shared" si="124"/>
        <v/>
      </c>
      <c r="BE135" s="3" t="str">
        <f t="shared" si="125"/>
        <v/>
      </c>
      <c r="BF135" s="3" t="str">
        <f t="shared" si="126"/>
        <v/>
      </c>
      <c r="BG135" s="3" t="str">
        <f t="shared" si="127"/>
        <v/>
      </c>
      <c r="BH135" s="3" t="str">
        <f t="shared" si="128"/>
        <v/>
      </c>
      <c r="BI135" s="3" t="str">
        <f t="shared" si="129"/>
        <v/>
      </c>
      <c r="BJ135" s="3" t="str">
        <f t="shared" si="130"/>
        <v/>
      </c>
    </row>
    <row r="136" spans="2:62">
      <c r="B136" s="6">
        <v>34</v>
      </c>
      <c r="C136" s="4" t="str">
        <f>IF(B136="","",VLOOKUP(B136,Tabelle2!$A$2:$B$38,2,0))</f>
        <v>0-5-10-23-26-32</v>
      </c>
      <c r="D136" s="3">
        <f t="shared" si="133"/>
        <v>0</v>
      </c>
      <c r="E136" s="7" t="str">
        <f t="shared" si="131"/>
        <v>L</v>
      </c>
      <c r="F136" s="32" t="str">
        <f>IF(B136="","",IF(AE135&lt;$J$15,"Bet","No Bet"))</f>
        <v>Bet</v>
      </c>
      <c r="G136" s="22">
        <f t="shared" si="132"/>
        <v>-192</v>
      </c>
      <c r="AE136" s="1">
        <f>IF(E136="L",AE135+1,IF(E136="W",0,""))</f>
        <v>1</v>
      </c>
      <c r="AF136" s="3" t="str">
        <f t="shared" si="100"/>
        <v/>
      </c>
      <c r="AG136" s="3" t="str">
        <f t="shared" si="101"/>
        <v/>
      </c>
      <c r="AH136" s="3" t="str">
        <f t="shared" si="102"/>
        <v/>
      </c>
      <c r="AI136" s="3" t="str">
        <f t="shared" si="103"/>
        <v/>
      </c>
      <c r="AJ136" s="3" t="str">
        <f t="shared" si="104"/>
        <v/>
      </c>
      <c r="AK136" s="3" t="str">
        <f t="shared" si="105"/>
        <v/>
      </c>
      <c r="AL136" s="3" t="str">
        <f t="shared" si="106"/>
        <v/>
      </c>
      <c r="AM136" s="3" t="str">
        <f t="shared" si="107"/>
        <v/>
      </c>
      <c r="AN136" s="3" t="str">
        <f t="shared" si="108"/>
        <v/>
      </c>
      <c r="AO136" s="3" t="str">
        <f t="shared" si="109"/>
        <v/>
      </c>
      <c r="AP136" s="3" t="str">
        <f t="shared" si="110"/>
        <v/>
      </c>
      <c r="AQ136" s="3" t="str">
        <f t="shared" si="111"/>
        <v/>
      </c>
      <c r="AR136" s="3" t="str">
        <f t="shared" si="112"/>
        <v/>
      </c>
      <c r="AS136" s="3" t="str">
        <f t="shared" si="113"/>
        <v/>
      </c>
      <c r="AT136" s="3" t="str">
        <f t="shared" si="114"/>
        <v/>
      </c>
      <c r="AU136" s="3" t="str">
        <f t="shared" si="115"/>
        <v/>
      </c>
      <c r="AV136" s="3" t="str">
        <f t="shared" si="116"/>
        <v/>
      </c>
      <c r="AW136" s="3" t="str">
        <f t="shared" si="117"/>
        <v/>
      </c>
      <c r="AX136" s="3" t="str">
        <f t="shared" si="118"/>
        <v/>
      </c>
      <c r="AY136" s="3" t="str">
        <f t="shared" si="119"/>
        <v/>
      </c>
      <c r="AZ136" s="3" t="str">
        <f t="shared" si="120"/>
        <v/>
      </c>
      <c r="BA136" s="3" t="str">
        <f t="shared" si="121"/>
        <v/>
      </c>
      <c r="BB136" s="3" t="str">
        <f t="shared" si="122"/>
        <v/>
      </c>
      <c r="BC136" s="3" t="str">
        <f t="shared" si="123"/>
        <v/>
      </c>
      <c r="BD136" s="3" t="str">
        <f t="shared" si="124"/>
        <v/>
      </c>
      <c r="BE136" s="3" t="str">
        <f t="shared" si="125"/>
        <v/>
      </c>
      <c r="BF136" s="3" t="str">
        <f t="shared" si="126"/>
        <v/>
      </c>
      <c r="BG136" s="3" t="str">
        <f t="shared" si="127"/>
        <v/>
      </c>
      <c r="BH136" s="3" t="str">
        <f t="shared" si="128"/>
        <v/>
      </c>
      <c r="BI136" s="3" t="str">
        <f t="shared" si="129"/>
        <v/>
      </c>
      <c r="BJ136" s="3" t="str">
        <f t="shared" si="130"/>
        <v/>
      </c>
    </row>
    <row r="137" spans="2:62">
      <c r="B137" s="6">
        <v>13</v>
      </c>
      <c r="C137" s="4" t="str">
        <f>IF(B137="","",VLOOKUP(B137,Tabelle2!$A$2:$B$38,2,0))</f>
        <v>4-15-16-19-24-33</v>
      </c>
      <c r="D137" s="3">
        <f t="shared" si="133"/>
        <v>0</v>
      </c>
      <c r="E137" s="7" t="str">
        <f t="shared" si="131"/>
        <v>L</v>
      </c>
      <c r="F137" s="32" t="str">
        <f>IF(B137="","",IF(AE136&lt;$J$15,"Bet","No Bet"))</f>
        <v>Bet</v>
      </c>
      <c r="G137" s="22">
        <f t="shared" si="132"/>
        <v>-198</v>
      </c>
      <c r="AE137" s="1">
        <f>IF(E137="L",AE136+1,IF(E137="W",0,""))</f>
        <v>2</v>
      </c>
      <c r="AF137" s="3" t="str">
        <f t="shared" si="100"/>
        <v/>
      </c>
      <c r="AG137" s="3" t="str">
        <f t="shared" si="101"/>
        <v/>
      </c>
      <c r="AH137" s="3" t="str">
        <f t="shared" si="102"/>
        <v/>
      </c>
      <c r="AI137" s="3" t="str">
        <f t="shared" si="103"/>
        <v/>
      </c>
      <c r="AJ137" s="3" t="str">
        <f t="shared" si="104"/>
        <v/>
      </c>
      <c r="AK137" s="3" t="str">
        <f t="shared" si="105"/>
        <v/>
      </c>
      <c r="AL137" s="3" t="str">
        <f t="shared" si="106"/>
        <v/>
      </c>
      <c r="AM137" s="3" t="str">
        <f t="shared" si="107"/>
        <v/>
      </c>
      <c r="AN137" s="3" t="str">
        <f t="shared" si="108"/>
        <v/>
      </c>
      <c r="AO137" s="3" t="str">
        <f t="shared" si="109"/>
        <v/>
      </c>
      <c r="AP137" s="3" t="str">
        <f t="shared" si="110"/>
        <v/>
      </c>
      <c r="AQ137" s="3" t="str">
        <f t="shared" si="111"/>
        <v/>
      </c>
      <c r="AR137" s="3" t="str">
        <f t="shared" si="112"/>
        <v/>
      </c>
      <c r="AS137" s="3" t="str">
        <f t="shared" si="113"/>
        <v/>
      </c>
      <c r="AT137" s="3" t="str">
        <f t="shared" si="114"/>
        <v/>
      </c>
      <c r="AU137" s="3" t="str">
        <f t="shared" si="115"/>
        <v/>
      </c>
      <c r="AV137" s="3" t="str">
        <f t="shared" si="116"/>
        <v/>
      </c>
      <c r="AW137" s="3" t="str">
        <f t="shared" si="117"/>
        <v/>
      </c>
      <c r="AX137" s="3" t="str">
        <f t="shared" si="118"/>
        <v/>
      </c>
      <c r="AY137" s="3" t="str">
        <f t="shared" si="119"/>
        <v/>
      </c>
      <c r="AZ137" s="3" t="str">
        <f t="shared" si="120"/>
        <v/>
      </c>
      <c r="BA137" s="3" t="str">
        <f t="shared" si="121"/>
        <v/>
      </c>
      <c r="BB137" s="3" t="str">
        <f t="shared" si="122"/>
        <v/>
      </c>
      <c r="BC137" s="3" t="str">
        <f t="shared" si="123"/>
        <v/>
      </c>
      <c r="BD137" s="3" t="str">
        <f t="shared" si="124"/>
        <v/>
      </c>
      <c r="BE137" s="3" t="str">
        <f t="shared" si="125"/>
        <v/>
      </c>
      <c r="BF137" s="3" t="str">
        <f t="shared" si="126"/>
        <v/>
      </c>
      <c r="BG137" s="3" t="str">
        <f t="shared" si="127"/>
        <v/>
      </c>
      <c r="BH137" s="3" t="str">
        <f t="shared" si="128"/>
        <v/>
      </c>
      <c r="BI137" s="3" t="str">
        <f t="shared" si="129"/>
        <v/>
      </c>
      <c r="BJ137" s="3" t="str">
        <f t="shared" si="130"/>
        <v/>
      </c>
    </row>
    <row r="138" spans="2:62">
      <c r="B138" s="6">
        <v>13</v>
      </c>
      <c r="C138" s="4" t="str">
        <f>IF(B138="","",VLOOKUP(B138,Tabelle2!$A$2:$B$38,2,0))</f>
        <v>4-15-16-19-24-33</v>
      </c>
      <c r="D138" s="3">
        <f t="shared" si="133"/>
        <v>0</v>
      </c>
      <c r="E138" s="7" t="str">
        <f t="shared" si="131"/>
        <v>L</v>
      </c>
      <c r="F138" s="32" t="str">
        <f>IF(B138="","",IF(AE137&lt;$J$15,"Bet","No Bet"))</f>
        <v>Bet</v>
      </c>
      <c r="G138" s="22">
        <f t="shared" si="132"/>
        <v>-204</v>
      </c>
      <c r="AE138" s="1">
        <f>IF(E138="L",AE137+1,IF(E138="W",0,""))</f>
        <v>3</v>
      </c>
      <c r="AF138" s="3" t="str">
        <f t="shared" si="100"/>
        <v/>
      </c>
      <c r="AG138" s="3" t="str">
        <f t="shared" si="101"/>
        <v/>
      </c>
      <c r="AH138" s="3" t="str">
        <f t="shared" si="102"/>
        <v/>
      </c>
      <c r="AI138" s="3" t="str">
        <f t="shared" si="103"/>
        <v/>
      </c>
      <c r="AJ138" s="3" t="str">
        <f t="shared" si="104"/>
        <v/>
      </c>
      <c r="AK138" s="3" t="str">
        <f t="shared" si="105"/>
        <v/>
      </c>
      <c r="AL138" s="3" t="str">
        <f t="shared" si="106"/>
        <v/>
      </c>
      <c r="AM138" s="3" t="str">
        <f t="shared" si="107"/>
        <v/>
      </c>
      <c r="AN138" s="3" t="str">
        <f t="shared" si="108"/>
        <v/>
      </c>
      <c r="AO138" s="3" t="str">
        <f t="shared" si="109"/>
        <v/>
      </c>
      <c r="AP138" s="3" t="str">
        <f t="shared" si="110"/>
        <v/>
      </c>
      <c r="AQ138" s="3" t="str">
        <f t="shared" si="111"/>
        <v/>
      </c>
      <c r="AR138" s="3" t="str">
        <f t="shared" si="112"/>
        <v/>
      </c>
      <c r="AS138" s="3" t="str">
        <f t="shared" si="113"/>
        <v/>
      </c>
      <c r="AT138" s="3" t="str">
        <f t="shared" si="114"/>
        <v/>
      </c>
      <c r="AU138" s="3" t="str">
        <f t="shared" si="115"/>
        <v/>
      </c>
      <c r="AV138" s="3" t="str">
        <f t="shared" si="116"/>
        <v/>
      </c>
      <c r="AW138" s="3" t="str">
        <f t="shared" si="117"/>
        <v/>
      </c>
      <c r="AX138" s="3" t="str">
        <f t="shared" si="118"/>
        <v/>
      </c>
      <c r="AY138" s="3" t="str">
        <f t="shared" si="119"/>
        <v/>
      </c>
      <c r="AZ138" s="3" t="str">
        <f t="shared" si="120"/>
        <v/>
      </c>
      <c r="BA138" s="3" t="str">
        <f t="shared" si="121"/>
        <v/>
      </c>
      <c r="BB138" s="3" t="str">
        <f t="shared" si="122"/>
        <v/>
      </c>
      <c r="BC138" s="3" t="str">
        <f t="shared" si="123"/>
        <v/>
      </c>
      <c r="BD138" s="3" t="str">
        <f t="shared" si="124"/>
        <v/>
      </c>
      <c r="BE138" s="3" t="str">
        <f t="shared" si="125"/>
        <v/>
      </c>
      <c r="BF138" s="3" t="str">
        <f t="shared" si="126"/>
        <v/>
      </c>
      <c r="BG138" s="3" t="str">
        <f t="shared" si="127"/>
        <v/>
      </c>
      <c r="BH138" s="3" t="str">
        <f t="shared" si="128"/>
        <v/>
      </c>
      <c r="BI138" s="3" t="str">
        <f t="shared" si="129"/>
        <v/>
      </c>
      <c r="BJ138" s="3" t="str">
        <f t="shared" si="130"/>
        <v/>
      </c>
    </row>
    <row r="139" spans="2:62">
      <c r="B139" s="6">
        <v>9</v>
      </c>
      <c r="C139" s="4" t="str">
        <f>IF(B139="","",VLOOKUP(B139,Tabelle2!$A$2:$B$38,2,0))</f>
        <v>0-3-5-10-23-26</v>
      </c>
      <c r="D139" s="3">
        <f t="shared" si="133"/>
        <v>0</v>
      </c>
      <c r="E139" s="7" t="str">
        <f t="shared" si="131"/>
        <v>L</v>
      </c>
      <c r="F139" s="32" t="str">
        <f>IF(B139="","",IF(AE138&lt;$J$15,"Bet","No Bet"))</f>
        <v>Bet</v>
      </c>
      <c r="G139" s="22">
        <f t="shared" si="132"/>
        <v>-210</v>
      </c>
      <c r="AE139" s="1">
        <f>IF(E139="L",AE138+1,IF(E139="W",0,""))</f>
        <v>4</v>
      </c>
      <c r="AF139" s="3" t="str">
        <f t="shared" si="100"/>
        <v/>
      </c>
      <c r="AG139" s="3" t="str">
        <f t="shared" si="101"/>
        <v/>
      </c>
      <c r="AH139" s="3" t="str">
        <f t="shared" si="102"/>
        <v/>
      </c>
      <c r="AI139" s="3" t="str">
        <f t="shared" si="103"/>
        <v/>
      </c>
      <c r="AJ139" s="3" t="str">
        <f t="shared" si="104"/>
        <v/>
      </c>
      <c r="AK139" s="3" t="str">
        <f t="shared" si="105"/>
        <v/>
      </c>
      <c r="AL139" s="3" t="str">
        <f t="shared" si="106"/>
        <v/>
      </c>
      <c r="AM139" s="3" t="str">
        <f t="shared" si="107"/>
        <v/>
      </c>
      <c r="AN139" s="3" t="str">
        <f t="shared" si="108"/>
        <v/>
      </c>
      <c r="AO139" s="3" t="str">
        <f t="shared" si="109"/>
        <v/>
      </c>
      <c r="AP139" s="3" t="str">
        <f t="shared" si="110"/>
        <v/>
      </c>
      <c r="AQ139" s="3" t="str">
        <f t="shared" si="111"/>
        <v/>
      </c>
      <c r="AR139" s="3" t="str">
        <f t="shared" si="112"/>
        <v/>
      </c>
      <c r="AS139" s="3" t="str">
        <f t="shared" si="113"/>
        <v/>
      </c>
      <c r="AT139" s="3" t="str">
        <f t="shared" si="114"/>
        <v/>
      </c>
      <c r="AU139" s="3" t="str">
        <f t="shared" si="115"/>
        <v/>
      </c>
      <c r="AV139" s="3" t="str">
        <f t="shared" si="116"/>
        <v/>
      </c>
      <c r="AW139" s="3" t="str">
        <f t="shared" si="117"/>
        <v/>
      </c>
      <c r="AX139" s="3" t="str">
        <f t="shared" si="118"/>
        <v/>
      </c>
      <c r="AY139" s="3" t="str">
        <f t="shared" si="119"/>
        <v/>
      </c>
      <c r="AZ139" s="3" t="str">
        <f t="shared" si="120"/>
        <v/>
      </c>
      <c r="BA139" s="3" t="str">
        <f t="shared" si="121"/>
        <v/>
      </c>
      <c r="BB139" s="3" t="str">
        <f t="shared" si="122"/>
        <v/>
      </c>
      <c r="BC139" s="3" t="str">
        <f t="shared" si="123"/>
        <v/>
      </c>
      <c r="BD139" s="3" t="str">
        <f t="shared" si="124"/>
        <v/>
      </c>
      <c r="BE139" s="3" t="str">
        <f t="shared" si="125"/>
        <v/>
      </c>
      <c r="BF139" s="3" t="str">
        <f t="shared" si="126"/>
        <v/>
      </c>
      <c r="BG139" s="3" t="str">
        <f t="shared" si="127"/>
        <v/>
      </c>
      <c r="BH139" s="3" t="str">
        <f t="shared" si="128"/>
        <v/>
      </c>
      <c r="BI139" s="3" t="str">
        <f t="shared" si="129"/>
        <v/>
      </c>
      <c r="BJ139" s="3" t="str">
        <f t="shared" si="130"/>
        <v/>
      </c>
    </row>
    <row r="140" spans="2:62">
      <c r="B140" s="6">
        <v>20</v>
      </c>
      <c r="C140" s="4" t="str">
        <f>IF(B140="","",VLOOKUP(B140,Tabelle2!$A$2:$B$38,2,0))</f>
        <v>8-11-12-28-30-36</v>
      </c>
      <c r="D140" s="3">
        <f t="shared" si="133"/>
        <v>0</v>
      </c>
      <c r="E140" s="7" t="str">
        <f t="shared" si="131"/>
        <v>L</v>
      </c>
      <c r="F140" s="32" t="str">
        <f>IF(B140="","",IF(AE139&lt;$J$15,"Bet","No Bet"))</f>
        <v>Bet</v>
      </c>
      <c r="G140" s="22">
        <f t="shared" si="132"/>
        <v>-216</v>
      </c>
      <c r="AE140" s="1">
        <f>IF(E140="L",AE139+1,IF(E140="W",0,""))</f>
        <v>5</v>
      </c>
      <c r="AF140" s="3" t="str">
        <f t="shared" si="100"/>
        <v/>
      </c>
      <c r="AG140" s="3" t="str">
        <f t="shared" si="101"/>
        <v/>
      </c>
      <c r="AH140" s="3" t="str">
        <f t="shared" si="102"/>
        <v/>
      </c>
      <c r="AI140" s="3" t="str">
        <f t="shared" si="103"/>
        <v/>
      </c>
      <c r="AJ140" s="3" t="str">
        <f t="shared" si="104"/>
        <v/>
      </c>
      <c r="AK140" s="3" t="str">
        <f t="shared" si="105"/>
        <v/>
      </c>
      <c r="AL140" s="3" t="str">
        <f t="shared" si="106"/>
        <v/>
      </c>
      <c r="AM140" s="3" t="str">
        <f t="shared" si="107"/>
        <v/>
      </c>
      <c r="AN140" s="3" t="str">
        <f t="shared" si="108"/>
        <v/>
      </c>
      <c r="AO140" s="3" t="str">
        <f t="shared" si="109"/>
        <v/>
      </c>
      <c r="AP140" s="3" t="str">
        <f t="shared" si="110"/>
        <v/>
      </c>
      <c r="AQ140" s="3" t="str">
        <f t="shared" si="111"/>
        <v/>
      </c>
      <c r="AR140" s="3" t="str">
        <f t="shared" si="112"/>
        <v/>
      </c>
      <c r="AS140" s="3" t="str">
        <f t="shared" si="113"/>
        <v/>
      </c>
      <c r="AT140" s="3" t="str">
        <f t="shared" si="114"/>
        <v/>
      </c>
      <c r="AU140" s="3" t="str">
        <f t="shared" si="115"/>
        <v/>
      </c>
      <c r="AV140" s="3" t="str">
        <f t="shared" si="116"/>
        <v/>
      </c>
      <c r="AW140" s="3" t="str">
        <f t="shared" si="117"/>
        <v/>
      </c>
      <c r="AX140" s="3" t="str">
        <f t="shared" si="118"/>
        <v/>
      </c>
      <c r="AY140" s="3" t="str">
        <f t="shared" si="119"/>
        <v/>
      </c>
      <c r="AZ140" s="3" t="str">
        <f t="shared" si="120"/>
        <v/>
      </c>
      <c r="BA140" s="3" t="str">
        <f t="shared" si="121"/>
        <v/>
      </c>
      <c r="BB140" s="3" t="str">
        <f t="shared" si="122"/>
        <v/>
      </c>
      <c r="BC140" s="3" t="str">
        <f t="shared" si="123"/>
        <v/>
      </c>
      <c r="BD140" s="3" t="str">
        <f t="shared" si="124"/>
        <v/>
      </c>
      <c r="BE140" s="3" t="str">
        <f t="shared" si="125"/>
        <v/>
      </c>
      <c r="BF140" s="3" t="str">
        <f t="shared" si="126"/>
        <v/>
      </c>
      <c r="BG140" s="3" t="str">
        <f t="shared" si="127"/>
        <v/>
      </c>
      <c r="BH140" s="3" t="str">
        <f t="shared" si="128"/>
        <v/>
      </c>
      <c r="BI140" s="3" t="str">
        <f t="shared" si="129"/>
        <v/>
      </c>
      <c r="BJ140" s="3" t="str">
        <f t="shared" si="130"/>
        <v/>
      </c>
    </row>
    <row r="141" spans="2:62">
      <c r="B141" s="6">
        <v>13</v>
      </c>
      <c r="C141" s="4" t="str">
        <f>IF(B141="","",VLOOKUP(B141,Tabelle2!$A$2:$B$38,2,0))</f>
        <v>4-15-16-19-24-33</v>
      </c>
      <c r="D141" s="3">
        <f t="shared" si="133"/>
        <v>0</v>
      </c>
      <c r="E141" s="7" t="str">
        <f t="shared" si="131"/>
        <v>L</v>
      </c>
      <c r="F141" s="32" t="str">
        <f>IF(B141="","",IF(AE140&lt;$J$15,"Bet","No Bet"))</f>
        <v>Bet</v>
      </c>
      <c r="G141" s="22">
        <f t="shared" si="132"/>
        <v>-222</v>
      </c>
      <c r="AE141" s="1">
        <f>IF(E141="L",AE140+1,IF(E141="W",0,""))</f>
        <v>6</v>
      </c>
      <c r="AF141" s="3" t="str">
        <f t="shared" ref="AF141:AF204" si="134">IF(AND($AE142=0,$AE141=1),1,"")</f>
        <v/>
      </c>
      <c r="AG141" s="3" t="str">
        <f t="shared" ref="AG141:AG204" si="135">IF(AND($AE142=0,$AE141=2),1,"")</f>
        <v/>
      </c>
      <c r="AH141" s="3" t="str">
        <f t="shared" ref="AH141:AH204" si="136">IF(AND($AE142=0,$AE141=3),1,"")</f>
        <v/>
      </c>
      <c r="AI141" s="3" t="str">
        <f t="shared" ref="AI141:AI204" si="137">IF(AND($AE142=0,$AE141=4),1,"")</f>
        <v/>
      </c>
      <c r="AJ141" s="3" t="str">
        <f t="shared" ref="AJ141:AJ204" si="138">IF(AND($AE142=0,$AE141=5),1,"")</f>
        <v/>
      </c>
      <c r="AK141" s="3" t="str">
        <f t="shared" ref="AK141:AK204" si="139">IF(AND($AE142=0,$AE141=6),1,"")</f>
        <v/>
      </c>
      <c r="AL141" s="3" t="str">
        <f t="shared" ref="AL141:AL204" si="140">IF(AND($AE142=0,$AE141=7),1,"")</f>
        <v/>
      </c>
      <c r="AM141" s="3" t="str">
        <f t="shared" ref="AM141:AM204" si="141">IF(AND($AE142=0,$AE141=8),1,"")</f>
        <v/>
      </c>
      <c r="AN141" s="3" t="str">
        <f t="shared" ref="AN141:AN204" si="142">IF(AND($AE142=0,$AE141=9),1,"")</f>
        <v/>
      </c>
      <c r="AO141" s="3" t="str">
        <f t="shared" ref="AO141:AO204" si="143">IF(AND($AE142=0,$AE141=10),1,"")</f>
        <v/>
      </c>
      <c r="AP141" s="3" t="str">
        <f t="shared" ref="AP141:AP204" si="144">IF(AND($AE142=0,$AE141=11),1,"")</f>
        <v/>
      </c>
      <c r="AQ141" s="3" t="str">
        <f t="shared" ref="AQ141:AQ204" si="145">IF(AND($AE142=0,$AE141=12),1,"")</f>
        <v/>
      </c>
      <c r="AR141" s="3" t="str">
        <f t="shared" ref="AR141:AR204" si="146">IF(AND($AE142=0,$AE141=13),1,"")</f>
        <v/>
      </c>
      <c r="AS141" s="3" t="str">
        <f t="shared" ref="AS141:AS204" si="147">IF(AND($AE142=0,$AE141=14),1,"")</f>
        <v/>
      </c>
      <c r="AT141" s="3" t="str">
        <f t="shared" ref="AT141:AT204" si="148">IF(AND($AE142=0,$AE141=15),1,"")</f>
        <v/>
      </c>
      <c r="AU141" s="3" t="str">
        <f t="shared" ref="AU141:AU204" si="149">IF(AND($AE142=0,$AE141=16),1,"")</f>
        <v/>
      </c>
      <c r="AV141" s="3" t="str">
        <f t="shared" ref="AV141:AV204" si="150">IF(AND($AE142=0,$AE141=17),1,"")</f>
        <v/>
      </c>
      <c r="AW141" s="3" t="str">
        <f t="shared" ref="AW141:AW204" si="151">IF(AND($AE142=0,$AE141=18),1,"")</f>
        <v/>
      </c>
      <c r="AX141" s="3" t="str">
        <f t="shared" ref="AX141:AX204" si="152">IF(AND($AE142=0,$AE141=19),1,"")</f>
        <v/>
      </c>
      <c r="AY141" s="3" t="str">
        <f t="shared" ref="AY141:AY204" si="153">IF(AND($AE142=0,$AE141=20),1,"")</f>
        <v/>
      </c>
      <c r="AZ141" s="3" t="str">
        <f t="shared" ref="AZ141:AZ204" si="154">IF(AND($AE142=0,$AE141=21),1,"")</f>
        <v/>
      </c>
      <c r="BA141" s="3" t="str">
        <f t="shared" ref="BA141:BA204" si="155">IF(AND($AE142=0,$AE141=22),1,"")</f>
        <v/>
      </c>
      <c r="BB141" s="3" t="str">
        <f t="shared" ref="BB141:BB204" si="156">IF(AND($AE142=0,$AE141=23),1,"")</f>
        <v/>
      </c>
      <c r="BC141" s="3" t="str">
        <f t="shared" ref="BC141:BC204" si="157">IF(AND($AE142=0,$AE141=24),1,"")</f>
        <v/>
      </c>
      <c r="BD141" s="3" t="str">
        <f t="shared" ref="BD141:BD204" si="158">IF(AND($AE142=0,$AE141=25),1,"")</f>
        <v/>
      </c>
      <c r="BE141" s="3" t="str">
        <f t="shared" ref="BE141:BE204" si="159">IF(AND($AE142=0,$AE141=26),1,"")</f>
        <v/>
      </c>
      <c r="BF141" s="3" t="str">
        <f t="shared" ref="BF141:BF204" si="160">IF(AND($AE142=0,$AE141=27),1,"")</f>
        <v/>
      </c>
      <c r="BG141" s="3" t="str">
        <f t="shared" ref="BG141:BG204" si="161">IF(AND($AE142=0,$AE141=28),1,"")</f>
        <v/>
      </c>
      <c r="BH141" s="3" t="str">
        <f t="shared" ref="BH141:BH204" si="162">IF(AND($AE142=0,$AE141=29),1,"")</f>
        <v/>
      </c>
      <c r="BI141" s="3" t="str">
        <f t="shared" ref="BI141:BI204" si="163">IF(AND($AE142=0,$AE141=30),1,"")</f>
        <v/>
      </c>
      <c r="BJ141" s="3" t="str">
        <f t="shared" si="130"/>
        <v/>
      </c>
    </row>
    <row r="142" spans="2:62">
      <c r="B142" s="6">
        <v>13</v>
      </c>
      <c r="C142" s="4" t="str">
        <f>IF(B142="","",VLOOKUP(B142,Tabelle2!$A$2:$B$38,2,0))</f>
        <v>4-15-16-19-24-33</v>
      </c>
      <c r="D142" s="3">
        <f t="shared" si="133"/>
        <v>0</v>
      </c>
      <c r="E142" s="7" t="str">
        <f t="shared" si="131"/>
        <v>L</v>
      </c>
      <c r="F142" s="32" t="str">
        <f>IF(B142="","",IF(AE141&lt;$J$15,"Bet","No Bet"))</f>
        <v>Bet</v>
      </c>
      <c r="G142" s="22">
        <f t="shared" si="132"/>
        <v>-228</v>
      </c>
      <c r="AE142" s="1">
        <f>IF(E142="L",AE141+1,IF(E142="W",0,""))</f>
        <v>7</v>
      </c>
      <c r="AF142" s="3" t="str">
        <f t="shared" si="134"/>
        <v/>
      </c>
      <c r="AG142" s="3" t="str">
        <f t="shared" si="135"/>
        <v/>
      </c>
      <c r="AH142" s="3" t="str">
        <f t="shared" si="136"/>
        <v/>
      </c>
      <c r="AI142" s="3" t="str">
        <f t="shared" si="137"/>
        <v/>
      </c>
      <c r="AJ142" s="3" t="str">
        <f t="shared" si="138"/>
        <v/>
      </c>
      <c r="AK142" s="3" t="str">
        <f t="shared" si="139"/>
        <v/>
      </c>
      <c r="AL142" s="3" t="str">
        <f t="shared" si="140"/>
        <v/>
      </c>
      <c r="AM142" s="3" t="str">
        <f t="shared" si="141"/>
        <v/>
      </c>
      <c r="AN142" s="3" t="str">
        <f t="shared" si="142"/>
        <v/>
      </c>
      <c r="AO142" s="3" t="str">
        <f t="shared" si="143"/>
        <v/>
      </c>
      <c r="AP142" s="3" t="str">
        <f t="shared" si="144"/>
        <v/>
      </c>
      <c r="AQ142" s="3" t="str">
        <f t="shared" si="145"/>
        <v/>
      </c>
      <c r="AR142" s="3" t="str">
        <f t="shared" si="146"/>
        <v/>
      </c>
      <c r="AS142" s="3" t="str">
        <f t="shared" si="147"/>
        <v/>
      </c>
      <c r="AT142" s="3" t="str">
        <f t="shared" si="148"/>
        <v/>
      </c>
      <c r="AU142" s="3" t="str">
        <f t="shared" si="149"/>
        <v/>
      </c>
      <c r="AV142" s="3" t="str">
        <f t="shared" si="150"/>
        <v/>
      </c>
      <c r="AW142" s="3" t="str">
        <f t="shared" si="151"/>
        <v/>
      </c>
      <c r="AX142" s="3" t="str">
        <f t="shared" si="152"/>
        <v/>
      </c>
      <c r="AY142" s="3" t="str">
        <f t="shared" si="153"/>
        <v/>
      </c>
      <c r="AZ142" s="3" t="str">
        <f t="shared" si="154"/>
        <v/>
      </c>
      <c r="BA142" s="3" t="str">
        <f t="shared" si="155"/>
        <v/>
      </c>
      <c r="BB142" s="3" t="str">
        <f t="shared" si="156"/>
        <v/>
      </c>
      <c r="BC142" s="3" t="str">
        <f t="shared" si="157"/>
        <v/>
      </c>
      <c r="BD142" s="3" t="str">
        <f t="shared" si="158"/>
        <v/>
      </c>
      <c r="BE142" s="3" t="str">
        <f t="shared" si="159"/>
        <v/>
      </c>
      <c r="BF142" s="3" t="str">
        <f t="shared" si="160"/>
        <v/>
      </c>
      <c r="BG142" s="3" t="str">
        <f t="shared" si="161"/>
        <v/>
      </c>
      <c r="BH142" s="3" t="str">
        <f t="shared" si="162"/>
        <v/>
      </c>
      <c r="BI142" s="3" t="str">
        <f t="shared" si="163"/>
        <v/>
      </c>
      <c r="BJ142" s="3" t="str">
        <f t="shared" ref="BJ142:BJ205" si="164">IF(AE142="","",IF(AND($AE143=0,$AE142&gt;30),1,""))</f>
        <v/>
      </c>
    </row>
    <row r="143" spans="2:62">
      <c r="B143" s="6">
        <v>21</v>
      </c>
      <c r="C143" s="4" t="str">
        <f>IF(B143="","",VLOOKUP(B143,Tabelle2!$A$2:$B$38,2,0))</f>
        <v>11-12-28-30-35-36</v>
      </c>
      <c r="D143" s="3">
        <f t="shared" si="133"/>
        <v>0</v>
      </c>
      <c r="E143" s="7" t="str">
        <f t="shared" si="131"/>
        <v>L</v>
      </c>
      <c r="F143" s="32" t="str">
        <f>IF(B143="","",IF(AE142&lt;$J$15,"Bet","No Bet"))</f>
        <v>Bet</v>
      </c>
      <c r="G143" s="22">
        <f t="shared" si="132"/>
        <v>-234</v>
      </c>
      <c r="AE143" s="1">
        <f>IF(E143="L",AE142+1,IF(E143="W",0,""))</f>
        <v>8</v>
      </c>
      <c r="AF143" s="3" t="str">
        <f t="shared" si="134"/>
        <v/>
      </c>
      <c r="AG143" s="3" t="str">
        <f t="shared" si="135"/>
        <v/>
      </c>
      <c r="AH143" s="3" t="str">
        <f t="shared" si="136"/>
        <v/>
      </c>
      <c r="AI143" s="3" t="str">
        <f t="shared" si="137"/>
        <v/>
      </c>
      <c r="AJ143" s="3" t="str">
        <f t="shared" si="138"/>
        <v/>
      </c>
      <c r="AK143" s="3" t="str">
        <f t="shared" si="139"/>
        <v/>
      </c>
      <c r="AL143" s="3" t="str">
        <f t="shared" si="140"/>
        <v/>
      </c>
      <c r="AM143" s="3" t="str">
        <f t="shared" si="141"/>
        <v/>
      </c>
      <c r="AN143" s="3" t="str">
        <f t="shared" si="142"/>
        <v/>
      </c>
      <c r="AO143" s="3" t="str">
        <f t="shared" si="143"/>
        <v/>
      </c>
      <c r="AP143" s="3" t="str">
        <f t="shared" si="144"/>
        <v/>
      </c>
      <c r="AQ143" s="3" t="str">
        <f t="shared" si="145"/>
        <v/>
      </c>
      <c r="AR143" s="3" t="str">
        <f t="shared" si="146"/>
        <v/>
      </c>
      <c r="AS143" s="3" t="str">
        <f t="shared" si="147"/>
        <v/>
      </c>
      <c r="AT143" s="3" t="str">
        <f t="shared" si="148"/>
        <v/>
      </c>
      <c r="AU143" s="3" t="str">
        <f t="shared" si="149"/>
        <v/>
      </c>
      <c r="AV143" s="3" t="str">
        <f t="shared" si="150"/>
        <v/>
      </c>
      <c r="AW143" s="3" t="str">
        <f t="shared" si="151"/>
        <v/>
      </c>
      <c r="AX143" s="3" t="str">
        <f t="shared" si="152"/>
        <v/>
      </c>
      <c r="AY143" s="3" t="str">
        <f t="shared" si="153"/>
        <v/>
      </c>
      <c r="AZ143" s="3" t="str">
        <f t="shared" si="154"/>
        <v/>
      </c>
      <c r="BA143" s="3" t="str">
        <f t="shared" si="155"/>
        <v/>
      </c>
      <c r="BB143" s="3" t="str">
        <f t="shared" si="156"/>
        <v/>
      </c>
      <c r="BC143" s="3" t="str">
        <f t="shared" si="157"/>
        <v/>
      </c>
      <c r="BD143" s="3" t="str">
        <f t="shared" si="158"/>
        <v/>
      </c>
      <c r="BE143" s="3" t="str">
        <f t="shared" si="159"/>
        <v/>
      </c>
      <c r="BF143" s="3" t="str">
        <f t="shared" si="160"/>
        <v/>
      </c>
      <c r="BG143" s="3" t="str">
        <f t="shared" si="161"/>
        <v/>
      </c>
      <c r="BH143" s="3" t="str">
        <f t="shared" si="162"/>
        <v/>
      </c>
      <c r="BI143" s="3" t="str">
        <f t="shared" si="163"/>
        <v/>
      </c>
      <c r="BJ143" s="3" t="str">
        <f t="shared" si="164"/>
        <v/>
      </c>
    </row>
    <row r="144" spans="2:62">
      <c r="B144" s="6">
        <v>1</v>
      </c>
      <c r="C144" s="4" t="str">
        <f>IF(B144="","",VLOOKUP(B144,Tabelle2!$A$2:$B$38,2,0))</f>
        <v>7-11-12-28-30-36</v>
      </c>
      <c r="D144" s="3">
        <f t="shared" si="133"/>
        <v>0</v>
      </c>
      <c r="E144" s="7" t="str">
        <f t="shared" si="131"/>
        <v>L</v>
      </c>
      <c r="F144" s="32" t="str">
        <f>IF(B144="","",IF(AE143&lt;$J$15,"Bet","No Bet"))</f>
        <v>Bet</v>
      </c>
      <c r="G144" s="22">
        <f t="shared" si="132"/>
        <v>-240</v>
      </c>
      <c r="AE144" s="1">
        <f>IF(E144="L",AE143+1,IF(E144="W",0,""))</f>
        <v>9</v>
      </c>
      <c r="AF144" s="3" t="str">
        <f t="shared" si="134"/>
        <v/>
      </c>
      <c r="AG144" s="3" t="str">
        <f t="shared" si="135"/>
        <v/>
      </c>
      <c r="AH144" s="3" t="str">
        <f t="shared" si="136"/>
        <v/>
      </c>
      <c r="AI144" s="3" t="str">
        <f t="shared" si="137"/>
        <v/>
      </c>
      <c r="AJ144" s="3" t="str">
        <f t="shared" si="138"/>
        <v/>
      </c>
      <c r="AK144" s="3" t="str">
        <f t="shared" si="139"/>
        <v/>
      </c>
      <c r="AL144" s="3" t="str">
        <f t="shared" si="140"/>
        <v/>
      </c>
      <c r="AM144" s="3" t="str">
        <f t="shared" si="141"/>
        <v/>
      </c>
      <c r="AN144" s="3" t="str">
        <f t="shared" si="142"/>
        <v/>
      </c>
      <c r="AO144" s="3" t="str">
        <f t="shared" si="143"/>
        <v/>
      </c>
      <c r="AP144" s="3" t="str">
        <f t="shared" si="144"/>
        <v/>
      </c>
      <c r="AQ144" s="3" t="str">
        <f t="shared" si="145"/>
        <v/>
      </c>
      <c r="AR144" s="3" t="str">
        <f t="shared" si="146"/>
        <v/>
      </c>
      <c r="AS144" s="3" t="str">
        <f t="shared" si="147"/>
        <v/>
      </c>
      <c r="AT144" s="3" t="str">
        <f t="shared" si="148"/>
        <v/>
      </c>
      <c r="AU144" s="3" t="str">
        <f t="shared" si="149"/>
        <v/>
      </c>
      <c r="AV144" s="3" t="str">
        <f t="shared" si="150"/>
        <v/>
      </c>
      <c r="AW144" s="3" t="str">
        <f t="shared" si="151"/>
        <v/>
      </c>
      <c r="AX144" s="3" t="str">
        <f t="shared" si="152"/>
        <v/>
      </c>
      <c r="AY144" s="3" t="str">
        <f t="shared" si="153"/>
        <v/>
      </c>
      <c r="AZ144" s="3" t="str">
        <f t="shared" si="154"/>
        <v/>
      </c>
      <c r="BA144" s="3" t="str">
        <f t="shared" si="155"/>
        <v/>
      </c>
      <c r="BB144" s="3" t="str">
        <f t="shared" si="156"/>
        <v/>
      </c>
      <c r="BC144" s="3" t="str">
        <f t="shared" si="157"/>
        <v/>
      </c>
      <c r="BD144" s="3" t="str">
        <f t="shared" si="158"/>
        <v/>
      </c>
      <c r="BE144" s="3" t="str">
        <f t="shared" si="159"/>
        <v/>
      </c>
      <c r="BF144" s="3" t="str">
        <f t="shared" si="160"/>
        <v/>
      </c>
      <c r="BG144" s="3" t="str">
        <f t="shared" si="161"/>
        <v/>
      </c>
      <c r="BH144" s="3" t="str">
        <f t="shared" si="162"/>
        <v/>
      </c>
      <c r="BI144" s="3" t="str">
        <f t="shared" si="163"/>
        <v/>
      </c>
      <c r="BJ144" s="3" t="str">
        <f t="shared" si="164"/>
        <v/>
      </c>
    </row>
    <row r="145" spans="2:62">
      <c r="B145" s="6">
        <v>1</v>
      </c>
      <c r="C145" s="4" t="str">
        <f>IF(B145="","",VLOOKUP(B145,Tabelle2!$A$2:$B$38,2,0))</f>
        <v>7-11-12-28-30-36</v>
      </c>
      <c r="D145" s="3">
        <f t="shared" si="133"/>
        <v>0</v>
      </c>
      <c r="E145" s="7" t="str">
        <f t="shared" si="131"/>
        <v>L</v>
      </c>
      <c r="F145" s="32" t="str">
        <f>IF(B145="","",IF(AE144&lt;$J$15,"Bet","No Bet"))</f>
        <v>Bet</v>
      </c>
      <c r="G145" s="22">
        <f t="shared" si="132"/>
        <v>-246</v>
      </c>
      <c r="AE145" s="1">
        <f>IF(E145="L",AE144+1,IF(E145="W",0,""))</f>
        <v>10</v>
      </c>
      <c r="AF145" s="3" t="str">
        <f t="shared" si="134"/>
        <v/>
      </c>
      <c r="AG145" s="3" t="str">
        <f t="shared" si="135"/>
        <v/>
      </c>
      <c r="AH145" s="3" t="str">
        <f t="shared" si="136"/>
        <v/>
      </c>
      <c r="AI145" s="3" t="str">
        <f t="shared" si="137"/>
        <v/>
      </c>
      <c r="AJ145" s="3" t="str">
        <f t="shared" si="138"/>
        <v/>
      </c>
      <c r="AK145" s="3" t="str">
        <f t="shared" si="139"/>
        <v/>
      </c>
      <c r="AL145" s="3" t="str">
        <f t="shared" si="140"/>
        <v/>
      </c>
      <c r="AM145" s="3" t="str">
        <f t="shared" si="141"/>
        <v/>
      </c>
      <c r="AN145" s="3" t="str">
        <f t="shared" si="142"/>
        <v/>
      </c>
      <c r="AO145" s="3" t="str">
        <f t="shared" si="143"/>
        <v/>
      </c>
      <c r="AP145" s="3" t="str">
        <f t="shared" si="144"/>
        <v/>
      </c>
      <c r="AQ145" s="3" t="str">
        <f t="shared" si="145"/>
        <v/>
      </c>
      <c r="AR145" s="3" t="str">
        <f t="shared" si="146"/>
        <v/>
      </c>
      <c r="AS145" s="3" t="str">
        <f t="shared" si="147"/>
        <v/>
      </c>
      <c r="AT145" s="3" t="str">
        <f t="shared" si="148"/>
        <v/>
      </c>
      <c r="AU145" s="3" t="str">
        <f t="shared" si="149"/>
        <v/>
      </c>
      <c r="AV145" s="3" t="str">
        <f t="shared" si="150"/>
        <v/>
      </c>
      <c r="AW145" s="3" t="str">
        <f t="shared" si="151"/>
        <v/>
      </c>
      <c r="AX145" s="3" t="str">
        <f t="shared" si="152"/>
        <v/>
      </c>
      <c r="AY145" s="3" t="str">
        <f t="shared" si="153"/>
        <v/>
      </c>
      <c r="AZ145" s="3" t="str">
        <f t="shared" si="154"/>
        <v/>
      </c>
      <c r="BA145" s="3" t="str">
        <f t="shared" si="155"/>
        <v/>
      </c>
      <c r="BB145" s="3" t="str">
        <f t="shared" si="156"/>
        <v/>
      </c>
      <c r="BC145" s="3" t="str">
        <f t="shared" si="157"/>
        <v/>
      </c>
      <c r="BD145" s="3" t="str">
        <f t="shared" si="158"/>
        <v/>
      </c>
      <c r="BE145" s="3" t="str">
        <f t="shared" si="159"/>
        <v/>
      </c>
      <c r="BF145" s="3" t="str">
        <f t="shared" si="160"/>
        <v/>
      </c>
      <c r="BG145" s="3" t="str">
        <f t="shared" si="161"/>
        <v/>
      </c>
      <c r="BH145" s="3" t="str">
        <f t="shared" si="162"/>
        <v/>
      </c>
      <c r="BI145" s="3" t="str">
        <f t="shared" si="163"/>
        <v/>
      </c>
      <c r="BJ145" s="3" t="str">
        <f t="shared" si="164"/>
        <v/>
      </c>
    </row>
    <row r="146" spans="2:62">
      <c r="B146" s="6">
        <v>26</v>
      </c>
      <c r="C146" s="4" t="str">
        <f>IF(B146="","",VLOOKUP(B146,Tabelle2!$A$2:$B$38,2,0))</f>
        <v>9-17-22-25-31-34</v>
      </c>
      <c r="D146" s="3">
        <f t="shared" si="133"/>
        <v>0</v>
      </c>
      <c r="E146" s="7" t="str">
        <f t="shared" si="131"/>
        <v>L</v>
      </c>
      <c r="F146" s="32" t="str">
        <f>IF(B146="","",IF(AE145&lt;$J$15,"Bet","No Bet"))</f>
        <v>Bet</v>
      </c>
      <c r="G146" s="22">
        <f t="shared" si="132"/>
        <v>-252</v>
      </c>
      <c r="AE146" s="1">
        <f>IF(E146="L",AE145+1,IF(E146="W",0,""))</f>
        <v>11</v>
      </c>
      <c r="AF146" s="3" t="str">
        <f t="shared" si="134"/>
        <v/>
      </c>
      <c r="AG146" s="3" t="str">
        <f t="shared" si="135"/>
        <v/>
      </c>
      <c r="AH146" s="3" t="str">
        <f t="shared" si="136"/>
        <v/>
      </c>
      <c r="AI146" s="3" t="str">
        <f t="shared" si="137"/>
        <v/>
      </c>
      <c r="AJ146" s="3" t="str">
        <f t="shared" si="138"/>
        <v/>
      </c>
      <c r="AK146" s="3" t="str">
        <f t="shared" si="139"/>
        <v/>
      </c>
      <c r="AL146" s="3" t="str">
        <f t="shared" si="140"/>
        <v/>
      </c>
      <c r="AM146" s="3" t="str">
        <f t="shared" si="141"/>
        <v/>
      </c>
      <c r="AN146" s="3" t="str">
        <f t="shared" si="142"/>
        <v/>
      </c>
      <c r="AO146" s="3" t="str">
        <f t="shared" si="143"/>
        <v/>
      </c>
      <c r="AP146" s="3" t="str">
        <f t="shared" si="144"/>
        <v/>
      </c>
      <c r="AQ146" s="3" t="str">
        <f t="shared" si="145"/>
        <v/>
      </c>
      <c r="AR146" s="3" t="str">
        <f t="shared" si="146"/>
        <v/>
      </c>
      <c r="AS146" s="3" t="str">
        <f t="shared" si="147"/>
        <v/>
      </c>
      <c r="AT146" s="3" t="str">
        <f t="shared" si="148"/>
        <v/>
      </c>
      <c r="AU146" s="3" t="str">
        <f t="shared" si="149"/>
        <v/>
      </c>
      <c r="AV146" s="3" t="str">
        <f t="shared" si="150"/>
        <v/>
      </c>
      <c r="AW146" s="3" t="str">
        <f t="shared" si="151"/>
        <v/>
      </c>
      <c r="AX146" s="3" t="str">
        <f t="shared" si="152"/>
        <v/>
      </c>
      <c r="AY146" s="3" t="str">
        <f t="shared" si="153"/>
        <v/>
      </c>
      <c r="AZ146" s="3" t="str">
        <f t="shared" si="154"/>
        <v/>
      </c>
      <c r="BA146" s="3" t="str">
        <f t="shared" si="155"/>
        <v/>
      </c>
      <c r="BB146" s="3" t="str">
        <f t="shared" si="156"/>
        <v/>
      </c>
      <c r="BC146" s="3" t="str">
        <f t="shared" si="157"/>
        <v/>
      </c>
      <c r="BD146" s="3" t="str">
        <f t="shared" si="158"/>
        <v/>
      </c>
      <c r="BE146" s="3" t="str">
        <f t="shared" si="159"/>
        <v/>
      </c>
      <c r="BF146" s="3" t="str">
        <f t="shared" si="160"/>
        <v/>
      </c>
      <c r="BG146" s="3" t="str">
        <f t="shared" si="161"/>
        <v/>
      </c>
      <c r="BH146" s="3" t="str">
        <f t="shared" si="162"/>
        <v/>
      </c>
      <c r="BI146" s="3" t="str">
        <f t="shared" si="163"/>
        <v/>
      </c>
      <c r="BJ146" s="3" t="str">
        <f t="shared" si="164"/>
        <v/>
      </c>
    </row>
    <row r="147" spans="2:62">
      <c r="B147" s="6">
        <v>26</v>
      </c>
      <c r="C147" s="4" t="str">
        <f>IF(B147="","",VLOOKUP(B147,Tabelle2!$A$2:$B$38,2,0))</f>
        <v>9-17-22-25-31-34</v>
      </c>
      <c r="D147" s="3">
        <f t="shared" si="133"/>
        <v>0</v>
      </c>
      <c r="E147" s="7" t="str">
        <f t="shared" si="131"/>
        <v>L</v>
      </c>
      <c r="F147" s="32" t="str">
        <f>IF(B147="","",IF(AE146&lt;$J$15,"Bet","No Bet"))</f>
        <v>Bet</v>
      </c>
      <c r="G147" s="22">
        <f t="shared" si="132"/>
        <v>-258</v>
      </c>
      <c r="AE147" s="1">
        <f>IF(E147="L",AE146+1,IF(E147="W",0,""))</f>
        <v>12</v>
      </c>
      <c r="AF147" s="3" t="str">
        <f t="shared" si="134"/>
        <v/>
      </c>
      <c r="AG147" s="3" t="str">
        <f t="shared" si="135"/>
        <v/>
      </c>
      <c r="AH147" s="3" t="str">
        <f t="shared" si="136"/>
        <v/>
      </c>
      <c r="AI147" s="3" t="str">
        <f t="shared" si="137"/>
        <v/>
      </c>
      <c r="AJ147" s="3" t="str">
        <f t="shared" si="138"/>
        <v/>
      </c>
      <c r="AK147" s="3" t="str">
        <f t="shared" si="139"/>
        <v/>
      </c>
      <c r="AL147" s="3" t="str">
        <f t="shared" si="140"/>
        <v/>
      </c>
      <c r="AM147" s="3" t="str">
        <f t="shared" si="141"/>
        <v/>
      </c>
      <c r="AN147" s="3" t="str">
        <f t="shared" si="142"/>
        <v/>
      </c>
      <c r="AO147" s="3" t="str">
        <f t="shared" si="143"/>
        <v/>
      </c>
      <c r="AP147" s="3" t="str">
        <f t="shared" si="144"/>
        <v/>
      </c>
      <c r="AQ147" s="3">
        <f t="shared" si="145"/>
        <v>1</v>
      </c>
      <c r="AR147" s="3" t="str">
        <f t="shared" si="146"/>
        <v/>
      </c>
      <c r="AS147" s="3" t="str">
        <f t="shared" si="147"/>
        <v/>
      </c>
      <c r="AT147" s="3" t="str">
        <f t="shared" si="148"/>
        <v/>
      </c>
      <c r="AU147" s="3" t="str">
        <f t="shared" si="149"/>
        <v/>
      </c>
      <c r="AV147" s="3" t="str">
        <f t="shared" si="150"/>
        <v/>
      </c>
      <c r="AW147" s="3" t="str">
        <f t="shared" si="151"/>
        <v/>
      </c>
      <c r="AX147" s="3" t="str">
        <f t="shared" si="152"/>
        <v/>
      </c>
      <c r="AY147" s="3" t="str">
        <f t="shared" si="153"/>
        <v/>
      </c>
      <c r="AZ147" s="3" t="str">
        <f t="shared" si="154"/>
        <v/>
      </c>
      <c r="BA147" s="3" t="str">
        <f t="shared" si="155"/>
        <v/>
      </c>
      <c r="BB147" s="3" t="str">
        <f t="shared" si="156"/>
        <v/>
      </c>
      <c r="BC147" s="3" t="str">
        <f t="shared" si="157"/>
        <v/>
      </c>
      <c r="BD147" s="3" t="str">
        <f t="shared" si="158"/>
        <v/>
      </c>
      <c r="BE147" s="3" t="str">
        <f t="shared" si="159"/>
        <v/>
      </c>
      <c r="BF147" s="3" t="str">
        <f t="shared" si="160"/>
        <v/>
      </c>
      <c r="BG147" s="3" t="str">
        <f t="shared" si="161"/>
        <v/>
      </c>
      <c r="BH147" s="3" t="str">
        <f t="shared" si="162"/>
        <v/>
      </c>
      <c r="BI147" s="3" t="str">
        <f t="shared" si="163"/>
        <v/>
      </c>
      <c r="BJ147" s="3" t="str">
        <f t="shared" si="164"/>
        <v/>
      </c>
    </row>
    <row r="148" spans="2:62">
      <c r="B148" s="6">
        <v>9</v>
      </c>
      <c r="C148" s="4" t="str">
        <f>IF(B148="","",VLOOKUP(B148,Tabelle2!$A$2:$B$38,2,0))</f>
        <v>0-3-5-10-23-26</v>
      </c>
      <c r="D148" s="3">
        <f t="shared" si="133"/>
        <v>1</v>
      </c>
      <c r="E148" s="7" t="str">
        <f t="shared" si="131"/>
        <v>W</v>
      </c>
      <c r="F148" s="32" t="str">
        <f>IF(B148="","",IF(AE147&lt;$J$15,"Bet","No Bet"))</f>
        <v>Bet</v>
      </c>
      <c r="G148" s="22">
        <f t="shared" si="132"/>
        <v>-228</v>
      </c>
      <c r="AE148" s="1">
        <f>IF(E148="L",AE147+1,IF(E148="W",0,""))</f>
        <v>0</v>
      </c>
      <c r="AF148" s="3" t="str">
        <f t="shared" si="134"/>
        <v/>
      </c>
      <c r="AG148" s="3" t="str">
        <f t="shared" si="135"/>
        <v/>
      </c>
      <c r="AH148" s="3" t="str">
        <f t="shared" si="136"/>
        <v/>
      </c>
      <c r="AI148" s="3" t="str">
        <f t="shared" si="137"/>
        <v/>
      </c>
      <c r="AJ148" s="3" t="str">
        <f t="shared" si="138"/>
        <v/>
      </c>
      <c r="AK148" s="3" t="str">
        <f t="shared" si="139"/>
        <v/>
      </c>
      <c r="AL148" s="3" t="str">
        <f t="shared" si="140"/>
        <v/>
      </c>
      <c r="AM148" s="3" t="str">
        <f t="shared" si="141"/>
        <v/>
      </c>
      <c r="AN148" s="3" t="str">
        <f t="shared" si="142"/>
        <v/>
      </c>
      <c r="AO148" s="3" t="str">
        <f t="shared" si="143"/>
        <v/>
      </c>
      <c r="AP148" s="3" t="str">
        <f t="shared" si="144"/>
        <v/>
      </c>
      <c r="AQ148" s="3" t="str">
        <f t="shared" si="145"/>
        <v/>
      </c>
      <c r="AR148" s="3" t="str">
        <f t="shared" si="146"/>
        <v/>
      </c>
      <c r="AS148" s="3" t="str">
        <f t="shared" si="147"/>
        <v/>
      </c>
      <c r="AT148" s="3" t="str">
        <f t="shared" si="148"/>
        <v/>
      </c>
      <c r="AU148" s="3" t="str">
        <f t="shared" si="149"/>
        <v/>
      </c>
      <c r="AV148" s="3" t="str">
        <f t="shared" si="150"/>
        <v/>
      </c>
      <c r="AW148" s="3" t="str">
        <f t="shared" si="151"/>
        <v/>
      </c>
      <c r="AX148" s="3" t="str">
        <f t="shared" si="152"/>
        <v/>
      </c>
      <c r="AY148" s="3" t="str">
        <f t="shared" si="153"/>
        <v/>
      </c>
      <c r="AZ148" s="3" t="str">
        <f t="shared" si="154"/>
        <v/>
      </c>
      <c r="BA148" s="3" t="str">
        <f t="shared" si="155"/>
        <v/>
      </c>
      <c r="BB148" s="3" t="str">
        <f t="shared" si="156"/>
        <v/>
      </c>
      <c r="BC148" s="3" t="str">
        <f t="shared" si="157"/>
        <v/>
      </c>
      <c r="BD148" s="3" t="str">
        <f t="shared" si="158"/>
        <v/>
      </c>
      <c r="BE148" s="3" t="str">
        <f t="shared" si="159"/>
        <v/>
      </c>
      <c r="BF148" s="3" t="str">
        <f t="shared" si="160"/>
        <v/>
      </c>
      <c r="BG148" s="3" t="str">
        <f t="shared" si="161"/>
        <v/>
      </c>
      <c r="BH148" s="3" t="str">
        <f t="shared" si="162"/>
        <v/>
      </c>
      <c r="BI148" s="3" t="str">
        <f t="shared" si="163"/>
        <v/>
      </c>
      <c r="BJ148" s="3" t="str">
        <f t="shared" si="164"/>
        <v/>
      </c>
    </row>
    <row r="149" spans="2:62">
      <c r="B149" s="6">
        <v>34</v>
      </c>
      <c r="C149" s="4" t="str">
        <f>IF(B149="","",VLOOKUP(B149,Tabelle2!$A$2:$B$38,2,0))</f>
        <v>0-5-10-23-26-32</v>
      </c>
      <c r="D149" s="3">
        <f t="shared" si="133"/>
        <v>0</v>
      </c>
      <c r="E149" s="7" t="str">
        <f t="shared" si="131"/>
        <v>L</v>
      </c>
      <c r="F149" s="32" t="str">
        <f>IF(B149="","",IF(AE148&lt;$J$15,"Bet","No Bet"))</f>
        <v>Bet</v>
      </c>
      <c r="G149" s="22">
        <f t="shared" si="132"/>
        <v>-234</v>
      </c>
      <c r="AE149" s="1">
        <f>IF(E149="L",AE148+1,IF(E149="W",0,""))</f>
        <v>1</v>
      </c>
      <c r="AF149" s="3" t="str">
        <f t="shared" si="134"/>
        <v/>
      </c>
      <c r="AG149" s="3" t="str">
        <f t="shared" si="135"/>
        <v/>
      </c>
      <c r="AH149" s="3" t="str">
        <f t="shared" si="136"/>
        <v/>
      </c>
      <c r="AI149" s="3" t="str">
        <f t="shared" si="137"/>
        <v/>
      </c>
      <c r="AJ149" s="3" t="str">
        <f t="shared" si="138"/>
        <v/>
      </c>
      <c r="AK149" s="3" t="str">
        <f t="shared" si="139"/>
        <v/>
      </c>
      <c r="AL149" s="3" t="str">
        <f t="shared" si="140"/>
        <v/>
      </c>
      <c r="AM149" s="3" t="str">
        <f t="shared" si="141"/>
        <v/>
      </c>
      <c r="AN149" s="3" t="str">
        <f t="shared" si="142"/>
        <v/>
      </c>
      <c r="AO149" s="3" t="str">
        <f t="shared" si="143"/>
        <v/>
      </c>
      <c r="AP149" s="3" t="str">
        <f t="shared" si="144"/>
        <v/>
      </c>
      <c r="AQ149" s="3" t="str">
        <f t="shared" si="145"/>
        <v/>
      </c>
      <c r="AR149" s="3" t="str">
        <f t="shared" si="146"/>
        <v/>
      </c>
      <c r="AS149" s="3" t="str">
        <f t="shared" si="147"/>
        <v/>
      </c>
      <c r="AT149" s="3" t="str">
        <f t="shared" si="148"/>
        <v/>
      </c>
      <c r="AU149" s="3" t="str">
        <f t="shared" si="149"/>
        <v/>
      </c>
      <c r="AV149" s="3" t="str">
        <f t="shared" si="150"/>
        <v/>
      </c>
      <c r="AW149" s="3" t="str">
        <f t="shared" si="151"/>
        <v/>
      </c>
      <c r="AX149" s="3" t="str">
        <f t="shared" si="152"/>
        <v/>
      </c>
      <c r="AY149" s="3" t="str">
        <f t="shared" si="153"/>
        <v/>
      </c>
      <c r="AZ149" s="3" t="str">
        <f t="shared" si="154"/>
        <v/>
      </c>
      <c r="BA149" s="3" t="str">
        <f t="shared" si="155"/>
        <v/>
      </c>
      <c r="BB149" s="3" t="str">
        <f t="shared" si="156"/>
        <v/>
      </c>
      <c r="BC149" s="3" t="str">
        <f t="shared" si="157"/>
        <v/>
      </c>
      <c r="BD149" s="3" t="str">
        <f t="shared" si="158"/>
        <v/>
      </c>
      <c r="BE149" s="3" t="str">
        <f t="shared" si="159"/>
        <v/>
      </c>
      <c r="BF149" s="3" t="str">
        <f t="shared" si="160"/>
        <v/>
      </c>
      <c r="BG149" s="3" t="str">
        <f t="shared" si="161"/>
        <v/>
      </c>
      <c r="BH149" s="3" t="str">
        <f t="shared" si="162"/>
        <v/>
      </c>
      <c r="BI149" s="3" t="str">
        <f t="shared" si="163"/>
        <v/>
      </c>
      <c r="BJ149" s="3" t="str">
        <f t="shared" si="164"/>
        <v/>
      </c>
    </row>
    <row r="150" spans="2:62">
      <c r="B150" s="6">
        <v>30</v>
      </c>
      <c r="C150" s="4" t="str">
        <f>IF(B150="","",VLOOKUP(B150,Tabelle2!$A$2:$B$38,2,0))</f>
        <v>1-2-14-20-21-25</v>
      </c>
      <c r="D150" s="3">
        <f t="shared" si="133"/>
        <v>0</v>
      </c>
      <c r="E150" s="7" t="str">
        <f t="shared" si="131"/>
        <v>L</v>
      </c>
      <c r="F150" s="32" t="str">
        <f>IF(B150="","",IF(AE149&lt;$J$15,"Bet","No Bet"))</f>
        <v>Bet</v>
      </c>
      <c r="G150" s="22">
        <f t="shared" si="132"/>
        <v>-240</v>
      </c>
      <c r="AE150" s="1">
        <f>IF(E150="L",AE149+1,IF(E150="W",0,""))</f>
        <v>2</v>
      </c>
      <c r="AF150" s="3" t="str">
        <f t="shared" si="134"/>
        <v/>
      </c>
      <c r="AG150" s="3" t="str">
        <f t="shared" si="135"/>
        <v/>
      </c>
      <c r="AH150" s="3" t="str">
        <f t="shared" si="136"/>
        <v/>
      </c>
      <c r="AI150" s="3" t="str">
        <f t="shared" si="137"/>
        <v/>
      </c>
      <c r="AJ150" s="3" t="str">
        <f t="shared" si="138"/>
        <v/>
      </c>
      <c r="AK150" s="3" t="str">
        <f t="shared" si="139"/>
        <v/>
      </c>
      <c r="AL150" s="3" t="str">
        <f t="shared" si="140"/>
        <v/>
      </c>
      <c r="AM150" s="3" t="str">
        <f t="shared" si="141"/>
        <v/>
      </c>
      <c r="AN150" s="3" t="str">
        <f t="shared" si="142"/>
        <v/>
      </c>
      <c r="AO150" s="3" t="str">
        <f t="shared" si="143"/>
        <v/>
      </c>
      <c r="AP150" s="3" t="str">
        <f t="shared" si="144"/>
        <v/>
      </c>
      <c r="AQ150" s="3" t="str">
        <f t="shared" si="145"/>
        <v/>
      </c>
      <c r="AR150" s="3" t="str">
        <f t="shared" si="146"/>
        <v/>
      </c>
      <c r="AS150" s="3" t="str">
        <f t="shared" si="147"/>
        <v/>
      </c>
      <c r="AT150" s="3" t="str">
        <f t="shared" si="148"/>
        <v/>
      </c>
      <c r="AU150" s="3" t="str">
        <f t="shared" si="149"/>
        <v/>
      </c>
      <c r="AV150" s="3" t="str">
        <f t="shared" si="150"/>
        <v/>
      </c>
      <c r="AW150" s="3" t="str">
        <f t="shared" si="151"/>
        <v/>
      </c>
      <c r="AX150" s="3" t="str">
        <f t="shared" si="152"/>
        <v/>
      </c>
      <c r="AY150" s="3" t="str">
        <f t="shared" si="153"/>
        <v/>
      </c>
      <c r="AZ150" s="3" t="str">
        <f t="shared" si="154"/>
        <v/>
      </c>
      <c r="BA150" s="3" t="str">
        <f t="shared" si="155"/>
        <v/>
      </c>
      <c r="BB150" s="3" t="str">
        <f t="shared" si="156"/>
        <v/>
      </c>
      <c r="BC150" s="3" t="str">
        <f t="shared" si="157"/>
        <v/>
      </c>
      <c r="BD150" s="3" t="str">
        <f t="shared" si="158"/>
        <v/>
      </c>
      <c r="BE150" s="3" t="str">
        <f t="shared" si="159"/>
        <v/>
      </c>
      <c r="BF150" s="3" t="str">
        <f t="shared" si="160"/>
        <v/>
      </c>
      <c r="BG150" s="3" t="str">
        <f t="shared" si="161"/>
        <v/>
      </c>
      <c r="BH150" s="3" t="str">
        <f t="shared" si="162"/>
        <v/>
      </c>
      <c r="BI150" s="3" t="str">
        <f t="shared" si="163"/>
        <v/>
      </c>
      <c r="BJ150" s="3" t="str">
        <f t="shared" si="164"/>
        <v/>
      </c>
    </row>
    <row r="151" spans="2:62">
      <c r="B151" s="6">
        <v>30</v>
      </c>
      <c r="C151" s="4" t="str">
        <f>IF(B151="","",VLOOKUP(B151,Tabelle2!$A$2:$B$38,2,0))</f>
        <v>1-2-14-20-21-25</v>
      </c>
      <c r="D151" s="3">
        <f t="shared" si="133"/>
        <v>0</v>
      </c>
      <c r="E151" s="7" t="str">
        <f t="shared" si="131"/>
        <v>L</v>
      </c>
      <c r="F151" s="32" t="str">
        <f>IF(B151="","",IF(AE150&lt;$J$15,"Bet","No Bet"))</f>
        <v>Bet</v>
      </c>
      <c r="G151" s="22">
        <f t="shared" si="132"/>
        <v>-246</v>
      </c>
      <c r="AE151" s="1">
        <f>IF(E151="L",AE150+1,IF(E151="W",0,""))</f>
        <v>3</v>
      </c>
      <c r="AF151" s="3" t="str">
        <f t="shared" si="134"/>
        <v/>
      </c>
      <c r="AG151" s="3" t="str">
        <f t="shared" si="135"/>
        <v/>
      </c>
      <c r="AH151" s="3" t="str">
        <f t="shared" si="136"/>
        <v/>
      </c>
      <c r="AI151" s="3" t="str">
        <f t="shared" si="137"/>
        <v/>
      </c>
      <c r="AJ151" s="3" t="str">
        <f t="shared" si="138"/>
        <v/>
      </c>
      <c r="AK151" s="3" t="str">
        <f t="shared" si="139"/>
        <v/>
      </c>
      <c r="AL151" s="3" t="str">
        <f t="shared" si="140"/>
        <v/>
      </c>
      <c r="AM151" s="3" t="str">
        <f t="shared" si="141"/>
        <v/>
      </c>
      <c r="AN151" s="3" t="str">
        <f t="shared" si="142"/>
        <v/>
      </c>
      <c r="AO151" s="3" t="str">
        <f t="shared" si="143"/>
        <v/>
      </c>
      <c r="AP151" s="3" t="str">
        <f t="shared" si="144"/>
        <v/>
      </c>
      <c r="AQ151" s="3" t="str">
        <f t="shared" si="145"/>
        <v/>
      </c>
      <c r="AR151" s="3" t="str">
        <f t="shared" si="146"/>
        <v/>
      </c>
      <c r="AS151" s="3" t="str">
        <f t="shared" si="147"/>
        <v/>
      </c>
      <c r="AT151" s="3" t="str">
        <f t="shared" si="148"/>
        <v/>
      </c>
      <c r="AU151" s="3" t="str">
        <f t="shared" si="149"/>
        <v/>
      </c>
      <c r="AV151" s="3" t="str">
        <f t="shared" si="150"/>
        <v/>
      </c>
      <c r="AW151" s="3" t="str">
        <f t="shared" si="151"/>
        <v/>
      </c>
      <c r="AX151" s="3" t="str">
        <f t="shared" si="152"/>
        <v/>
      </c>
      <c r="AY151" s="3" t="str">
        <f t="shared" si="153"/>
        <v/>
      </c>
      <c r="AZ151" s="3" t="str">
        <f t="shared" si="154"/>
        <v/>
      </c>
      <c r="BA151" s="3" t="str">
        <f t="shared" si="155"/>
        <v/>
      </c>
      <c r="BB151" s="3" t="str">
        <f t="shared" si="156"/>
        <v/>
      </c>
      <c r="BC151" s="3" t="str">
        <f t="shared" si="157"/>
        <v/>
      </c>
      <c r="BD151" s="3" t="str">
        <f t="shared" si="158"/>
        <v/>
      </c>
      <c r="BE151" s="3" t="str">
        <f t="shared" si="159"/>
        <v/>
      </c>
      <c r="BF151" s="3" t="str">
        <f t="shared" si="160"/>
        <v/>
      </c>
      <c r="BG151" s="3" t="str">
        <f t="shared" si="161"/>
        <v/>
      </c>
      <c r="BH151" s="3" t="str">
        <f t="shared" si="162"/>
        <v/>
      </c>
      <c r="BI151" s="3" t="str">
        <f t="shared" si="163"/>
        <v/>
      </c>
      <c r="BJ151" s="3" t="str">
        <f t="shared" si="164"/>
        <v/>
      </c>
    </row>
    <row r="152" spans="2:62">
      <c r="B152" s="6">
        <v>34</v>
      </c>
      <c r="C152" s="4" t="str">
        <f>IF(B152="","",VLOOKUP(B152,Tabelle2!$A$2:$B$38,2,0))</f>
        <v>0-5-10-23-26-32</v>
      </c>
      <c r="D152" s="3">
        <f t="shared" si="133"/>
        <v>0</v>
      </c>
      <c r="E152" s="7" t="str">
        <f t="shared" si="131"/>
        <v>L</v>
      </c>
      <c r="F152" s="32" t="str">
        <f>IF(B152="","",IF(AE151&lt;$J$15,"Bet","No Bet"))</f>
        <v>Bet</v>
      </c>
      <c r="G152" s="22">
        <f t="shared" si="132"/>
        <v>-252</v>
      </c>
      <c r="AE152" s="1">
        <f>IF(E152="L",AE151+1,IF(E152="W",0,""))</f>
        <v>4</v>
      </c>
      <c r="AF152" s="3" t="str">
        <f t="shared" si="134"/>
        <v/>
      </c>
      <c r="AG152" s="3" t="str">
        <f t="shared" si="135"/>
        <v/>
      </c>
      <c r="AH152" s="3" t="str">
        <f t="shared" si="136"/>
        <v/>
      </c>
      <c r="AI152" s="3" t="str">
        <f t="shared" si="137"/>
        <v/>
      </c>
      <c r="AJ152" s="3" t="str">
        <f t="shared" si="138"/>
        <v/>
      </c>
      <c r="AK152" s="3" t="str">
        <f t="shared" si="139"/>
        <v/>
      </c>
      <c r="AL152" s="3" t="str">
        <f t="shared" si="140"/>
        <v/>
      </c>
      <c r="AM152" s="3" t="str">
        <f t="shared" si="141"/>
        <v/>
      </c>
      <c r="AN152" s="3" t="str">
        <f t="shared" si="142"/>
        <v/>
      </c>
      <c r="AO152" s="3" t="str">
        <f t="shared" si="143"/>
        <v/>
      </c>
      <c r="AP152" s="3" t="str">
        <f t="shared" si="144"/>
        <v/>
      </c>
      <c r="AQ152" s="3" t="str">
        <f t="shared" si="145"/>
        <v/>
      </c>
      <c r="AR152" s="3" t="str">
        <f t="shared" si="146"/>
        <v/>
      </c>
      <c r="AS152" s="3" t="str">
        <f t="shared" si="147"/>
        <v/>
      </c>
      <c r="AT152" s="3" t="str">
        <f t="shared" si="148"/>
        <v/>
      </c>
      <c r="AU152" s="3" t="str">
        <f t="shared" si="149"/>
        <v/>
      </c>
      <c r="AV152" s="3" t="str">
        <f t="shared" si="150"/>
        <v/>
      </c>
      <c r="AW152" s="3" t="str">
        <f t="shared" si="151"/>
        <v/>
      </c>
      <c r="AX152" s="3" t="str">
        <f t="shared" si="152"/>
        <v/>
      </c>
      <c r="AY152" s="3" t="str">
        <f t="shared" si="153"/>
        <v/>
      </c>
      <c r="AZ152" s="3" t="str">
        <f t="shared" si="154"/>
        <v/>
      </c>
      <c r="BA152" s="3" t="str">
        <f t="shared" si="155"/>
        <v/>
      </c>
      <c r="BB152" s="3" t="str">
        <f t="shared" si="156"/>
        <v/>
      </c>
      <c r="BC152" s="3" t="str">
        <f t="shared" si="157"/>
        <v/>
      </c>
      <c r="BD152" s="3" t="str">
        <f t="shared" si="158"/>
        <v/>
      </c>
      <c r="BE152" s="3" t="str">
        <f t="shared" si="159"/>
        <v/>
      </c>
      <c r="BF152" s="3" t="str">
        <f t="shared" si="160"/>
        <v/>
      </c>
      <c r="BG152" s="3" t="str">
        <f t="shared" si="161"/>
        <v/>
      </c>
      <c r="BH152" s="3" t="str">
        <f t="shared" si="162"/>
        <v/>
      </c>
      <c r="BI152" s="3" t="str">
        <f t="shared" si="163"/>
        <v/>
      </c>
      <c r="BJ152" s="3" t="str">
        <f t="shared" si="164"/>
        <v/>
      </c>
    </row>
    <row r="153" spans="2:62">
      <c r="B153" s="6">
        <v>33</v>
      </c>
      <c r="C153" s="4" t="str">
        <f>IF(B153="","",VLOOKUP(B153,Tabelle2!$A$2:$B$38,2,0))</f>
        <v>7-11-13-28-29-36</v>
      </c>
      <c r="D153" s="3">
        <f t="shared" si="133"/>
        <v>0</v>
      </c>
      <c r="E153" s="7" t="str">
        <f t="shared" si="131"/>
        <v>L</v>
      </c>
      <c r="F153" s="32" t="str">
        <f>IF(B153="","",IF(AE152&lt;$J$15,"Bet","No Bet"))</f>
        <v>Bet</v>
      </c>
      <c r="G153" s="22">
        <f t="shared" si="132"/>
        <v>-258</v>
      </c>
      <c r="AE153" s="1">
        <f>IF(E153="L",AE152+1,IF(E153="W",0,""))</f>
        <v>5</v>
      </c>
      <c r="AF153" s="3" t="str">
        <f t="shared" si="134"/>
        <v/>
      </c>
      <c r="AG153" s="3" t="str">
        <f t="shared" si="135"/>
        <v/>
      </c>
      <c r="AH153" s="3" t="str">
        <f t="shared" si="136"/>
        <v/>
      </c>
      <c r="AI153" s="3" t="str">
        <f t="shared" si="137"/>
        <v/>
      </c>
      <c r="AJ153" s="3" t="str">
        <f t="shared" si="138"/>
        <v/>
      </c>
      <c r="AK153" s="3" t="str">
        <f t="shared" si="139"/>
        <v/>
      </c>
      <c r="AL153" s="3" t="str">
        <f t="shared" si="140"/>
        <v/>
      </c>
      <c r="AM153" s="3" t="str">
        <f t="shared" si="141"/>
        <v/>
      </c>
      <c r="AN153" s="3" t="str">
        <f t="shared" si="142"/>
        <v/>
      </c>
      <c r="AO153" s="3" t="str">
        <f t="shared" si="143"/>
        <v/>
      </c>
      <c r="AP153" s="3" t="str">
        <f t="shared" si="144"/>
        <v/>
      </c>
      <c r="AQ153" s="3" t="str">
        <f t="shared" si="145"/>
        <v/>
      </c>
      <c r="AR153" s="3" t="str">
        <f t="shared" si="146"/>
        <v/>
      </c>
      <c r="AS153" s="3" t="str">
        <f t="shared" si="147"/>
        <v/>
      </c>
      <c r="AT153" s="3" t="str">
        <f t="shared" si="148"/>
        <v/>
      </c>
      <c r="AU153" s="3" t="str">
        <f t="shared" si="149"/>
        <v/>
      </c>
      <c r="AV153" s="3" t="str">
        <f t="shared" si="150"/>
        <v/>
      </c>
      <c r="AW153" s="3" t="str">
        <f t="shared" si="151"/>
        <v/>
      </c>
      <c r="AX153" s="3" t="str">
        <f t="shared" si="152"/>
        <v/>
      </c>
      <c r="AY153" s="3" t="str">
        <f t="shared" si="153"/>
        <v/>
      </c>
      <c r="AZ153" s="3" t="str">
        <f t="shared" si="154"/>
        <v/>
      </c>
      <c r="BA153" s="3" t="str">
        <f t="shared" si="155"/>
        <v/>
      </c>
      <c r="BB153" s="3" t="str">
        <f t="shared" si="156"/>
        <v/>
      </c>
      <c r="BC153" s="3" t="str">
        <f t="shared" si="157"/>
        <v/>
      </c>
      <c r="BD153" s="3" t="str">
        <f t="shared" si="158"/>
        <v/>
      </c>
      <c r="BE153" s="3" t="str">
        <f t="shared" si="159"/>
        <v/>
      </c>
      <c r="BF153" s="3" t="str">
        <f t="shared" si="160"/>
        <v/>
      </c>
      <c r="BG153" s="3" t="str">
        <f t="shared" si="161"/>
        <v/>
      </c>
      <c r="BH153" s="3" t="str">
        <f t="shared" si="162"/>
        <v/>
      </c>
      <c r="BI153" s="3" t="str">
        <f t="shared" si="163"/>
        <v/>
      </c>
      <c r="BJ153" s="3" t="str">
        <f t="shared" si="164"/>
        <v/>
      </c>
    </row>
    <row r="154" spans="2:62">
      <c r="B154" s="6">
        <v>19</v>
      </c>
      <c r="C154" s="4" t="str">
        <f>IF(B154="","",VLOOKUP(B154,Tabelle2!$A$2:$B$38,2,0))</f>
        <v>7-13-27-28-29-36</v>
      </c>
      <c r="D154" s="3">
        <f t="shared" si="133"/>
        <v>0</v>
      </c>
      <c r="E154" s="7" t="str">
        <f t="shared" si="131"/>
        <v>L</v>
      </c>
      <c r="F154" s="32" t="str">
        <f>IF(B154="","",IF(AE153&lt;$J$15,"Bet","No Bet"))</f>
        <v>Bet</v>
      </c>
      <c r="G154" s="22">
        <f t="shared" si="132"/>
        <v>-264</v>
      </c>
      <c r="AE154" s="1">
        <f>IF(E154="L",AE153+1,IF(E154="W",0,""))</f>
        <v>6</v>
      </c>
      <c r="AF154" s="3" t="str">
        <f t="shared" si="134"/>
        <v/>
      </c>
      <c r="AG154" s="3" t="str">
        <f t="shared" si="135"/>
        <v/>
      </c>
      <c r="AH154" s="3" t="str">
        <f t="shared" si="136"/>
        <v/>
      </c>
      <c r="AI154" s="3" t="str">
        <f t="shared" si="137"/>
        <v/>
      </c>
      <c r="AJ154" s="3" t="str">
        <f t="shared" si="138"/>
        <v/>
      </c>
      <c r="AK154" s="3" t="str">
        <f t="shared" si="139"/>
        <v/>
      </c>
      <c r="AL154" s="3" t="str">
        <f t="shared" si="140"/>
        <v/>
      </c>
      <c r="AM154" s="3" t="str">
        <f t="shared" si="141"/>
        <v/>
      </c>
      <c r="AN154" s="3" t="str">
        <f t="shared" si="142"/>
        <v/>
      </c>
      <c r="AO154" s="3" t="str">
        <f t="shared" si="143"/>
        <v/>
      </c>
      <c r="AP154" s="3" t="str">
        <f t="shared" si="144"/>
        <v/>
      </c>
      <c r="AQ154" s="3" t="str">
        <f t="shared" si="145"/>
        <v/>
      </c>
      <c r="AR154" s="3" t="str">
        <f t="shared" si="146"/>
        <v/>
      </c>
      <c r="AS154" s="3" t="str">
        <f t="shared" si="147"/>
        <v/>
      </c>
      <c r="AT154" s="3" t="str">
        <f t="shared" si="148"/>
        <v/>
      </c>
      <c r="AU154" s="3" t="str">
        <f t="shared" si="149"/>
        <v/>
      </c>
      <c r="AV154" s="3" t="str">
        <f t="shared" si="150"/>
        <v/>
      </c>
      <c r="AW154" s="3" t="str">
        <f t="shared" si="151"/>
        <v/>
      </c>
      <c r="AX154" s="3" t="str">
        <f t="shared" si="152"/>
        <v/>
      </c>
      <c r="AY154" s="3" t="str">
        <f t="shared" si="153"/>
        <v/>
      </c>
      <c r="AZ154" s="3" t="str">
        <f t="shared" si="154"/>
        <v/>
      </c>
      <c r="BA154" s="3" t="str">
        <f t="shared" si="155"/>
        <v/>
      </c>
      <c r="BB154" s="3" t="str">
        <f t="shared" si="156"/>
        <v/>
      </c>
      <c r="BC154" s="3" t="str">
        <f t="shared" si="157"/>
        <v/>
      </c>
      <c r="BD154" s="3" t="str">
        <f t="shared" si="158"/>
        <v/>
      </c>
      <c r="BE154" s="3" t="str">
        <f t="shared" si="159"/>
        <v/>
      </c>
      <c r="BF154" s="3" t="str">
        <f t="shared" si="160"/>
        <v/>
      </c>
      <c r="BG154" s="3" t="str">
        <f t="shared" si="161"/>
        <v/>
      </c>
      <c r="BH154" s="3" t="str">
        <f t="shared" si="162"/>
        <v/>
      </c>
      <c r="BI154" s="3" t="str">
        <f t="shared" si="163"/>
        <v/>
      </c>
      <c r="BJ154" s="3" t="str">
        <f t="shared" si="164"/>
        <v/>
      </c>
    </row>
    <row r="155" spans="2:62">
      <c r="B155" s="6">
        <v>34</v>
      </c>
      <c r="C155" s="4" t="str">
        <f>IF(B155="","",VLOOKUP(B155,Tabelle2!$A$2:$B$38,2,0))</f>
        <v>0-5-10-23-26-32</v>
      </c>
      <c r="D155" s="3">
        <f t="shared" si="133"/>
        <v>0</v>
      </c>
      <c r="E155" s="7" t="str">
        <f t="shared" si="131"/>
        <v>L</v>
      </c>
      <c r="F155" s="32" t="str">
        <f>IF(B155="","",IF(AE154&lt;$J$15,"Bet","No Bet"))</f>
        <v>Bet</v>
      </c>
      <c r="G155" s="22">
        <f t="shared" si="132"/>
        <v>-270</v>
      </c>
      <c r="AE155" s="1">
        <f>IF(E155="L",AE154+1,IF(E155="W",0,""))</f>
        <v>7</v>
      </c>
      <c r="AF155" s="3" t="str">
        <f t="shared" si="134"/>
        <v/>
      </c>
      <c r="AG155" s="3" t="str">
        <f t="shared" si="135"/>
        <v/>
      </c>
      <c r="AH155" s="3" t="str">
        <f t="shared" si="136"/>
        <v/>
      </c>
      <c r="AI155" s="3" t="str">
        <f t="shared" si="137"/>
        <v/>
      </c>
      <c r="AJ155" s="3" t="str">
        <f t="shared" si="138"/>
        <v/>
      </c>
      <c r="AK155" s="3" t="str">
        <f t="shared" si="139"/>
        <v/>
      </c>
      <c r="AL155" s="3" t="str">
        <f t="shared" si="140"/>
        <v/>
      </c>
      <c r="AM155" s="3" t="str">
        <f t="shared" si="141"/>
        <v/>
      </c>
      <c r="AN155" s="3" t="str">
        <f t="shared" si="142"/>
        <v/>
      </c>
      <c r="AO155" s="3" t="str">
        <f t="shared" si="143"/>
        <v/>
      </c>
      <c r="AP155" s="3" t="str">
        <f t="shared" si="144"/>
        <v/>
      </c>
      <c r="AQ155" s="3" t="str">
        <f t="shared" si="145"/>
        <v/>
      </c>
      <c r="AR155" s="3" t="str">
        <f t="shared" si="146"/>
        <v/>
      </c>
      <c r="AS155" s="3" t="str">
        <f t="shared" si="147"/>
        <v/>
      </c>
      <c r="AT155" s="3" t="str">
        <f t="shared" si="148"/>
        <v/>
      </c>
      <c r="AU155" s="3" t="str">
        <f t="shared" si="149"/>
        <v/>
      </c>
      <c r="AV155" s="3" t="str">
        <f t="shared" si="150"/>
        <v/>
      </c>
      <c r="AW155" s="3" t="str">
        <f t="shared" si="151"/>
        <v/>
      </c>
      <c r="AX155" s="3" t="str">
        <f t="shared" si="152"/>
        <v/>
      </c>
      <c r="AY155" s="3" t="str">
        <f t="shared" si="153"/>
        <v/>
      </c>
      <c r="AZ155" s="3" t="str">
        <f t="shared" si="154"/>
        <v/>
      </c>
      <c r="BA155" s="3" t="str">
        <f t="shared" si="155"/>
        <v/>
      </c>
      <c r="BB155" s="3" t="str">
        <f t="shared" si="156"/>
        <v/>
      </c>
      <c r="BC155" s="3" t="str">
        <f t="shared" si="157"/>
        <v/>
      </c>
      <c r="BD155" s="3" t="str">
        <f t="shared" si="158"/>
        <v/>
      </c>
      <c r="BE155" s="3" t="str">
        <f t="shared" si="159"/>
        <v/>
      </c>
      <c r="BF155" s="3" t="str">
        <f t="shared" si="160"/>
        <v/>
      </c>
      <c r="BG155" s="3" t="str">
        <f t="shared" si="161"/>
        <v/>
      </c>
      <c r="BH155" s="3" t="str">
        <f t="shared" si="162"/>
        <v/>
      </c>
      <c r="BI155" s="3" t="str">
        <f t="shared" si="163"/>
        <v/>
      </c>
      <c r="BJ155" s="3" t="str">
        <f t="shared" si="164"/>
        <v/>
      </c>
    </row>
    <row r="156" spans="2:62">
      <c r="B156" s="6">
        <v>34</v>
      </c>
      <c r="C156" s="4" t="str">
        <f>IF(B156="","",VLOOKUP(B156,Tabelle2!$A$2:$B$38,2,0))</f>
        <v>0-5-10-23-26-32</v>
      </c>
      <c r="D156" s="3">
        <f t="shared" si="133"/>
        <v>0</v>
      </c>
      <c r="E156" s="7" t="str">
        <f t="shared" si="131"/>
        <v>L</v>
      </c>
      <c r="F156" s="32" t="str">
        <f>IF(B156="","",IF(AE155&lt;$J$15,"Bet","No Bet"))</f>
        <v>Bet</v>
      </c>
      <c r="G156" s="22">
        <f t="shared" si="132"/>
        <v>-276</v>
      </c>
      <c r="AE156" s="1">
        <f>IF(E156="L",AE155+1,IF(E156="W",0,""))</f>
        <v>8</v>
      </c>
      <c r="AF156" s="3" t="str">
        <f t="shared" si="134"/>
        <v/>
      </c>
      <c r="AG156" s="3" t="str">
        <f t="shared" si="135"/>
        <v/>
      </c>
      <c r="AH156" s="3" t="str">
        <f t="shared" si="136"/>
        <v/>
      </c>
      <c r="AI156" s="3" t="str">
        <f t="shared" si="137"/>
        <v/>
      </c>
      <c r="AJ156" s="3" t="str">
        <f t="shared" si="138"/>
        <v/>
      </c>
      <c r="AK156" s="3" t="str">
        <f t="shared" si="139"/>
        <v/>
      </c>
      <c r="AL156" s="3" t="str">
        <f t="shared" si="140"/>
        <v/>
      </c>
      <c r="AM156" s="3" t="str">
        <f t="shared" si="141"/>
        <v/>
      </c>
      <c r="AN156" s="3" t="str">
        <f t="shared" si="142"/>
        <v/>
      </c>
      <c r="AO156" s="3" t="str">
        <f t="shared" si="143"/>
        <v/>
      </c>
      <c r="AP156" s="3" t="str">
        <f t="shared" si="144"/>
        <v/>
      </c>
      <c r="AQ156" s="3" t="str">
        <f t="shared" si="145"/>
        <v/>
      </c>
      <c r="AR156" s="3" t="str">
        <f t="shared" si="146"/>
        <v/>
      </c>
      <c r="AS156" s="3" t="str">
        <f t="shared" si="147"/>
        <v/>
      </c>
      <c r="AT156" s="3" t="str">
        <f t="shared" si="148"/>
        <v/>
      </c>
      <c r="AU156" s="3" t="str">
        <f t="shared" si="149"/>
        <v/>
      </c>
      <c r="AV156" s="3" t="str">
        <f t="shared" si="150"/>
        <v/>
      </c>
      <c r="AW156" s="3" t="str">
        <f t="shared" si="151"/>
        <v/>
      </c>
      <c r="AX156" s="3" t="str">
        <f t="shared" si="152"/>
        <v/>
      </c>
      <c r="AY156" s="3" t="str">
        <f t="shared" si="153"/>
        <v/>
      </c>
      <c r="AZ156" s="3" t="str">
        <f t="shared" si="154"/>
        <v/>
      </c>
      <c r="BA156" s="3" t="str">
        <f t="shared" si="155"/>
        <v/>
      </c>
      <c r="BB156" s="3" t="str">
        <f t="shared" si="156"/>
        <v/>
      </c>
      <c r="BC156" s="3" t="str">
        <f t="shared" si="157"/>
        <v/>
      </c>
      <c r="BD156" s="3" t="str">
        <f t="shared" si="158"/>
        <v/>
      </c>
      <c r="BE156" s="3" t="str">
        <f t="shared" si="159"/>
        <v/>
      </c>
      <c r="BF156" s="3" t="str">
        <f t="shared" si="160"/>
        <v/>
      </c>
      <c r="BG156" s="3" t="str">
        <f t="shared" si="161"/>
        <v/>
      </c>
      <c r="BH156" s="3" t="str">
        <f t="shared" si="162"/>
        <v/>
      </c>
      <c r="BI156" s="3" t="str">
        <f t="shared" si="163"/>
        <v/>
      </c>
      <c r="BJ156" s="3" t="str">
        <f t="shared" si="164"/>
        <v/>
      </c>
    </row>
    <row r="157" spans="2:62">
      <c r="B157" s="6">
        <v>21</v>
      </c>
      <c r="C157" s="4" t="str">
        <f>IF(B157="","",VLOOKUP(B157,Tabelle2!$A$2:$B$38,2,0))</f>
        <v>11-12-28-30-35-36</v>
      </c>
      <c r="D157" s="3">
        <f t="shared" si="133"/>
        <v>0</v>
      </c>
      <c r="E157" s="7" t="str">
        <f t="shared" si="131"/>
        <v>L</v>
      </c>
      <c r="F157" s="32" t="str">
        <f>IF(B157="","",IF(AE156&lt;$J$15,"Bet","No Bet"))</f>
        <v>Bet</v>
      </c>
      <c r="G157" s="22">
        <f t="shared" si="132"/>
        <v>-282</v>
      </c>
      <c r="AE157" s="1">
        <f>IF(E157="L",AE156+1,IF(E157="W",0,""))</f>
        <v>9</v>
      </c>
      <c r="AF157" s="3" t="str">
        <f t="shared" si="134"/>
        <v/>
      </c>
      <c r="AG157" s="3" t="str">
        <f t="shared" si="135"/>
        <v/>
      </c>
      <c r="AH157" s="3" t="str">
        <f t="shared" si="136"/>
        <v/>
      </c>
      <c r="AI157" s="3" t="str">
        <f t="shared" si="137"/>
        <v/>
      </c>
      <c r="AJ157" s="3" t="str">
        <f t="shared" si="138"/>
        <v/>
      </c>
      <c r="AK157" s="3" t="str">
        <f t="shared" si="139"/>
        <v/>
      </c>
      <c r="AL157" s="3" t="str">
        <f t="shared" si="140"/>
        <v/>
      </c>
      <c r="AM157" s="3" t="str">
        <f t="shared" si="141"/>
        <v/>
      </c>
      <c r="AN157" s="3" t="str">
        <f t="shared" si="142"/>
        <v/>
      </c>
      <c r="AO157" s="3" t="str">
        <f t="shared" si="143"/>
        <v/>
      </c>
      <c r="AP157" s="3" t="str">
        <f t="shared" si="144"/>
        <v/>
      </c>
      <c r="AQ157" s="3" t="str">
        <f t="shared" si="145"/>
        <v/>
      </c>
      <c r="AR157" s="3" t="str">
        <f t="shared" si="146"/>
        <v/>
      </c>
      <c r="AS157" s="3" t="str">
        <f t="shared" si="147"/>
        <v/>
      </c>
      <c r="AT157" s="3" t="str">
        <f t="shared" si="148"/>
        <v/>
      </c>
      <c r="AU157" s="3" t="str">
        <f t="shared" si="149"/>
        <v/>
      </c>
      <c r="AV157" s="3" t="str">
        <f t="shared" si="150"/>
        <v/>
      </c>
      <c r="AW157" s="3" t="str">
        <f t="shared" si="151"/>
        <v/>
      </c>
      <c r="AX157" s="3" t="str">
        <f t="shared" si="152"/>
        <v/>
      </c>
      <c r="AY157" s="3" t="str">
        <f t="shared" si="153"/>
        <v/>
      </c>
      <c r="AZ157" s="3" t="str">
        <f t="shared" si="154"/>
        <v/>
      </c>
      <c r="BA157" s="3" t="str">
        <f t="shared" si="155"/>
        <v/>
      </c>
      <c r="BB157" s="3" t="str">
        <f t="shared" si="156"/>
        <v/>
      </c>
      <c r="BC157" s="3" t="str">
        <f t="shared" si="157"/>
        <v/>
      </c>
      <c r="BD157" s="3" t="str">
        <f t="shared" si="158"/>
        <v/>
      </c>
      <c r="BE157" s="3" t="str">
        <f t="shared" si="159"/>
        <v/>
      </c>
      <c r="BF157" s="3" t="str">
        <f t="shared" si="160"/>
        <v/>
      </c>
      <c r="BG157" s="3" t="str">
        <f t="shared" si="161"/>
        <v/>
      </c>
      <c r="BH157" s="3" t="str">
        <f t="shared" si="162"/>
        <v/>
      </c>
      <c r="BI157" s="3" t="str">
        <f t="shared" si="163"/>
        <v/>
      </c>
      <c r="BJ157" s="3" t="str">
        <f t="shared" si="164"/>
        <v/>
      </c>
    </row>
    <row r="158" spans="2:62">
      <c r="B158" s="6">
        <v>21</v>
      </c>
      <c r="C158" s="4" t="str">
        <f>IF(B158="","",VLOOKUP(B158,Tabelle2!$A$2:$B$38,2,0))</f>
        <v>11-12-28-30-35-36</v>
      </c>
      <c r="D158" s="3">
        <f t="shared" si="133"/>
        <v>0</v>
      </c>
      <c r="E158" s="7" t="str">
        <f t="shared" si="131"/>
        <v>L</v>
      </c>
      <c r="F158" s="32" t="str">
        <f>IF(B158="","",IF(AE157&lt;$J$15,"Bet","No Bet"))</f>
        <v>Bet</v>
      </c>
      <c r="G158" s="22">
        <f t="shared" si="132"/>
        <v>-288</v>
      </c>
      <c r="AE158" s="1">
        <f>IF(E158="L",AE157+1,IF(E158="W",0,""))</f>
        <v>10</v>
      </c>
      <c r="AF158" s="3" t="str">
        <f t="shared" si="134"/>
        <v/>
      </c>
      <c r="AG158" s="3" t="str">
        <f t="shared" si="135"/>
        <v/>
      </c>
      <c r="AH158" s="3" t="str">
        <f t="shared" si="136"/>
        <v/>
      </c>
      <c r="AI158" s="3" t="str">
        <f t="shared" si="137"/>
        <v/>
      </c>
      <c r="AJ158" s="3" t="str">
        <f t="shared" si="138"/>
        <v/>
      </c>
      <c r="AK158" s="3" t="str">
        <f t="shared" si="139"/>
        <v/>
      </c>
      <c r="AL158" s="3" t="str">
        <f t="shared" si="140"/>
        <v/>
      </c>
      <c r="AM158" s="3" t="str">
        <f t="shared" si="141"/>
        <v/>
      </c>
      <c r="AN158" s="3" t="str">
        <f t="shared" si="142"/>
        <v/>
      </c>
      <c r="AO158" s="3" t="str">
        <f t="shared" si="143"/>
        <v/>
      </c>
      <c r="AP158" s="3" t="str">
        <f t="shared" si="144"/>
        <v/>
      </c>
      <c r="AQ158" s="3" t="str">
        <f t="shared" si="145"/>
        <v/>
      </c>
      <c r="AR158" s="3" t="str">
        <f t="shared" si="146"/>
        <v/>
      </c>
      <c r="AS158" s="3" t="str">
        <f t="shared" si="147"/>
        <v/>
      </c>
      <c r="AT158" s="3" t="str">
        <f t="shared" si="148"/>
        <v/>
      </c>
      <c r="AU158" s="3" t="str">
        <f t="shared" si="149"/>
        <v/>
      </c>
      <c r="AV158" s="3" t="str">
        <f t="shared" si="150"/>
        <v/>
      </c>
      <c r="AW158" s="3" t="str">
        <f t="shared" si="151"/>
        <v/>
      </c>
      <c r="AX158" s="3" t="str">
        <f t="shared" si="152"/>
        <v/>
      </c>
      <c r="AY158" s="3" t="str">
        <f t="shared" si="153"/>
        <v/>
      </c>
      <c r="AZ158" s="3" t="str">
        <f t="shared" si="154"/>
        <v/>
      </c>
      <c r="BA158" s="3" t="str">
        <f t="shared" si="155"/>
        <v/>
      </c>
      <c r="BB158" s="3" t="str">
        <f t="shared" si="156"/>
        <v/>
      </c>
      <c r="BC158" s="3" t="str">
        <f t="shared" si="157"/>
        <v/>
      </c>
      <c r="BD158" s="3" t="str">
        <f t="shared" si="158"/>
        <v/>
      </c>
      <c r="BE158" s="3" t="str">
        <f t="shared" si="159"/>
        <v/>
      </c>
      <c r="BF158" s="3" t="str">
        <f t="shared" si="160"/>
        <v/>
      </c>
      <c r="BG158" s="3" t="str">
        <f t="shared" si="161"/>
        <v/>
      </c>
      <c r="BH158" s="3" t="str">
        <f t="shared" si="162"/>
        <v/>
      </c>
      <c r="BI158" s="3" t="str">
        <f t="shared" si="163"/>
        <v/>
      </c>
      <c r="BJ158" s="3" t="str">
        <f t="shared" si="164"/>
        <v/>
      </c>
    </row>
    <row r="159" spans="2:62">
      <c r="B159" s="6">
        <v>17</v>
      </c>
      <c r="C159" s="4" t="str">
        <f>IF(B159="","",VLOOKUP(B159,Tabelle2!$A$2:$B$38,2,0))</f>
        <v>0-3-8-10-23-26</v>
      </c>
      <c r="D159" s="3">
        <f t="shared" si="133"/>
        <v>0</v>
      </c>
      <c r="E159" s="7" t="str">
        <f t="shared" si="131"/>
        <v>L</v>
      </c>
      <c r="F159" s="32" t="str">
        <f>IF(B159="","",IF(AE158&lt;$J$15,"Bet","No Bet"))</f>
        <v>Bet</v>
      </c>
      <c r="G159" s="22">
        <f t="shared" si="132"/>
        <v>-294</v>
      </c>
      <c r="AE159" s="1">
        <f>IF(E159="L",AE158+1,IF(E159="W",0,""))</f>
        <v>11</v>
      </c>
      <c r="AF159" s="3" t="str">
        <f t="shared" si="134"/>
        <v/>
      </c>
      <c r="AG159" s="3" t="str">
        <f t="shared" si="135"/>
        <v/>
      </c>
      <c r="AH159" s="3" t="str">
        <f t="shared" si="136"/>
        <v/>
      </c>
      <c r="AI159" s="3" t="str">
        <f t="shared" si="137"/>
        <v/>
      </c>
      <c r="AJ159" s="3" t="str">
        <f t="shared" si="138"/>
        <v/>
      </c>
      <c r="AK159" s="3" t="str">
        <f t="shared" si="139"/>
        <v/>
      </c>
      <c r="AL159" s="3" t="str">
        <f t="shared" si="140"/>
        <v/>
      </c>
      <c r="AM159" s="3" t="str">
        <f t="shared" si="141"/>
        <v/>
      </c>
      <c r="AN159" s="3" t="str">
        <f t="shared" si="142"/>
        <v/>
      </c>
      <c r="AO159" s="3" t="str">
        <f t="shared" si="143"/>
        <v/>
      </c>
      <c r="AP159" s="3" t="str">
        <f t="shared" si="144"/>
        <v/>
      </c>
      <c r="AQ159" s="3" t="str">
        <f t="shared" si="145"/>
        <v/>
      </c>
      <c r="AR159" s="3" t="str">
        <f t="shared" si="146"/>
        <v/>
      </c>
      <c r="AS159" s="3" t="str">
        <f t="shared" si="147"/>
        <v/>
      </c>
      <c r="AT159" s="3" t="str">
        <f t="shared" si="148"/>
        <v/>
      </c>
      <c r="AU159" s="3" t="str">
        <f t="shared" si="149"/>
        <v/>
      </c>
      <c r="AV159" s="3" t="str">
        <f t="shared" si="150"/>
        <v/>
      </c>
      <c r="AW159" s="3" t="str">
        <f t="shared" si="151"/>
        <v/>
      </c>
      <c r="AX159" s="3" t="str">
        <f t="shared" si="152"/>
        <v/>
      </c>
      <c r="AY159" s="3" t="str">
        <f t="shared" si="153"/>
        <v/>
      </c>
      <c r="AZ159" s="3" t="str">
        <f t="shared" si="154"/>
        <v/>
      </c>
      <c r="BA159" s="3" t="str">
        <f t="shared" si="155"/>
        <v/>
      </c>
      <c r="BB159" s="3" t="str">
        <f t="shared" si="156"/>
        <v/>
      </c>
      <c r="BC159" s="3" t="str">
        <f t="shared" si="157"/>
        <v/>
      </c>
      <c r="BD159" s="3" t="str">
        <f t="shared" si="158"/>
        <v/>
      </c>
      <c r="BE159" s="3" t="str">
        <f t="shared" si="159"/>
        <v/>
      </c>
      <c r="BF159" s="3" t="str">
        <f t="shared" si="160"/>
        <v/>
      </c>
      <c r="BG159" s="3" t="str">
        <f t="shared" si="161"/>
        <v/>
      </c>
      <c r="BH159" s="3" t="str">
        <f t="shared" si="162"/>
        <v/>
      </c>
      <c r="BI159" s="3" t="str">
        <f t="shared" si="163"/>
        <v/>
      </c>
      <c r="BJ159" s="3" t="str">
        <f t="shared" si="164"/>
        <v/>
      </c>
    </row>
    <row r="160" spans="2:62">
      <c r="B160" s="6">
        <v>6</v>
      </c>
      <c r="C160" s="4" t="str">
        <f>IF(B160="","",VLOOKUP(B160,Tabelle2!$A$2:$B$38,2,0))</f>
        <v>0-5-10-15-24-32</v>
      </c>
      <c r="D160" s="3">
        <f t="shared" si="133"/>
        <v>0</v>
      </c>
      <c r="E160" s="7" t="str">
        <f t="shared" si="131"/>
        <v>L</v>
      </c>
      <c r="F160" s="32" t="str">
        <f>IF(B160="","",IF(AE159&lt;$J$15,"Bet","No Bet"))</f>
        <v>Bet</v>
      </c>
      <c r="G160" s="22">
        <f t="shared" si="132"/>
        <v>-300</v>
      </c>
      <c r="AE160" s="1">
        <f>IF(E160="L",AE159+1,IF(E160="W",0,""))</f>
        <v>12</v>
      </c>
      <c r="AF160" s="3" t="str">
        <f t="shared" si="134"/>
        <v/>
      </c>
      <c r="AG160" s="3" t="str">
        <f t="shared" si="135"/>
        <v/>
      </c>
      <c r="AH160" s="3" t="str">
        <f t="shared" si="136"/>
        <v/>
      </c>
      <c r="AI160" s="3" t="str">
        <f t="shared" si="137"/>
        <v/>
      </c>
      <c r="AJ160" s="3" t="str">
        <f t="shared" si="138"/>
        <v/>
      </c>
      <c r="AK160" s="3" t="str">
        <f t="shared" si="139"/>
        <v/>
      </c>
      <c r="AL160" s="3" t="str">
        <f t="shared" si="140"/>
        <v/>
      </c>
      <c r="AM160" s="3" t="str">
        <f t="shared" si="141"/>
        <v/>
      </c>
      <c r="AN160" s="3" t="str">
        <f t="shared" si="142"/>
        <v/>
      </c>
      <c r="AO160" s="3" t="str">
        <f t="shared" si="143"/>
        <v/>
      </c>
      <c r="AP160" s="3" t="str">
        <f t="shared" si="144"/>
        <v/>
      </c>
      <c r="AQ160" s="3" t="str">
        <f t="shared" si="145"/>
        <v/>
      </c>
      <c r="AR160" s="3" t="str">
        <f t="shared" si="146"/>
        <v/>
      </c>
      <c r="AS160" s="3" t="str">
        <f t="shared" si="147"/>
        <v/>
      </c>
      <c r="AT160" s="3" t="str">
        <f t="shared" si="148"/>
        <v/>
      </c>
      <c r="AU160" s="3" t="str">
        <f t="shared" si="149"/>
        <v/>
      </c>
      <c r="AV160" s="3" t="str">
        <f t="shared" si="150"/>
        <v/>
      </c>
      <c r="AW160" s="3" t="str">
        <f t="shared" si="151"/>
        <v/>
      </c>
      <c r="AX160" s="3" t="str">
        <f t="shared" si="152"/>
        <v/>
      </c>
      <c r="AY160" s="3" t="str">
        <f t="shared" si="153"/>
        <v/>
      </c>
      <c r="AZ160" s="3" t="str">
        <f t="shared" si="154"/>
        <v/>
      </c>
      <c r="BA160" s="3" t="str">
        <f t="shared" si="155"/>
        <v/>
      </c>
      <c r="BB160" s="3" t="str">
        <f t="shared" si="156"/>
        <v/>
      </c>
      <c r="BC160" s="3" t="str">
        <f t="shared" si="157"/>
        <v/>
      </c>
      <c r="BD160" s="3" t="str">
        <f t="shared" si="158"/>
        <v/>
      </c>
      <c r="BE160" s="3" t="str">
        <f t="shared" si="159"/>
        <v/>
      </c>
      <c r="BF160" s="3" t="str">
        <f t="shared" si="160"/>
        <v/>
      </c>
      <c r="BG160" s="3" t="str">
        <f t="shared" si="161"/>
        <v/>
      </c>
      <c r="BH160" s="3" t="str">
        <f t="shared" si="162"/>
        <v/>
      </c>
      <c r="BI160" s="3" t="str">
        <f t="shared" si="163"/>
        <v/>
      </c>
      <c r="BJ160" s="3" t="str">
        <f t="shared" si="164"/>
        <v/>
      </c>
    </row>
    <row r="161" spans="2:62">
      <c r="B161" s="6">
        <v>6</v>
      </c>
      <c r="C161" s="4" t="str">
        <f>IF(B161="","",VLOOKUP(B161,Tabelle2!$A$2:$B$38,2,0))</f>
        <v>0-5-10-15-24-32</v>
      </c>
      <c r="D161" s="3">
        <f t="shared" si="133"/>
        <v>0</v>
      </c>
      <c r="E161" s="7" t="str">
        <f t="shared" si="131"/>
        <v>L</v>
      </c>
      <c r="F161" s="32" t="str">
        <f>IF(B161="","",IF(AE160&lt;$J$15,"Bet","No Bet"))</f>
        <v>Bet</v>
      </c>
      <c r="G161" s="22">
        <f t="shared" si="132"/>
        <v>-306</v>
      </c>
      <c r="AE161" s="1">
        <f>IF(E161="L",AE160+1,IF(E161="W",0,""))</f>
        <v>13</v>
      </c>
      <c r="AF161" s="3" t="str">
        <f t="shared" si="134"/>
        <v/>
      </c>
      <c r="AG161" s="3" t="str">
        <f t="shared" si="135"/>
        <v/>
      </c>
      <c r="AH161" s="3" t="str">
        <f t="shared" si="136"/>
        <v/>
      </c>
      <c r="AI161" s="3" t="str">
        <f t="shared" si="137"/>
        <v/>
      </c>
      <c r="AJ161" s="3" t="str">
        <f t="shared" si="138"/>
        <v/>
      </c>
      <c r="AK161" s="3" t="str">
        <f t="shared" si="139"/>
        <v/>
      </c>
      <c r="AL161" s="3" t="str">
        <f t="shared" si="140"/>
        <v/>
      </c>
      <c r="AM161" s="3" t="str">
        <f t="shared" si="141"/>
        <v/>
      </c>
      <c r="AN161" s="3" t="str">
        <f t="shared" si="142"/>
        <v/>
      </c>
      <c r="AO161" s="3" t="str">
        <f t="shared" si="143"/>
        <v/>
      </c>
      <c r="AP161" s="3" t="str">
        <f t="shared" si="144"/>
        <v/>
      </c>
      <c r="AQ161" s="3" t="str">
        <f t="shared" si="145"/>
        <v/>
      </c>
      <c r="AR161" s="3">
        <f t="shared" si="146"/>
        <v>1</v>
      </c>
      <c r="AS161" s="3" t="str">
        <f t="shared" si="147"/>
        <v/>
      </c>
      <c r="AT161" s="3" t="str">
        <f t="shared" si="148"/>
        <v/>
      </c>
      <c r="AU161" s="3" t="str">
        <f t="shared" si="149"/>
        <v/>
      </c>
      <c r="AV161" s="3" t="str">
        <f t="shared" si="150"/>
        <v/>
      </c>
      <c r="AW161" s="3" t="str">
        <f t="shared" si="151"/>
        <v/>
      </c>
      <c r="AX161" s="3" t="str">
        <f t="shared" si="152"/>
        <v/>
      </c>
      <c r="AY161" s="3" t="str">
        <f t="shared" si="153"/>
        <v/>
      </c>
      <c r="AZ161" s="3" t="str">
        <f t="shared" si="154"/>
        <v/>
      </c>
      <c r="BA161" s="3" t="str">
        <f t="shared" si="155"/>
        <v/>
      </c>
      <c r="BB161" s="3" t="str">
        <f t="shared" si="156"/>
        <v/>
      </c>
      <c r="BC161" s="3" t="str">
        <f t="shared" si="157"/>
        <v/>
      </c>
      <c r="BD161" s="3" t="str">
        <f t="shared" si="158"/>
        <v/>
      </c>
      <c r="BE161" s="3" t="str">
        <f t="shared" si="159"/>
        <v/>
      </c>
      <c r="BF161" s="3" t="str">
        <f t="shared" si="160"/>
        <v/>
      </c>
      <c r="BG161" s="3" t="str">
        <f t="shared" si="161"/>
        <v/>
      </c>
      <c r="BH161" s="3" t="str">
        <f t="shared" si="162"/>
        <v/>
      </c>
      <c r="BI161" s="3" t="str">
        <f t="shared" si="163"/>
        <v/>
      </c>
      <c r="BJ161" s="3" t="str">
        <f t="shared" si="164"/>
        <v/>
      </c>
    </row>
    <row r="162" spans="2:62">
      <c r="B162" s="6">
        <v>0</v>
      </c>
      <c r="C162" s="4" t="str">
        <f>IF(B162="","",VLOOKUP(B162,Tabelle2!$A$2:$B$38,2,0))</f>
        <v>6-9-17-18-22-34</v>
      </c>
      <c r="D162" s="3">
        <f t="shared" si="133"/>
        <v>1</v>
      </c>
      <c r="E162" s="7" t="str">
        <f t="shared" si="131"/>
        <v>W</v>
      </c>
      <c r="F162" s="32" t="str">
        <f>IF(B162="","",IF(AE161&lt;$J$15,"Bet","No Bet"))</f>
        <v>Bet</v>
      </c>
      <c r="G162" s="22">
        <f t="shared" si="132"/>
        <v>-276</v>
      </c>
      <c r="AE162" s="1">
        <f>IF(E162="L",AE161+1,IF(E162="W",0,""))</f>
        <v>0</v>
      </c>
      <c r="AF162" s="3" t="str">
        <f t="shared" si="134"/>
        <v/>
      </c>
      <c r="AG162" s="3" t="str">
        <f t="shared" si="135"/>
        <v/>
      </c>
      <c r="AH162" s="3" t="str">
        <f t="shared" si="136"/>
        <v/>
      </c>
      <c r="AI162" s="3" t="str">
        <f t="shared" si="137"/>
        <v/>
      </c>
      <c r="AJ162" s="3" t="str">
        <f t="shared" si="138"/>
        <v/>
      </c>
      <c r="AK162" s="3" t="str">
        <f t="shared" si="139"/>
        <v/>
      </c>
      <c r="AL162" s="3" t="str">
        <f t="shared" si="140"/>
        <v/>
      </c>
      <c r="AM162" s="3" t="str">
        <f t="shared" si="141"/>
        <v/>
      </c>
      <c r="AN162" s="3" t="str">
        <f t="shared" si="142"/>
        <v/>
      </c>
      <c r="AO162" s="3" t="str">
        <f t="shared" si="143"/>
        <v/>
      </c>
      <c r="AP162" s="3" t="str">
        <f t="shared" si="144"/>
        <v/>
      </c>
      <c r="AQ162" s="3" t="str">
        <f t="shared" si="145"/>
        <v/>
      </c>
      <c r="AR162" s="3" t="str">
        <f t="shared" si="146"/>
        <v/>
      </c>
      <c r="AS162" s="3" t="str">
        <f t="shared" si="147"/>
        <v/>
      </c>
      <c r="AT162" s="3" t="str">
        <f t="shared" si="148"/>
        <v/>
      </c>
      <c r="AU162" s="3" t="str">
        <f t="shared" si="149"/>
        <v/>
      </c>
      <c r="AV162" s="3" t="str">
        <f t="shared" si="150"/>
        <v/>
      </c>
      <c r="AW162" s="3" t="str">
        <f t="shared" si="151"/>
        <v/>
      </c>
      <c r="AX162" s="3" t="str">
        <f t="shared" si="152"/>
        <v/>
      </c>
      <c r="AY162" s="3" t="str">
        <f t="shared" si="153"/>
        <v/>
      </c>
      <c r="AZ162" s="3" t="str">
        <f t="shared" si="154"/>
        <v/>
      </c>
      <c r="BA162" s="3" t="str">
        <f t="shared" si="155"/>
        <v/>
      </c>
      <c r="BB162" s="3" t="str">
        <f t="shared" si="156"/>
        <v/>
      </c>
      <c r="BC162" s="3" t="str">
        <f t="shared" si="157"/>
        <v/>
      </c>
      <c r="BD162" s="3" t="str">
        <f t="shared" si="158"/>
        <v/>
      </c>
      <c r="BE162" s="3" t="str">
        <f t="shared" si="159"/>
        <v/>
      </c>
      <c r="BF162" s="3" t="str">
        <f t="shared" si="160"/>
        <v/>
      </c>
      <c r="BG162" s="3" t="str">
        <f t="shared" si="161"/>
        <v/>
      </c>
      <c r="BH162" s="3" t="str">
        <f t="shared" si="162"/>
        <v/>
      </c>
      <c r="BI162" s="3" t="str">
        <f t="shared" si="163"/>
        <v/>
      </c>
      <c r="BJ162" s="3" t="str">
        <f t="shared" si="164"/>
        <v/>
      </c>
    </row>
    <row r="163" spans="2:62">
      <c r="B163" s="6">
        <v>8</v>
      </c>
      <c r="C163" s="4" t="str">
        <f>IF(B163="","",VLOOKUP(B163,Tabelle2!$A$2:$B$38,2,0))</f>
        <v>2-14-17-20-25-31</v>
      </c>
      <c r="D163" s="3">
        <f t="shared" si="133"/>
        <v>0</v>
      </c>
      <c r="E163" s="7" t="str">
        <f t="shared" si="131"/>
        <v>L</v>
      </c>
      <c r="F163" s="32" t="str">
        <f>IF(B163="","",IF(AE162&lt;$J$15,"Bet","No Bet"))</f>
        <v>Bet</v>
      </c>
      <c r="G163" s="22">
        <f t="shared" si="132"/>
        <v>-282</v>
      </c>
      <c r="AE163" s="1">
        <f>IF(E163="L",AE162+1,IF(E163="W",0,""))</f>
        <v>1</v>
      </c>
      <c r="AF163" s="3" t="str">
        <f t="shared" si="134"/>
        <v/>
      </c>
      <c r="AG163" s="3" t="str">
        <f t="shared" si="135"/>
        <v/>
      </c>
      <c r="AH163" s="3" t="str">
        <f t="shared" si="136"/>
        <v/>
      </c>
      <c r="AI163" s="3" t="str">
        <f t="shared" si="137"/>
        <v/>
      </c>
      <c r="AJ163" s="3" t="str">
        <f t="shared" si="138"/>
        <v/>
      </c>
      <c r="AK163" s="3" t="str">
        <f t="shared" si="139"/>
        <v/>
      </c>
      <c r="AL163" s="3" t="str">
        <f t="shared" si="140"/>
        <v/>
      </c>
      <c r="AM163" s="3" t="str">
        <f t="shared" si="141"/>
        <v/>
      </c>
      <c r="AN163" s="3" t="str">
        <f t="shared" si="142"/>
        <v/>
      </c>
      <c r="AO163" s="3" t="str">
        <f t="shared" si="143"/>
        <v/>
      </c>
      <c r="AP163" s="3" t="str">
        <f t="shared" si="144"/>
        <v/>
      </c>
      <c r="AQ163" s="3" t="str">
        <f t="shared" si="145"/>
        <v/>
      </c>
      <c r="AR163" s="3" t="str">
        <f t="shared" si="146"/>
        <v/>
      </c>
      <c r="AS163" s="3" t="str">
        <f t="shared" si="147"/>
        <v/>
      </c>
      <c r="AT163" s="3" t="str">
        <f t="shared" si="148"/>
        <v/>
      </c>
      <c r="AU163" s="3" t="str">
        <f t="shared" si="149"/>
        <v/>
      </c>
      <c r="AV163" s="3" t="str">
        <f t="shared" si="150"/>
        <v/>
      </c>
      <c r="AW163" s="3" t="str">
        <f t="shared" si="151"/>
        <v/>
      </c>
      <c r="AX163" s="3" t="str">
        <f t="shared" si="152"/>
        <v/>
      </c>
      <c r="AY163" s="3" t="str">
        <f t="shared" si="153"/>
        <v/>
      </c>
      <c r="AZ163" s="3" t="str">
        <f t="shared" si="154"/>
        <v/>
      </c>
      <c r="BA163" s="3" t="str">
        <f t="shared" si="155"/>
        <v/>
      </c>
      <c r="BB163" s="3" t="str">
        <f t="shared" si="156"/>
        <v/>
      </c>
      <c r="BC163" s="3" t="str">
        <f t="shared" si="157"/>
        <v/>
      </c>
      <c r="BD163" s="3" t="str">
        <f t="shared" si="158"/>
        <v/>
      </c>
      <c r="BE163" s="3" t="str">
        <f t="shared" si="159"/>
        <v/>
      </c>
      <c r="BF163" s="3" t="str">
        <f t="shared" si="160"/>
        <v/>
      </c>
      <c r="BG163" s="3" t="str">
        <f t="shared" si="161"/>
        <v/>
      </c>
      <c r="BH163" s="3" t="str">
        <f t="shared" si="162"/>
        <v/>
      </c>
      <c r="BI163" s="3" t="str">
        <f t="shared" si="163"/>
        <v/>
      </c>
      <c r="BJ163" s="3" t="str">
        <f t="shared" si="164"/>
        <v/>
      </c>
    </row>
    <row r="164" spans="2:62">
      <c r="B164" s="6">
        <v>30</v>
      </c>
      <c r="C164" s="4" t="str">
        <f>IF(B164="","",VLOOKUP(B164,Tabelle2!$A$2:$B$38,2,0))</f>
        <v>1-2-14-20-21-25</v>
      </c>
      <c r="D164" s="3">
        <f t="shared" si="133"/>
        <v>0</v>
      </c>
      <c r="E164" s="7" t="str">
        <f t="shared" si="131"/>
        <v>L</v>
      </c>
      <c r="F164" s="32" t="str">
        <f>IF(B164="","",IF(AE163&lt;$J$15,"Bet","No Bet"))</f>
        <v>Bet</v>
      </c>
      <c r="G164" s="22">
        <f t="shared" si="132"/>
        <v>-288</v>
      </c>
      <c r="AE164" s="1">
        <f>IF(E164="L",AE163+1,IF(E164="W",0,""))</f>
        <v>2</v>
      </c>
      <c r="AF164" s="3" t="str">
        <f t="shared" si="134"/>
        <v/>
      </c>
      <c r="AG164" s="3" t="str">
        <f t="shared" si="135"/>
        <v/>
      </c>
      <c r="AH164" s="3" t="str">
        <f t="shared" si="136"/>
        <v/>
      </c>
      <c r="AI164" s="3" t="str">
        <f t="shared" si="137"/>
        <v/>
      </c>
      <c r="AJ164" s="3" t="str">
        <f t="shared" si="138"/>
        <v/>
      </c>
      <c r="AK164" s="3" t="str">
        <f t="shared" si="139"/>
        <v/>
      </c>
      <c r="AL164" s="3" t="str">
        <f t="shared" si="140"/>
        <v/>
      </c>
      <c r="AM164" s="3" t="str">
        <f t="shared" si="141"/>
        <v/>
      </c>
      <c r="AN164" s="3" t="str">
        <f t="shared" si="142"/>
        <v/>
      </c>
      <c r="AO164" s="3" t="str">
        <f t="shared" si="143"/>
        <v/>
      </c>
      <c r="AP164" s="3" t="str">
        <f t="shared" si="144"/>
        <v/>
      </c>
      <c r="AQ164" s="3" t="str">
        <f t="shared" si="145"/>
        <v/>
      </c>
      <c r="AR164" s="3" t="str">
        <f t="shared" si="146"/>
        <v/>
      </c>
      <c r="AS164" s="3" t="str">
        <f t="shared" si="147"/>
        <v/>
      </c>
      <c r="AT164" s="3" t="str">
        <f t="shared" si="148"/>
        <v/>
      </c>
      <c r="AU164" s="3" t="str">
        <f t="shared" si="149"/>
        <v/>
      </c>
      <c r="AV164" s="3" t="str">
        <f t="shared" si="150"/>
        <v/>
      </c>
      <c r="AW164" s="3" t="str">
        <f t="shared" si="151"/>
        <v/>
      </c>
      <c r="AX164" s="3" t="str">
        <f t="shared" si="152"/>
        <v/>
      </c>
      <c r="AY164" s="3" t="str">
        <f t="shared" si="153"/>
        <v/>
      </c>
      <c r="AZ164" s="3" t="str">
        <f t="shared" si="154"/>
        <v/>
      </c>
      <c r="BA164" s="3" t="str">
        <f t="shared" si="155"/>
        <v/>
      </c>
      <c r="BB164" s="3" t="str">
        <f t="shared" si="156"/>
        <v/>
      </c>
      <c r="BC164" s="3" t="str">
        <f t="shared" si="157"/>
        <v/>
      </c>
      <c r="BD164" s="3" t="str">
        <f t="shared" si="158"/>
        <v/>
      </c>
      <c r="BE164" s="3" t="str">
        <f t="shared" si="159"/>
        <v/>
      </c>
      <c r="BF164" s="3" t="str">
        <f t="shared" si="160"/>
        <v/>
      </c>
      <c r="BG164" s="3" t="str">
        <f t="shared" si="161"/>
        <v/>
      </c>
      <c r="BH164" s="3" t="str">
        <f t="shared" si="162"/>
        <v/>
      </c>
      <c r="BI164" s="3" t="str">
        <f t="shared" si="163"/>
        <v/>
      </c>
      <c r="BJ164" s="3" t="str">
        <f t="shared" si="164"/>
        <v/>
      </c>
    </row>
    <row r="165" spans="2:62">
      <c r="B165" s="6">
        <v>30</v>
      </c>
      <c r="C165" s="4" t="str">
        <f>IF(B165="","",VLOOKUP(B165,Tabelle2!$A$2:$B$38,2,0))</f>
        <v>1-2-14-20-21-25</v>
      </c>
      <c r="D165" s="3">
        <f t="shared" si="133"/>
        <v>0</v>
      </c>
      <c r="E165" s="7" t="str">
        <f t="shared" si="131"/>
        <v>L</v>
      </c>
      <c r="F165" s="32" t="str">
        <f>IF(B165="","",IF(AE164&lt;$J$15,"Bet","No Bet"))</f>
        <v>Bet</v>
      </c>
      <c r="G165" s="22">
        <f t="shared" si="132"/>
        <v>-294</v>
      </c>
      <c r="AE165" s="1">
        <f>IF(E165="L",AE164+1,IF(E165="W",0,""))</f>
        <v>3</v>
      </c>
      <c r="AF165" s="3" t="str">
        <f t="shared" si="134"/>
        <v/>
      </c>
      <c r="AG165" s="3" t="str">
        <f t="shared" si="135"/>
        <v/>
      </c>
      <c r="AH165" s="3" t="str">
        <f t="shared" si="136"/>
        <v/>
      </c>
      <c r="AI165" s="3" t="str">
        <f t="shared" si="137"/>
        <v/>
      </c>
      <c r="AJ165" s="3" t="str">
        <f t="shared" si="138"/>
        <v/>
      </c>
      <c r="AK165" s="3" t="str">
        <f t="shared" si="139"/>
        <v/>
      </c>
      <c r="AL165" s="3" t="str">
        <f t="shared" si="140"/>
        <v/>
      </c>
      <c r="AM165" s="3" t="str">
        <f t="shared" si="141"/>
        <v/>
      </c>
      <c r="AN165" s="3" t="str">
        <f t="shared" si="142"/>
        <v/>
      </c>
      <c r="AO165" s="3" t="str">
        <f t="shared" si="143"/>
        <v/>
      </c>
      <c r="AP165" s="3" t="str">
        <f t="shared" si="144"/>
        <v/>
      </c>
      <c r="AQ165" s="3" t="str">
        <f t="shared" si="145"/>
        <v/>
      </c>
      <c r="AR165" s="3" t="str">
        <f t="shared" si="146"/>
        <v/>
      </c>
      <c r="AS165" s="3" t="str">
        <f t="shared" si="147"/>
        <v/>
      </c>
      <c r="AT165" s="3" t="str">
        <f t="shared" si="148"/>
        <v/>
      </c>
      <c r="AU165" s="3" t="str">
        <f t="shared" si="149"/>
        <v/>
      </c>
      <c r="AV165" s="3" t="str">
        <f t="shared" si="150"/>
        <v/>
      </c>
      <c r="AW165" s="3" t="str">
        <f t="shared" si="151"/>
        <v/>
      </c>
      <c r="AX165" s="3" t="str">
        <f t="shared" si="152"/>
        <v/>
      </c>
      <c r="AY165" s="3" t="str">
        <f t="shared" si="153"/>
        <v/>
      </c>
      <c r="AZ165" s="3" t="str">
        <f t="shared" si="154"/>
        <v/>
      </c>
      <c r="BA165" s="3" t="str">
        <f t="shared" si="155"/>
        <v/>
      </c>
      <c r="BB165" s="3" t="str">
        <f t="shared" si="156"/>
        <v/>
      </c>
      <c r="BC165" s="3" t="str">
        <f t="shared" si="157"/>
        <v/>
      </c>
      <c r="BD165" s="3" t="str">
        <f t="shared" si="158"/>
        <v/>
      </c>
      <c r="BE165" s="3" t="str">
        <f t="shared" si="159"/>
        <v/>
      </c>
      <c r="BF165" s="3" t="str">
        <f t="shared" si="160"/>
        <v/>
      </c>
      <c r="BG165" s="3" t="str">
        <f t="shared" si="161"/>
        <v/>
      </c>
      <c r="BH165" s="3" t="str">
        <f t="shared" si="162"/>
        <v/>
      </c>
      <c r="BI165" s="3" t="str">
        <f t="shared" si="163"/>
        <v/>
      </c>
      <c r="BJ165" s="3" t="str">
        <f t="shared" si="164"/>
        <v/>
      </c>
    </row>
    <row r="166" spans="2:62">
      <c r="B166" s="6">
        <v>35</v>
      </c>
      <c r="C166" s="4" t="str">
        <f>IF(B166="","",VLOOKUP(B166,Tabelle2!$A$2:$B$38,2,0))</f>
        <v>2-14-20-21-25-31</v>
      </c>
      <c r="D166" s="3">
        <f t="shared" si="133"/>
        <v>0</v>
      </c>
      <c r="E166" s="7" t="str">
        <f t="shared" si="131"/>
        <v>L</v>
      </c>
      <c r="F166" s="32" t="str">
        <f>IF(B166="","",IF(AE165&lt;$J$15,"Bet","No Bet"))</f>
        <v>Bet</v>
      </c>
      <c r="G166" s="22">
        <f t="shared" si="132"/>
        <v>-300</v>
      </c>
      <c r="AE166" s="1">
        <f>IF(E166="L",AE165+1,IF(E166="W",0,""))</f>
        <v>4</v>
      </c>
      <c r="AF166" s="3" t="str">
        <f t="shared" si="134"/>
        <v/>
      </c>
      <c r="AG166" s="3" t="str">
        <f t="shared" si="135"/>
        <v/>
      </c>
      <c r="AH166" s="3" t="str">
        <f t="shared" si="136"/>
        <v/>
      </c>
      <c r="AI166" s="3" t="str">
        <f t="shared" si="137"/>
        <v/>
      </c>
      <c r="AJ166" s="3" t="str">
        <f t="shared" si="138"/>
        <v/>
      </c>
      <c r="AK166" s="3" t="str">
        <f t="shared" si="139"/>
        <v/>
      </c>
      <c r="AL166" s="3" t="str">
        <f t="shared" si="140"/>
        <v/>
      </c>
      <c r="AM166" s="3" t="str">
        <f t="shared" si="141"/>
        <v/>
      </c>
      <c r="AN166" s="3" t="str">
        <f t="shared" si="142"/>
        <v/>
      </c>
      <c r="AO166" s="3" t="str">
        <f t="shared" si="143"/>
        <v/>
      </c>
      <c r="AP166" s="3" t="str">
        <f t="shared" si="144"/>
        <v/>
      </c>
      <c r="AQ166" s="3" t="str">
        <f t="shared" si="145"/>
        <v/>
      </c>
      <c r="AR166" s="3" t="str">
        <f t="shared" si="146"/>
        <v/>
      </c>
      <c r="AS166" s="3" t="str">
        <f t="shared" si="147"/>
        <v/>
      </c>
      <c r="AT166" s="3" t="str">
        <f t="shared" si="148"/>
        <v/>
      </c>
      <c r="AU166" s="3" t="str">
        <f t="shared" si="149"/>
        <v/>
      </c>
      <c r="AV166" s="3" t="str">
        <f t="shared" si="150"/>
        <v/>
      </c>
      <c r="AW166" s="3" t="str">
        <f t="shared" si="151"/>
        <v/>
      </c>
      <c r="AX166" s="3" t="str">
        <f t="shared" si="152"/>
        <v/>
      </c>
      <c r="AY166" s="3" t="str">
        <f t="shared" si="153"/>
        <v/>
      </c>
      <c r="AZ166" s="3" t="str">
        <f t="shared" si="154"/>
        <v/>
      </c>
      <c r="BA166" s="3" t="str">
        <f t="shared" si="155"/>
        <v/>
      </c>
      <c r="BB166" s="3" t="str">
        <f t="shared" si="156"/>
        <v/>
      </c>
      <c r="BC166" s="3" t="str">
        <f t="shared" si="157"/>
        <v/>
      </c>
      <c r="BD166" s="3" t="str">
        <f t="shared" si="158"/>
        <v/>
      </c>
      <c r="BE166" s="3" t="str">
        <f t="shared" si="159"/>
        <v/>
      </c>
      <c r="BF166" s="3" t="str">
        <f t="shared" si="160"/>
        <v/>
      </c>
      <c r="BG166" s="3" t="str">
        <f t="shared" si="161"/>
        <v/>
      </c>
      <c r="BH166" s="3" t="str">
        <f t="shared" si="162"/>
        <v/>
      </c>
      <c r="BI166" s="3" t="str">
        <f t="shared" si="163"/>
        <v/>
      </c>
      <c r="BJ166" s="3" t="str">
        <f t="shared" si="164"/>
        <v/>
      </c>
    </row>
    <row r="167" spans="2:62">
      <c r="B167" s="6">
        <v>19</v>
      </c>
      <c r="C167" s="4" t="str">
        <f>IF(B167="","",VLOOKUP(B167,Tabelle2!$A$2:$B$38,2,0))</f>
        <v>7-13-27-28-29-36</v>
      </c>
      <c r="D167" s="3">
        <f t="shared" si="133"/>
        <v>0</v>
      </c>
      <c r="E167" s="7" t="str">
        <f t="shared" si="131"/>
        <v>L</v>
      </c>
      <c r="F167" s="32" t="str">
        <f>IF(B167="","",IF(AE166&lt;$J$15,"Bet","No Bet"))</f>
        <v>Bet</v>
      </c>
      <c r="G167" s="22">
        <f t="shared" si="132"/>
        <v>-306</v>
      </c>
      <c r="AE167" s="1">
        <f>IF(E167="L",AE166+1,IF(E167="W",0,""))</f>
        <v>5</v>
      </c>
      <c r="AF167" s="3" t="str">
        <f t="shared" si="134"/>
        <v/>
      </c>
      <c r="AG167" s="3" t="str">
        <f t="shared" si="135"/>
        <v/>
      </c>
      <c r="AH167" s="3" t="str">
        <f t="shared" si="136"/>
        <v/>
      </c>
      <c r="AI167" s="3" t="str">
        <f t="shared" si="137"/>
        <v/>
      </c>
      <c r="AJ167" s="3" t="str">
        <f t="shared" si="138"/>
        <v/>
      </c>
      <c r="AK167" s="3" t="str">
        <f t="shared" si="139"/>
        <v/>
      </c>
      <c r="AL167" s="3" t="str">
        <f t="shared" si="140"/>
        <v/>
      </c>
      <c r="AM167" s="3" t="str">
        <f t="shared" si="141"/>
        <v/>
      </c>
      <c r="AN167" s="3" t="str">
        <f t="shared" si="142"/>
        <v/>
      </c>
      <c r="AO167" s="3" t="str">
        <f t="shared" si="143"/>
        <v/>
      </c>
      <c r="AP167" s="3" t="str">
        <f t="shared" si="144"/>
        <v/>
      </c>
      <c r="AQ167" s="3" t="str">
        <f t="shared" si="145"/>
        <v/>
      </c>
      <c r="AR167" s="3" t="str">
        <f t="shared" si="146"/>
        <v/>
      </c>
      <c r="AS167" s="3" t="str">
        <f t="shared" si="147"/>
        <v/>
      </c>
      <c r="AT167" s="3" t="str">
        <f t="shared" si="148"/>
        <v/>
      </c>
      <c r="AU167" s="3" t="str">
        <f t="shared" si="149"/>
        <v/>
      </c>
      <c r="AV167" s="3" t="str">
        <f t="shared" si="150"/>
        <v/>
      </c>
      <c r="AW167" s="3" t="str">
        <f t="shared" si="151"/>
        <v/>
      </c>
      <c r="AX167" s="3" t="str">
        <f t="shared" si="152"/>
        <v/>
      </c>
      <c r="AY167" s="3" t="str">
        <f t="shared" si="153"/>
        <v/>
      </c>
      <c r="AZ167" s="3" t="str">
        <f t="shared" si="154"/>
        <v/>
      </c>
      <c r="BA167" s="3" t="str">
        <f t="shared" si="155"/>
        <v/>
      </c>
      <c r="BB167" s="3" t="str">
        <f t="shared" si="156"/>
        <v/>
      </c>
      <c r="BC167" s="3" t="str">
        <f t="shared" si="157"/>
        <v/>
      </c>
      <c r="BD167" s="3" t="str">
        <f t="shared" si="158"/>
        <v/>
      </c>
      <c r="BE167" s="3" t="str">
        <f t="shared" si="159"/>
        <v/>
      </c>
      <c r="BF167" s="3" t="str">
        <f t="shared" si="160"/>
        <v/>
      </c>
      <c r="BG167" s="3" t="str">
        <f t="shared" si="161"/>
        <v/>
      </c>
      <c r="BH167" s="3" t="str">
        <f t="shared" si="162"/>
        <v/>
      </c>
      <c r="BI167" s="3" t="str">
        <f t="shared" si="163"/>
        <v/>
      </c>
      <c r="BJ167" s="3" t="str">
        <f t="shared" si="164"/>
        <v/>
      </c>
    </row>
    <row r="168" spans="2:62">
      <c r="B168" s="6">
        <v>31</v>
      </c>
      <c r="C168" s="4" t="str">
        <f>IF(B168="","",VLOOKUP(B168,Tabelle2!$A$2:$B$38,2,0))</f>
        <v>3-8-10-23-26-35</v>
      </c>
      <c r="D168" s="3">
        <f t="shared" si="133"/>
        <v>0</v>
      </c>
      <c r="E168" s="7" t="str">
        <f t="shared" si="131"/>
        <v>L</v>
      </c>
      <c r="F168" s="32" t="str">
        <f>IF(B168="","",IF(AE167&lt;$J$15,"Bet","No Bet"))</f>
        <v>Bet</v>
      </c>
      <c r="G168" s="22">
        <f t="shared" si="132"/>
        <v>-312</v>
      </c>
      <c r="AE168" s="1">
        <f>IF(E168="L",AE167+1,IF(E168="W",0,""))</f>
        <v>6</v>
      </c>
      <c r="AF168" s="3" t="str">
        <f t="shared" si="134"/>
        <v/>
      </c>
      <c r="AG168" s="3" t="str">
        <f t="shared" si="135"/>
        <v/>
      </c>
      <c r="AH168" s="3" t="str">
        <f t="shared" si="136"/>
        <v/>
      </c>
      <c r="AI168" s="3" t="str">
        <f t="shared" si="137"/>
        <v/>
      </c>
      <c r="AJ168" s="3" t="str">
        <f t="shared" si="138"/>
        <v/>
      </c>
      <c r="AK168" s="3" t="str">
        <f t="shared" si="139"/>
        <v/>
      </c>
      <c r="AL168" s="3" t="str">
        <f t="shared" si="140"/>
        <v/>
      </c>
      <c r="AM168" s="3" t="str">
        <f t="shared" si="141"/>
        <v/>
      </c>
      <c r="AN168" s="3" t="str">
        <f t="shared" si="142"/>
        <v/>
      </c>
      <c r="AO168" s="3" t="str">
        <f t="shared" si="143"/>
        <v/>
      </c>
      <c r="AP168" s="3" t="str">
        <f t="shared" si="144"/>
        <v/>
      </c>
      <c r="AQ168" s="3" t="str">
        <f t="shared" si="145"/>
        <v/>
      </c>
      <c r="AR168" s="3" t="str">
        <f t="shared" si="146"/>
        <v/>
      </c>
      <c r="AS168" s="3" t="str">
        <f t="shared" si="147"/>
        <v/>
      </c>
      <c r="AT168" s="3" t="str">
        <f t="shared" si="148"/>
        <v/>
      </c>
      <c r="AU168" s="3" t="str">
        <f t="shared" si="149"/>
        <v/>
      </c>
      <c r="AV168" s="3" t="str">
        <f t="shared" si="150"/>
        <v/>
      </c>
      <c r="AW168" s="3" t="str">
        <f t="shared" si="151"/>
        <v/>
      </c>
      <c r="AX168" s="3" t="str">
        <f t="shared" si="152"/>
        <v/>
      </c>
      <c r="AY168" s="3" t="str">
        <f t="shared" si="153"/>
        <v/>
      </c>
      <c r="AZ168" s="3" t="str">
        <f t="shared" si="154"/>
        <v/>
      </c>
      <c r="BA168" s="3" t="str">
        <f t="shared" si="155"/>
        <v/>
      </c>
      <c r="BB168" s="3" t="str">
        <f t="shared" si="156"/>
        <v/>
      </c>
      <c r="BC168" s="3" t="str">
        <f t="shared" si="157"/>
        <v/>
      </c>
      <c r="BD168" s="3" t="str">
        <f t="shared" si="158"/>
        <v/>
      </c>
      <c r="BE168" s="3" t="str">
        <f t="shared" si="159"/>
        <v/>
      </c>
      <c r="BF168" s="3" t="str">
        <f t="shared" si="160"/>
        <v/>
      </c>
      <c r="BG168" s="3" t="str">
        <f t="shared" si="161"/>
        <v/>
      </c>
      <c r="BH168" s="3" t="str">
        <f t="shared" si="162"/>
        <v/>
      </c>
      <c r="BI168" s="3" t="str">
        <f t="shared" si="163"/>
        <v/>
      </c>
      <c r="BJ168" s="3" t="str">
        <f t="shared" si="164"/>
        <v/>
      </c>
    </row>
    <row r="169" spans="2:62">
      <c r="B169" s="6">
        <v>31</v>
      </c>
      <c r="C169" s="4" t="str">
        <f>IF(B169="","",VLOOKUP(B169,Tabelle2!$A$2:$B$38,2,0))</f>
        <v>3-8-10-23-26-35</v>
      </c>
      <c r="D169" s="3">
        <f t="shared" si="133"/>
        <v>0</v>
      </c>
      <c r="E169" s="7" t="str">
        <f t="shared" si="131"/>
        <v>L</v>
      </c>
      <c r="F169" s="32" t="str">
        <f>IF(B169="","",IF(AE168&lt;$J$15,"Bet","No Bet"))</f>
        <v>Bet</v>
      </c>
      <c r="G169" s="22">
        <f t="shared" si="132"/>
        <v>-318</v>
      </c>
      <c r="AE169" s="1">
        <f>IF(E169="L",AE168+1,IF(E169="W",0,""))</f>
        <v>7</v>
      </c>
      <c r="AF169" s="3" t="str">
        <f t="shared" si="134"/>
        <v/>
      </c>
      <c r="AG169" s="3" t="str">
        <f t="shared" si="135"/>
        <v/>
      </c>
      <c r="AH169" s="3" t="str">
        <f t="shared" si="136"/>
        <v/>
      </c>
      <c r="AI169" s="3" t="str">
        <f t="shared" si="137"/>
        <v/>
      </c>
      <c r="AJ169" s="3" t="str">
        <f t="shared" si="138"/>
        <v/>
      </c>
      <c r="AK169" s="3" t="str">
        <f t="shared" si="139"/>
        <v/>
      </c>
      <c r="AL169" s="3" t="str">
        <f t="shared" si="140"/>
        <v/>
      </c>
      <c r="AM169" s="3" t="str">
        <f t="shared" si="141"/>
        <v/>
      </c>
      <c r="AN169" s="3" t="str">
        <f t="shared" si="142"/>
        <v/>
      </c>
      <c r="AO169" s="3" t="str">
        <f t="shared" si="143"/>
        <v/>
      </c>
      <c r="AP169" s="3" t="str">
        <f t="shared" si="144"/>
        <v/>
      </c>
      <c r="AQ169" s="3" t="str">
        <f t="shared" si="145"/>
        <v/>
      </c>
      <c r="AR169" s="3" t="str">
        <f t="shared" si="146"/>
        <v/>
      </c>
      <c r="AS169" s="3" t="str">
        <f t="shared" si="147"/>
        <v/>
      </c>
      <c r="AT169" s="3" t="str">
        <f t="shared" si="148"/>
        <v/>
      </c>
      <c r="AU169" s="3" t="str">
        <f t="shared" si="149"/>
        <v/>
      </c>
      <c r="AV169" s="3" t="str">
        <f t="shared" si="150"/>
        <v/>
      </c>
      <c r="AW169" s="3" t="str">
        <f t="shared" si="151"/>
        <v/>
      </c>
      <c r="AX169" s="3" t="str">
        <f t="shared" si="152"/>
        <v/>
      </c>
      <c r="AY169" s="3" t="str">
        <f t="shared" si="153"/>
        <v/>
      </c>
      <c r="AZ169" s="3" t="str">
        <f t="shared" si="154"/>
        <v/>
      </c>
      <c r="BA169" s="3" t="str">
        <f t="shared" si="155"/>
        <v/>
      </c>
      <c r="BB169" s="3" t="str">
        <f t="shared" si="156"/>
        <v/>
      </c>
      <c r="BC169" s="3" t="str">
        <f t="shared" si="157"/>
        <v/>
      </c>
      <c r="BD169" s="3" t="str">
        <f t="shared" si="158"/>
        <v/>
      </c>
      <c r="BE169" s="3" t="str">
        <f t="shared" si="159"/>
        <v/>
      </c>
      <c r="BF169" s="3" t="str">
        <f t="shared" si="160"/>
        <v/>
      </c>
      <c r="BG169" s="3" t="str">
        <f t="shared" si="161"/>
        <v/>
      </c>
      <c r="BH169" s="3" t="str">
        <f t="shared" si="162"/>
        <v/>
      </c>
      <c r="BI169" s="3" t="str">
        <f t="shared" si="163"/>
        <v/>
      </c>
      <c r="BJ169" s="3" t="str">
        <f t="shared" si="164"/>
        <v/>
      </c>
    </row>
    <row r="170" spans="2:62">
      <c r="B170" s="6">
        <v>0</v>
      </c>
      <c r="C170" s="4" t="str">
        <f>IF(B170="","",VLOOKUP(B170,Tabelle2!$A$2:$B$38,2,0))</f>
        <v>6-9-17-18-22-34</v>
      </c>
      <c r="D170" s="3">
        <f t="shared" si="133"/>
        <v>0</v>
      </c>
      <c r="E170" s="7" t="str">
        <f t="shared" si="131"/>
        <v>L</v>
      </c>
      <c r="F170" s="32" t="str">
        <f>IF(B170="","",IF(AE169&lt;$J$15,"Bet","No Bet"))</f>
        <v>Bet</v>
      </c>
      <c r="G170" s="22">
        <f t="shared" si="132"/>
        <v>-324</v>
      </c>
      <c r="AE170" s="1">
        <f>IF(E170="L",AE169+1,IF(E170="W",0,""))</f>
        <v>8</v>
      </c>
      <c r="AF170" s="3" t="str">
        <f t="shared" si="134"/>
        <v/>
      </c>
      <c r="AG170" s="3" t="str">
        <f t="shared" si="135"/>
        <v/>
      </c>
      <c r="AH170" s="3" t="str">
        <f t="shared" si="136"/>
        <v/>
      </c>
      <c r="AI170" s="3" t="str">
        <f t="shared" si="137"/>
        <v/>
      </c>
      <c r="AJ170" s="3" t="str">
        <f t="shared" si="138"/>
        <v/>
      </c>
      <c r="AK170" s="3" t="str">
        <f t="shared" si="139"/>
        <v/>
      </c>
      <c r="AL170" s="3" t="str">
        <f t="shared" si="140"/>
        <v/>
      </c>
      <c r="AM170" s="3" t="str">
        <f t="shared" si="141"/>
        <v/>
      </c>
      <c r="AN170" s="3" t="str">
        <f t="shared" si="142"/>
        <v/>
      </c>
      <c r="AO170" s="3" t="str">
        <f t="shared" si="143"/>
        <v/>
      </c>
      <c r="AP170" s="3" t="str">
        <f t="shared" si="144"/>
        <v/>
      </c>
      <c r="AQ170" s="3" t="str">
        <f t="shared" si="145"/>
        <v/>
      </c>
      <c r="AR170" s="3" t="str">
        <f t="shared" si="146"/>
        <v/>
      </c>
      <c r="AS170" s="3" t="str">
        <f t="shared" si="147"/>
        <v/>
      </c>
      <c r="AT170" s="3" t="str">
        <f t="shared" si="148"/>
        <v/>
      </c>
      <c r="AU170" s="3" t="str">
        <f t="shared" si="149"/>
        <v/>
      </c>
      <c r="AV170" s="3" t="str">
        <f t="shared" si="150"/>
        <v/>
      </c>
      <c r="AW170" s="3" t="str">
        <f t="shared" si="151"/>
        <v/>
      </c>
      <c r="AX170" s="3" t="str">
        <f t="shared" si="152"/>
        <v/>
      </c>
      <c r="AY170" s="3" t="str">
        <f t="shared" si="153"/>
        <v/>
      </c>
      <c r="AZ170" s="3" t="str">
        <f t="shared" si="154"/>
        <v/>
      </c>
      <c r="BA170" s="3" t="str">
        <f t="shared" si="155"/>
        <v/>
      </c>
      <c r="BB170" s="3" t="str">
        <f t="shared" si="156"/>
        <v/>
      </c>
      <c r="BC170" s="3" t="str">
        <f t="shared" si="157"/>
        <v/>
      </c>
      <c r="BD170" s="3" t="str">
        <f t="shared" si="158"/>
        <v/>
      </c>
      <c r="BE170" s="3" t="str">
        <f t="shared" si="159"/>
        <v/>
      </c>
      <c r="BF170" s="3" t="str">
        <f t="shared" si="160"/>
        <v/>
      </c>
      <c r="BG170" s="3" t="str">
        <f t="shared" si="161"/>
        <v/>
      </c>
      <c r="BH170" s="3" t="str">
        <f t="shared" si="162"/>
        <v/>
      </c>
      <c r="BI170" s="3" t="str">
        <f t="shared" si="163"/>
        <v/>
      </c>
      <c r="BJ170" s="3" t="str">
        <f t="shared" si="164"/>
        <v/>
      </c>
    </row>
    <row r="171" spans="2:62">
      <c r="B171" s="6">
        <v>0</v>
      </c>
      <c r="C171" s="4" t="str">
        <f>IF(B171="","",VLOOKUP(B171,Tabelle2!$A$2:$B$38,2,0))</f>
        <v>6-9-17-18-22-34</v>
      </c>
      <c r="D171" s="3">
        <f t="shared" si="133"/>
        <v>0</v>
      </c>
      <c r="E171" s="7" t="str">
        <f t="shared" si="131"/>
        <v>L</v>
      </c>
      <c r="F171" s="32" t="str">
        <f>IF(B171="","",IF(AE170&lt;$J$15,"Bet","No Bet"))</f>
        <v>Bet</v>
      </c>
      <c r="G171" s="22">
        <f t="shared" si="132"/>
        <v>-330</v>
      </c>
      <c r="AE171" s="1">
        <f>IF(E171="L",AE170+1,IF(E171="W",0,""))</f>
        <v>9</v>
      </c>
      <c r="AF171" s="3" t="str">
        <f t="shared" si="134"/>
        <v/>
      </c>
      <c r="AG171" s="3" t="str">
        <f t="shared" si="135"/>
        <v/>
      </c>
      <c r="AH171" s="3" t="str">
        <f t="shared" si="136"/>
        <v/>
      </c>
      <c r="AI171" s="3" t="str">
        <f t="shared" si="137"/>
        <v/>
      </c>
      <c r="AJ171" s="3" t="str">
        <f t="shared" si="138"/>
        <v/>
      </c>
      <c r="AK171" s="3" t="str">
        <f t="shared" si="139"/>
        <v/>
      </c>
      <c r="AL171" s="3" t="str">
        <f t="shared" si="140"/>
        <v/>
      </c>
      <c r="AM171" s="3" t="str">
        <f t="shared" si="141"/>
        <v/>
      </c>
      <c r="AN171" s="3">
        <f t="shared" si="142"/>
        <v>1</v>
      </c>
      <c r="AO171" s="3" t="str">
        <f t="shared" si="143"/>
        <v/>
      </c>
      <c r="AP171" s="3" t="str">
        <f t="shared" si="144"/>
        <v/>
      </c>
      <c r="AQ171" s="3" t="str">
        <f t="shared" si="145"/>
        <v/>
      </c>
      <c r="AR171" s="3" t="str">
        <f t="shared" si="146"/>
        <v/>
      </c>
      <c r="AS171" s="3" t="str">
        <f t="shared" si="147"/>
        <v/>
      </c>
      <c r="AT171" s="3" t="str">
        <f t="shared" si="148"/>
        <v/>
      </c>
      <c r="AU171" s="3" t="str">
        <f t="shared" si="149"/>
        <v/>
      </c>
      <c r="AV171" s="3" t="str">
        <f t="shared" si="150"/>
        <v/>
      </c>
      <c r="AW171" s="3" t="str">
        <f t="shared" si="151"/>
        <v/>
      </c>
      <c r="AX171" s="3" t="str">
        <f t="shared" si="152"/>
        <v/>
      </c>
      <c r="AY171" s="3" t="str">
        <f t="shared" si="153"/>
        <v/>
      </c>
      <c r="AZ171" s="3" t="str">
        <f t="shared" si="154"/>
        <v/>
      </c>
      <c r="BA171" s="3" t="str">
        <f t="shared" si="155"/>
        <v/>
      </c>
      <c r="BB171" s="3" t="str">
        <f t="shared" si="156"/>
        <v/>
      </c>
      <c r="BC171" s="3" t="str">
        <f t="shared" si="157"/>
        <v/>
      </c>
      <c r="BD171" s="3" t="str">
        <f t="shared" si="158"/>
        <v/>
      </c>
      <c r="BE171" s="3" t="str">
        <f t="shared" si="159"/>
        <v/>
      </c>
      <c r="BF171" s="3" t="str">
        <f t="shared" si="160"/>
        <v/>
      </c>
      <c r="BG171" s="3" t="str">
        <f t="shared" si="161"/>
        <v/>
      </c>
      <c r="BH171" s="3" t="str">
        <f t="shared" si="162"/>
        <v/>
      </c>
      <c r="BI171" s="3" t="str">
        <f t="shared" si="163"/>
        <v/>
      </c>
      <c r="BJ171" s="3" t="str">
        <f t="shared" si="164"/>
        <v/>
      </c>
    </row>
    <row r="172" spans="2:62">
      <c r="B172" s="6">
        <v>18</v>
      </c>
      <c r="C172" s="4" t="str">
        <f>IF(B172="","",VLOOKUP(B172,Tabelle2!$A$2:$B$38,2,0))</f>
        <v>0-5-15-16-24-32</v>
      </c>
      <c r="D172" s="3">
        <f t="shared" si="133"/>
        <v>1</v>
      </c>
      <c r="E172" s="7" t="str">
        <f t="shared" si="131"/>
        <v>W</v>
      </c>
      <c r="F172" s="32" t="str">
        <f>IF(B172="","",IF(AE171&lt;$J$15,"Bet","No Bet"))</f>
        <v>Bet</v>
      </c>
      <c r="G172" s="22">
        <f t="shared" si="132"/>
        <v>-300</v>
      </c>
      <c r="AE172" s="1">
        <f>IF(E172="L",AE171+1,IF(E172="W",0,""))</f>
        <v>0</v>
      </c>
      <c r="AF172" s="3" t="str">
        <f t="shared" si="134"/>
        <v/>
      </c>
      <c r="AG172" s="3" t="str">
        <f t="shared" si="135"/>
        <v/>
      </c>
      <c r="AH172" s="3" t="str">
        <f t="shared" si="136"/>
        <v/>
      </c>
      <c r="AI172" s="3" t="str">
        <f t="shared" si="137"/>
        <v/>
      </c>
      <c r="AJ172" s="3" t="str">
        <f t="shared" si="138"/>
        <v/>
      </c>
      <c r="AK172" s="3" t="str">
        <f t="shared" si="139"/>
        <v/>
      </c>
      <c r="AL172" s="3" t="str">
        <f t="shared" si="140"/>
        <v/>
      </c>
      <c r="AM172" s="3" t="str">
        <f t="shared" si="141"/>
        <v/>
      </c>
      <c r="AN172" s="3" t="str">
        <f t="shared" si="142"/>
        <v/>
      </c>
      <c r="AO172" s="3" t="str">
        <f t="shared" si="143"/>
        <v/>
      </c>
      <c r="AP172" s="3" t="str">
        <f t="shared" si="144"/>
        <v/>
      </c>
      <c r="AQ172" s="3" t="str">
        <f t="shared" si="145"/>
        <v/>
      </c>
      <c r="AR172" s="3" t="str">
        <f t="shared" si="146"/>
        <v/>
      </c>
      <c r="AS172" s="3" t="str">
        <f t="shared" si="147"/>
        <v/>
      </c>
      <c r="AT172" s="3" t="str">
        <f t="shared" si="148"/>
        <v/>
      </c>
      <c r="AU172" s="3" t="str">
        <f t="shared" si="149"/>
        <v/>
      </c>
      <c r="AV172" s="3" t="str">
        <f t="shared" si="150"/>
        <v/>
      </c>
      <c r="AW172" s="3" t="str">
        <f t="shared" si="151"/>
        <v/>
      </c>
      <c r="AX172" s="3" t="str">
        <f t="shared" si="152"/>
        <v/>
      </c>
      <c r="AY172" s="3" t="str">
        <f t="shared" si="153"/>
        <v/>
      </c>
      <c r="AZ172" s="3" t="str">
        <f t="shared" si="154"/>
        <v/>
      </c>
      <c r="BA172" s="3" t="str">
        <f t="shared" si="155"/>
        <v/>
      </c>
      <c r="BB172" s="3" t="str">
        <f t="shared" si="156"/>
        <v/>
      </c>
      <c r="BC172" s="3" t="str">
        <f t="shared" si="157"/>
        <v/>
      </c>
      <c r="BD172" s="3" t="str">
        <f t="shared" si="158"/>
        <v/>
      </c>
      <c r="BE172" s="3" t="str">
        <f t="shared" si="159"/>
        <v/>
      </c>
      <c r="BF172" s="3" t="str">
        <f t="shared" si="160"/>
        <v/>
      </c>
      <c r="BG172" s="3" t="str">
        <f t="shared" si="161"/>
        <v/>
      </c>
      <c r="BH172" s="3" t="str">
        <f t="shared" si="162"/>
        <v/>
      </c>
      <c r="BI172" s="3" t="str">
        <f t="shared" si="163"/>
        <v/>
      </c>
      <c r="BJ172" s="3" t="str">
        <f t="shared" si="164"/>
        <v/>
      </c>
    </row>
    <row r="173" spans="2:62">
      <c r="B173" s="6">
        <v>25</v>
      </c>
      <c r="C173" s="4" t="str">
        <f>IF(B173="","",VLOOKUP(B173,Tabelle2!$A$2:$B$38,2,0))</f>
        <v>3-8-23-26-30-35</v>
      </c>
      <c r="D173" s="3">
        <f t="shared" si="133"/>
        <v>0</v>
      </c>
      <c r="E173" s="7" t="str">
        <f t="shared" si="131"/>
        <v>L</v>
      </c>
      <c r="F173" s="32" t="str">
        <f>IF(B173="","",IF(AE172&lt;$J$15,"Bet","No Bet"))</f>
        <v>Bet</v>
      </c>
      <c r="G173" s="22">
        <f t="shared" si="132"/>
        <v>-306</v>
      </c>
      <c r="AE173" s="1">
        <f>IF(E173="L",AE172+1,IF(E173="W",0,""))</f>
        <v>1</v>
      </c>
      <c r="AF173" s="3" t="str">
        <f t="shared" si="134"/>
        <v/>
      </c>
      <c r="AG173" s="3" t="str">
        <f t="shared" si="135"/>
        <v/>
      </c>
      <c r="AH173" s="3" t="str">
        <f t="shared" si="136"/>
        <v/>
      </c>
      <c r="AI173" s="3" t="str">
        <f t="shared" si="137"/>
        <v/>
      </c>
      <c r="AJ173" s="3" t="str">
        <f t="shared" si="138"/>
        <v/>
      </c>
      <c r="AK173" s="3" t="str">
        <f t="shared" si="139"/>
        <v/>
      </c>
      <c r="AL173" s="3" t="str">
        <f t="shared" si="140"/>
        <v/>
      </c>
      <c r="AM173" s="3" t="str">
        <f t="shared" si="141"/>
        <v/>
      </c>
      <c r="AN173" s="3" t="str">
        <f t="shared" si="142"/>
        <v/>
      </c>
      <c r="AO173" s="3" t="str">
        <f t="shared" si="143"/>
        <v/>
      </c>
      <c r="AP173" s="3" t="str">
        <f t="shared" si="144"/>
        <v/>
      </c>
      <c r="AQ173" s="3" t="str">
        <f t="shared" si="145"/>
        <v/>
      </c>
      <c r="AR173" s="3" t="str">
        <f t="shared" si="146"/>
        <v/>
      </c>
      <c r="AS173" s="3" t="str">
        <f t="shared" si="147"/>
        <v/>
      </c>
      <c r="AT173" s="3" t="str">
        <f t="shared" si="148"/>
        <v/>
      </c>
      <c r="AU173" s="3" t="str">
        <f t="shared" si="149"/>
        <v/>
      </c>
      <c r="AV173" s="3" t="str">
        <f t="shared" si="150"/>
        <v/>
      </c>
      <c r="AW173" s="3" t="str">
        <f t="shared" si="151"/>
        <v/>
      </c>
      <c r="AX173" s="3" t="str">
        <f t="shared" si="152"/>
        <v/>
      </c>
      <c r="AY173" s="3" t="str">
        <f t="shared" si="153"/>
        <v/>
      </c>
      <c r="AZ173" s="3" t="str">
        <f t="shared" si="154"/>
        <v/>
      </c>
      <c r="BA173" s="3" t="str">
        <f t="shared" si="155"/>
        <v/>
      </c>
      <c r="BB173" s="3" t="str">
        <f t="shared" si="156"/>
        <v/>
      </c>
      <c r="BC173" s="3" t="str">
        <f t="shared" si="157"/>
        <v/>
      </c>
      <c r="BD173" s="3" t="str">
        <f t="shared" si="158"/>
        <v/>
      </c>
      <c r="BE173" s="3" t="str">
        <f t="shared" si="159"/>
        <v/>
      </c>
      <c r="BF173" s="3" t="str">
        <f t="shared" si="160"/>
        <v/>
      </c>
      <c r="BG173" s="3" t="str">
        <f t="shared" si="161"/>
        <v/>
      </c>
      <c r="BH173" s="3" t="str">
        <f t="shared" si="162"/>
        <v/>
      </c>
      <c r="BI173" s="3" t="str">
        <f t="shared" si="163"/>
        <v/>
      </c>
      <c r="BJ173" s="3" t="str">
        <f t="shared" si="164"/>
        <v/>
      </c>
    </row>
    <row r="174" spans="2:62">
      <c r="B174" s="6">
        <v>12</v>
      </c>
      <c r="C174" s="4" t="str">
        <f>IF(B174="","",VLOOKUP(B174,Tabelle2!$A$2:$B$38,2,0))</f>
        <v>1-2-4-14-20-21</v>
      </c>
      <c r="D174" s="3">
        <f t="shared" si="133"/>
        <v>0</v>
      </c>
      <c r="E174" s="7" t="str">
        <f t="shared" si="131"/>
        <v>L</v>
      </c>
      <c r="F174" s="32" t="str">
        <f>IF(B174="","",IF(AE173&lt;$J$15,"Bet","No Bet"))</f>
        <v>Bet</v>
      </c>
      <c r="G174" s="22">
        <f t="shared" si="132"/>
        <v>-312</v>
      </c>
      <c r="AE174" s="1">
        <f>IF(E174="L",AE173+1,IF(E174="W",0,""))</f>
        <v>2</v>
      </c>
      <c r="AF174" s="3" t="str">
        <f t="shared" si="134"/>
        <v/>
      </c>
      <c r="AG174" s="3" t="str">
        <f t="shared" si="135"/>
        <v/>
      </c>
      <c r="AH174" s="3" t="str">
        <f t="shared" si="136"/>
        <v/>
      </c>
      <c r="AI174" s="3" t="str">
        <f t="shared" si="137"/>
        <v/>
      </c>
      <c r="AJ174" s="3" t="str">
        <f t="shared" si="138"/>
        <v/>
      </c>
      <c r="AK174" s="3" t="str">
        <f t="shared" si="139"/>
        <v/>
      </c>
      <c r="AL174" s="3" t="str">
        <f t="shared" si="140"/>
        <v/>
      </c>
      <c r="AM174" s="3" t="str">
        <f t="shared" si="141"/>
        <v/>
      </c>
      <c r="AN174" s="3" t="str">
        <f t="shared" si="142"/>
        <v/>
      </c>
      <c r="AO174" s="3" t="str">
        <f t="shared" si="143"/>
        <v/>
      </c>
      <c r="AP174" s="3" t="str">
        <f t="shared" si="144"/>
        <v/>
      </c>
      <c r="AQ174" s="3" t="str">
        <f t="shared" si="145"/>
        <v/>
      </c>
      <c r="AR174" s="3" t="str">
        <f t="shared" si="146"/>
        <v/>
      </c>
      <c r="AS174" s="3" t="str">
        <f t="shared" si="147"/>
        <v/>
      </c>
      <c r="AT174" s="3" t="str">
        <f t="shared" si="148"/>
        <v/>
      </c>
      <c r="AU174" s="3" t="str">
        <f t="shared" si="149"/>
        <v/>
      </c>
      <c r="AV174" s="3" t="str">
        <f t="shared" si="150"/>
        <v/>
      </c>
      <c r="AW174" s="3" t="str">
        <f t="shared" si="151"/>
        <v/>
      </c>
      <c r="AX174" s="3" t="str">
        <f t="shared" si="152"/>
        <v/>
      </c>
      <c r="AY174" s="3" t="str">
        <f t="shared" si="153"/>
        <v/>
      </c>
      <c r="AZ174" s="3" t="str">
        <f t="shared" si="154"/>
        <v/>
      </c>
      <c r="BA174" s="3" t="str">
        <f t="shared" si="155"/>
        <v/>
      </c>
      <c r="BB174" s="3" t="str">
        <f t="shared" si="156"/>
        <v/>
      </c>
      <c r="BC174" s="3" t="str">
        <f t="shared" si="157"/>
        <v/>
      </c>
      <c r="BD174" s="3" t="str">
        <f t="shared" si="158"/>
        <v/>
      </c>
      <c r="BE174" s="3" t="str">
        <f t="shared" si="159"/>
        <v/>
      </c>
      <c r="BF174" s="3" t="str">
        <f t="shared" si="160"/>
        <v/>
      </c>
      <c r="BG174" s="3" t="str">
        <f t="shared" si="161"/>
        <v/>
      </c>
      <c r="BH174" s="3" t="str">
        <f t="shared" si="162"/>
        <v/>
      </c>
      <c r="BI174" s="3" t="str">
        <f t="shared" si="163"/>
        <v/>
      </c>
      <c r="BJ174" s="3" t="str">
        <f t="shared" si="164"/>
        <v/>
      </c>
    </row>
    <row r="175" spans="2:62">
      <c r="B175" s="6">
        <v>12</v>
      </c>
      <c r="C175" s="4" t="str">
        <f>IF(B175="","",VLOOKUP(B175,Tabelle2!$A$2:$B$38,2,0))</f>
        <v>1-2-4-14-20-21</v>
      </c>
      <c r="D175" s="3">
        <f t="shared" si="133"/>
        <v>0</v>
      </c>
      <c r="E175" s="7" t="str">
        <f t="shared" si="131"/>
        <v>L</v>
      </c>
      <c r="F175" s="32" t="str">
        <f>IF(B175="","",IF(AE174&lt;$J$15,"Bet","No Bet"))</f>
        <v>Bet</v>
      </c>
      <c r="G175" s="22">
        <f t="shared" si="132"/>
        <v>-318</v>
      </c>
      <c r="AE175" s="1">
        <f>IF(E175="L",AE174+1,IF(E175="W",0,""))</f>
        <v>3</v>
      </c>
      <c r="AF175" s="3" t="str">
        <f t="shared" si="134"/>
        <v/>
      </c>
      <c r="AG175" s="3" t="str">
        <f t="shared" si="135"/>
        <v/>
      </c>
      <c r="AH175" s="3">
        <f t="shared" si="136"/>
        <v>1</v>
      </c>
      <c r="AI175" s="3" t="str">
        <f t="shared" si="137"/>
        <v/>
      </c>
      <c r="AJ175" s="3" t="str">
        <f t="shared" si="138"/>
        <v/>
      </c>
      <c r="AK175" s="3" t="str">
        <f t="shared" si="139"/>
        <v/>
      </c>
      <c r="AL175" s="3" t="str">
        <f t="shared" si="140"/>
        <v/>
      </c>
      <c r="AM175" s="3" t="str">
        <f t="shared" si="141"/>
        <v/>
      </c>
      <c r="AN175" s="3" t="str">
        <f t="shared" si="142"/>
        <v/>
      </c>
      <c r="AO175" s="3" t="str">
        <f t="shared" si="143"/>
        <v/>
      </c>
      <c r="AP175" s="3" t="str">
        <f t="shared" si="144"/>
        <v/>
      </c>
      <c r="AQ175" s="3" t="str">
        <f t="shared" si="145"/>
        <v/>
      </c>
      <c r="AR175" s="3" t="str">
        <f t="shared" si="146"/>
        <v/>
      </c>
      <c r="AS175" s="3" t="str">
        <f t="shared" si="147"/>
        <v/>
      </c>
      <c r="AT175" s="3" t="str">
        <f t="shared" si="148"/>
        <v/>
      </c>
      <c r="AU175" s="3" t="str">
        <f t="shared" si="149"/>
        <v/>
      </c>
      <c r="AV175" s="3" t="str">
        <f t="shared" si="150"/>
        <v/>
      </c>
      <c r="AW175" s="3" t="str">
        <f t="shared" si="151"/>
        <v/>
      </c>
      <c r="AX175" s="3" t="str">
        <f t="shared" si="152"/>
        <v/>
      </c>
      <c r="AY175" s="3" t="str">
        <f t="shared" si="153"/>
        <v/>
      </c>
      <c r="AZ175" s="3" t="str">
        <f t="shared" si="154"/>
        <v/>
      </c>
      <c r="BA175" s="3" t="str">
        <f t="shared" si="155"/>
        <v/>
      </c>
      <c r="BB175" s="3" t="str">
        <f t="shared" si="156"/>
        <v/>
      </c>
      <c r="BC175" s="3" t="str">
        <f t="shared" si="157"/>
        <v/>
      </c>
      <c r="BD175" s="3" t="str">
        <f t="shared" si="158"/>
        <v/>
      </c>
      <c r="BE175" s="3" t="str">
        <f t="shared" si="159"/>
        <v/>
      </c>
      <c r="BF175" s="3" t="str">
        <f t="shared" si="160"/>
        <v/>
      </c>
      <c r="BG175" s="3" t="str">
        <f t="shared" si="161"/>
        <v/>
      </c>
      <c r="BH175" s="3" t="str">
        <f t="shared" si="162"/>
        <v/>
      </c>
      <c r="BI175" s="3" t="str">
        <f t="shared" si="163"/>
        <v/>
      </c>
      <c r="BJ175" s="3" t="str">
        <f t="shared" si="164"/>
        <v/>
      </c>
    </row>
    <row r="176" spans="2:62">
      <c r="B176" s="6">
        <v>14</v>
      </c>
      <c r="C176" s="4" t="str">
        <f>IF(B176="","",VLOOKUP(B176,Tabelle2!$A$2:$B$38,2,0))</f>
        <v>3-8-12-23-30-35</v>
      </c>
      <c r="D176" s="3">
        <f t="shared" si="133"/>
        <v>1</v>
      </c>
      <c r="E176" s="7" t="str">
        <f t="shared" si="131"/>
        <v>W</v>
      </c>
      <c r="F176" s="32" t="str">
        <f>IF(B176="","",IF(AE175&lt;$J$15,"Bet","No Bet"))</f>
        <v>Bet</v>
      </c>
      <c r="G176" s="22">
        <f t="shared" si="132"/>
        <v>-288</v>
      </c>
      <c r="AE176" s="1">
        <f>IF(E176="L",AE175+1,IF(E176="W",0,""))</f>
        <v>0</v>
      </c>
      <c r="AF176" s="3" t="str">
        <f t="shared" si="134"/>
        <v/>
      </c>
      <c r="AG176" s="3" t="str">
        <f t="shared" si="135"/>
        <v/>
      </c>
      <c r="AH176" s="3" t="str">
        <f t="shared" si="136"/>
        <v/>
      </c>
      <c r="AI176" s="3" t="str">
        <f t="shared" si="137"/>
        <v/>
      </c>
      <c r="AJ176" s="3" t="str">
        <f t="shared" si="138"/>
        <v/>
      </c>
      <c r="AK176" s="3" t="str">
        <f t="shared" si="139"/>
        <v/>
      </c>
      <c r="AL176" s="3" t="str">
        <f t="shared" si="140"/>
        <v/>
      </c>
      <c r="AM176" s="3" t="str">
        <f t="shared" si="141"/>
        <v/>
      </c>
      <c r="AN176" s="3" t="str">
        <f t="shared" si="142"/>
        <v/>
      </c>
      <c r="AO176" s="3" t="str">
        <f t="shared" si="143"/>
        <v/>
      </c>
      <c r="AP176" s="3" t="str">
        <f t="shared" si="144"/>
        <v/>
      </c>
      <c r="AQ176" s="3" t="str">
        <f t="shared" si="145"/>
        <v/>
      </c>
      <c r="AR176" s="3" t="str">
        <f t="shared" si="146"/>
        <v/>
      </c>
      <c r="AS176" s="3" t="str">
        <f t="shared" si="147"/>
        <v/>
      </c>
      <c r="AT176" s="3" t="str">
        <f t="shared" si="148"/>
        <v/>
      </c>
      <c r="AU176" s="3" t="str">
        <f t="shared" si="149"/>
        <v/>
      </c>
      <c r="AV176" s="3" t="str">
        <f t="shared" si="150"/>
        <v/>
      </c>
      <c r="AW176" s="3" t="str">
        <f t="shared" si="151"/>
        <v/>
      </c>
      <c r="AX176" s="3" t="str">
        <f t="shared" si="152"/>
        <v/>
      </c>
      <c r="AY176" s="3" t="str">
        <f t="shared" si="153"/>
        <v/>
      </c>
      <c r="AZ176" s="3" t="str">
        <f t="shared" si="154"/>
        <v/>
      </c>
      <c r="BA176" s="3" t="str">
        <f t="shared" si="155"/>
        <v/>
      </c>
      <c r="BB176" s="3" t="str">
        <f t="shared" si="156"/>
        <v/>
      </c>
      <c r="BC176" s="3" t="str">
        <f t="shared" si="157"/>
        <v/>
      </c>
      <c r="BD176" s="3" t="str">
        <f t="shared" si="158"/>
        <v/>
      </c>
      <c r="BE176" s="3" t="str">
        <f t="shared" si="159"/>
        <v/>
      </c>
      <c r="BF176" s="3" t="str">
        <f t="shared" si="160"/>
        <v/>
      </c>
      <c r="BG176" s="3" t="str">
        <f t="shared" si="161"/>
        <v/>
      </c>
      <c r="BH176" s="3" t="str">
        <f t="shared" si="162"/>
        <v/>
      </c>
      <c r="BI176" s="3" t="str">
        <f t="shared" si="163"/>
        <v/>
      </c>
      <c r="BJ176" s="3" t="str">
        <f t="shared" si="164"/>
        <v/>
      </c>
    </row>
    <row r="177" spans="2:62">
      <c r="B177" s="6">
        <v>14</v>
      </c>
      <c r="C177" s="4" t="str">
        <f>IF(B177="","",VLOOKUP(B177,Tabelle2!$A$2:$B$38,2,0))</f>
        <v>3-8-12-23-30-35</v>
      </c>
      <c r="D177" s="3">
        <f t="shared" si="133"/>
        <v>0</v>
      </c>
      <c r="E177" s="7" t="str">
        <f t="shared" si="131"/>
        <v>L</v>
      </c>
      <c r="F177" s="32" t="str">
        <f>IF(B177="","",IF(AE176&lt;$J$15,"Bet","No Bet"))</f>
        <v>Bet</v>
      </c>
      <c r="G177" s="22">
        <f t="shared" si="132"/>
        <v>-294</v>
      </c>
      <c r="AE177" s="1">
        <f>IF(E177="L",AE176+1,IF(E177="W",0,""))</f>
        <v>1</v>
      </c>
      <c r="AF177" s="3">
        <f t="shared" si="134"/>
        <v>1</v>
      </c>
      <c r="AG177" s="3" t="str">
        <f t="shared" si="135"/>
        <v/>
      </c>
      <c r="AH177" s="3" t="str">
        <f t="shared" si="136"/>
        <v/>
      </c>
      <c r="AI177" s="3" t="str">
        <f t="shared" si="137"/>
        <v/>
      </c>
      <c r="AJ177" s="3" t="str">
        <f t="shared" si="138"/>
        <v/>
      </c>
      <c r="AK177" s="3" t="str">
        <f t="shared" si="139"/>
        <v/>
      </c>
      <c r="AL177" s="3" t="str">
        <f t="shared" si="140"/>
        <v/>
      </c>
      <c r="AM177" s="3" t="str">
        <f t="shared" si="141"/>
        <v/>
      </c>
      <c r="AN177" s="3" t="str">
        <f t="shared" si="142"/>
        <v/>
      </c>
      <c r="AO177" s="3" t="str">
        <f t="shared" si="143"/>
        <v/>
      </c>
      <c r="AP177" s="3" t="str">
        <f t="shared" si="144"/>
        <v/>
      </c>
      <c r="AQ177" s="3" t="str">
        <f t="shared" si="145"/>
        <v/>
      </c>
      <c r="AR177" s="3" t="str">
        <f t="shared" si="146"/>
        <v/>
      </c>
      <c r="AS177" s="3" t="str">
        <f t="shared" si="147"/>
        <v/>
      </c>
      <c r="AT177" s="3" t="str">
        <f t="shared" si="148"/>
        <v/>
      </c>
      <c r="AU177" s="3" t="str">
        <f t="shared" si="149"/>
        <v/>
      </c>
      <c r="AV177" s="3" t="str">
        <f t="shared" si="150"/>
        <v/>
      </c>
      <c r="AW177" s="3" t="str">
        <f t="shared" si="151"/>
        <v/>
      </c>
      <c r="AX177" s="3" t="str">
        <f t="shared" si="152"/>
        <v/>
      </c>
      <c r="AY177" s="3" t="str">
        <f t="shared" si="153"/>
        <v/>
      </c>
      <c r="AZ177" s="3" t="str">
        <f t="shared" si="154"/>
        <v/>
      </c>
      <c r="BA177" s="3" t="str">
        <f t="shared" si="155"/>
        <v/>
      </c>
      <c r="BB177" s="3" t="str">
        <f t="shared" si="156"/>
        <v/>
      </c>
      <c r="BC177" s="3" t="str">
        <f t="shared" si="157"/>
        <v/>
      </c>
      <c r="BD177" s="3" t="str">
        <f t="shared" si="158"/>
        <v/>
      </c>
      <c r="BE177" s="3" t="str">
        <f t="shared" si="159"/>
        <v/>
      </c>
      <c r="BF177" s="3" t="str">
        <f t="shared" si="160"/>
        <v/>
      </c>
      <c r="BG177" s="3" t="str">
        <f t="shared" si="161"/>
        <v/>
      </c>
      <c r="BH177" s="3" t="str">
        <f t="shared" si="162"/>
        <v/>
      </c>
      <c r="BI177" s="3" t="str">
        <f t="shared" si="163"/>
        <v/>
      </c>
      <c r="BJ177" s="3" t="str">
        <f t="shared" si="164"/>
        <v/>
      </c>
    </row>
    <row r="178" spans="2:62">
      <c r="B178" s="6">
        <v>8</v>
      </c>
      <c r="C178" s="4" t="str">
        <f>IF(B178="","",VLOOKUP(B178,Tabelle2!$A$2:$B$38,2,0))</f>
        <v>2-14-17-20-25-31</v>
      </c>
      <c r="D178" s="3">
        <f t="shared" si="133"/>
        <v>1</v>
      </c>
      <c r="E178" s="7" t="str">
        <f t="shared" si="131"/>
        <v>W</v>
      </c>
      <c r="F178" s="32" t="str">
        <f>IF(B178="","",IF(AE177&lt;$J$15,"Bet","No Bet"))</f>
        <v>Bet</v>
      </c>
      <c r="G178" s="22">
        <f t="shared" si="132"/>
        <v>-264</v>
      </c>
      <c r="AE178" s="1">
        <f>IF(E178="L",AE177+1,IF(E178="W",0,""))</f>
        <v>0</v>
      </c>
      <c r="AF178" s="3" t="str">
        <f t="shared" si="134"/>
        <v/>
      </c>
      <c r="AG178" s="3" t="str">
        <f t="shared" si="135"/>
        <v/>
      </c>
      <c r="AH178" s="3" t="str">
        <f t="shared" si="136"/>
        <v/>
      </c>
      <c r="AI178" s="3" t="str">
        <f t="shared" si="137"/>
        <v/>
      </c>
      <c r="AJ178" s="3" t="str">
        <f t="shared" si="138"/>
        <v/>
      </c>
      <c r="AK178" s="3" t="str">
        <f t="shared" si="139"/>
        <v/>
      </c>
      <c r="AL178" s="3" t="str">
        <f t="shared" si="140"/>
        <v/>
      </c>
      <c r="AM178" s="3" t="str">
        <f t="shared" si="141"/>
        <v/>
      </c>
      <c r="AN178" s="3" t="str">
        <f t="shared" si="142"/>
        <v/>
      </c>
      <c r="AO178" s="3" t="str">
        <f t="shared" si="143"/>
        <v/>
      </c>
      <c r="AP178" s="3" t="str">
        <f t="shared" si="144"/>
        <v/>
      </c>
      <c r="AQ178" s="3" t="str">
        <f t="shared" si="145"/>
        <v/>
      </c>
      <c r="AR178" s="3" t="str">
        <f t="shared" si="146"/>
        <v/>
      </c>
      <c r="AS178" s="3" t="str">
        <f t="shared" si="147"/>
        <v/>
      </c>
      <c r="AT178" s="3" t="str">
        <f t="shared" si="148"/>
        <v/>
      </c>
      <c r="AU178" s="3" t="str">
        <f t="shared" si="149"/>
        <v/>
      </c>
      <c r="AV178" s="3" t="str">
        <f t="shared" si="150"/>
        <v/>
      </c>
      <c r="AW178" s="3" t="str">
        <f t="shared" si="151"/>
        <v/>
      </c>
      <c r="AX178" s="3" t="str">
        <f t="shared" si="152"/>
        <v/>
      </c>
      <c r="AY178" s="3" t="str">
        <f t="shared" si="153"/>
        <v/>
      </c>
      <c r="AZ178" s="3" t="str">
        <f t="shared" si="154"/>
        <v/>
      </c>
      <c r="BA178" s="3" t="str">
        <f t="shared" si="155"/>
        <v/>
      </c>
      <c r="BB178" s="3" t="str">
        <f t="shared" si="156"/>
        <v/>
      </c>
      <c r="BC178" s="3" t="str">
        <f t="shared" si="157"/>
        <v/>
      </c>
      <c r="BD178" s="3" t="str">
        <f t="shared" si="158"/>
        <v/>
      </c>
      <c r="BE178" s="3" t="str">
        <f t="shared" si="159"/>
        <v/>
      </c>
      <c r="BF178" s="3" t="str">
        <f t="shared" si="160"/>
        <v/>
      </c>
      <c r="BG178" s="3" t="str">
        <f t="shared" si="161"/>
        <v/>
      </c>
      <c r="BH178" s="3" t="str">
        <f t="shared" si="162"/>
        <v/>
      </c>
      <c r="BI178" s="3" t="str">
        <f t="shared" si="163"/>
        <v/>
      </c>
      <c r="BJ178" s="3" t="str">
        <f t="shared" si="164"/>
        <v/>
      </c>
    </row>
    <row r="179" spans="2:62">
      <c r="B179" s="6">
        <v>8</v>
      </c>
      <c r="C179" s="4" t="str">
        <f>IF(B179="","",VLOOKUP(B179,Tabelle2!$A$2:$B$38,2,0))</f>
        <v>2-14-17-20-25-31</v>
      </c>
      <c r="D179" s="3">
        <f t="shared" si="133"/>
        <v>0</v>
      </c>
      <c r="E179" s="7" t="str">
        <f t="shared" si="131"/>
        <v>L</v>
      </c>
      <c r="F179" s="32" t="str">
        <f>IF(B179="","",IF(AE178&lt;$J$15,"Bet","No Bet"))</f>
        <v>Bet</v>
      </c>
      <c r="G179" s="22">
        <f t="shared" si="132"/>
        <v>-270</v>
      </c>
      <c r="AE179" s="1">
        <f>IF(E179="L",AE178+1,IF(E179="W",0,""))</f>
        <v>1</v>
      </c>
      <c r="AF179" s="3" t="str">
        <f t="shared" si="134"/>
        <v/>
      </c>
      <c r="AG179" s="3" t="str">
        <f t="shared" si="135"/>
        <v/>
      </c>
      <c r="AH179" s="3" t="str">
        <f t="shared" si="136"/>
        <v/>
      </c>
      <c r="AI179" s="3" t="str">
        <f t="shared" si="137"/>
        <v/>
      </c>
      <c r="AJ179" s="3" t="str">
        <f t="shared" si="138"/>
        <v/>
      </c>
      <c r="AK179" s="3" t="str">
        <f t="shared" si="139"/>
        <v/>
      </c>
      <c r="AL179" s="3" t="str">
        <f t="shared" si="140"/>
        <v/>
      </c>
      <c r="AM179" s="3" t="str">
        <f t="shared" si="141"/>
        <v/>
      </c>
      <c r="AN179" s="3" t="str">
        <f t="shared" si="142"/>
        <v/>
      </c>
      <c r="AO179" s="3" t="str">
        <f t="shared" si="143"/>
        <v/>
      </c>
      <c r="AP179" s="3" t="str">
        <f t="shared" si="144"/>
        <v/>
      </c>
      <c r="AQ179" s="3" t="str">
        <f t="shared" si="145"/>
        <v/>
      </c>
      <c r="AR179" s="3" t="str">
        <f t="shared" si="146"/>
        <v/>
      </c>
      <c r="AS179" s="3" t="str">
        <f t="shared" si="147"/>
        <v/>
      </c>
      <c r="AT179" s="3" t="str">
        <f t="shared" si="148"/>
        <v/>
      </c>
      <c r="AU179" s="3" t="str">
        <f t="shared" si="149"/>
        <v/>
      </c>
      <c r="AV179" s="3" t="str">
        <f t="shared" si="150"/>
        <v/>
      </c>
      <c r="AW179" s="3" t="str">
        <f t="shared" si="151"/>
        <v/>
      </c>
      <c r="AX179" s="3" t="str">
        <f t="shared" si="152"/>
        <v/>
      </c>
      <c r="AY179" s="3" t="str">
        <f t="shared" si="153"/>
        <v/>
      </c>
      <c r="AZ179" s="3" t="str">
        <f t="shared" si="154"/>
        <v/>
      </c>
      <c r="BA179" s="3" t="str">
        <f t="shared" si="155"/>
        <v/>
      </c>
      <c r="BB179" s="3" t="str">
        <f t="shared" si="156"/>
        <v/>
      </c>
      <c r="BC179" s="3" t="str">
        <f t="shared" si="157"/>
        <v/>
      </c>
      <c r="BD179" s="3" t="str">
        <f t="shared" si="158"/>
        <v/>
      </c>
      <c r="BE179" s="3" t="str">
        <f t="shared" si="159"/>
        <v/>
      </c>
      <c r="BF179" s="3" t="str">
        <f t="shared" si="160"/>
        <v/>
      </c>
      <c r="BG179" s="3" t="str">
        <f t="shared" si="161"/>
        <v/>
      </c>
      <c r="BH179" s="3" t="str">
        <f t="shared" si="162"/>
        <v/>
      </c>
      <c r="BI179" s="3" t="str">
        <f t="shared" si="163"/>
        <v/>
      </c>
      <c r="BJ179" s="3" t="str">
        <f t="shared" si="164"/>
        <v/>
      </c>
    </row>
    <row r="180" spans="2:62">
      <c r="B180" s="6">
        <v>30</v>
      </c>
      <c r="C180" s="4" t="str">
        <f>IF(B180="","",VLOOKUP(B180,Tabelle2!$A$2:$B$38,2,0))</f>
        <v>1-2-14-20-21-25</v>
      </c>
      <c r="D180" s="3">
        <f t="shared" si="133"/>
        <v>0</v>
      </c>
      <c r="E180" s="7" t="str">
        <f t="shared" si="131"/>
        <v>L</v>
      </c>
      <c r="F180" s="32" t="str">
        <f>IF(B180="","",IF(AE179&lt;$J$15,"Bet","No Bet"))</f>
        <v>Bet</v>
      </c>
      <c r="G180" s="22">
        <f t="shared" si="132"/>
        <v>-276</v>
      </c>
      <c r="AE180" s="1">
        <f>IF(E180="L",AE179+1,IF(E180="W",0,""))</f>
        <v>2</v>
      </c>
      <c r="AF180" s="3" t="str">
        <f t="shared" si="134"/>
        <v/>
      </c>
      <c r="AG180" s="3" t="str">
        <f t="shared" si="135"/>
        <v/>
      </c>
      <c r="AH180" s="3" t="str">
        <f t="shared" si="136"/>
        <v/>
      </c>
      <c r="AI180" s="3" t="str">
        <f t="shared" si="137"/>
        <v/>
      </c>
      <c r="AJ180" s="3" t="str">
        <f t="shared" si="138"/>
        <v/>
      </c>
      <c r="AK180" s="3" t="str">
        <f t="shared" si="139"/>
        <v/>
      </c>
      <c r="AL180" s="3" t="str">
        <f t="shared" si="140"/>
        <v/>
      </c>
      <c r="AM180" s="3" t="str">
        <f t="shared" si="141"/>
        <v/>
      </c>
      <c r="AN180" s="3" t="str">
        <f t="shared" si="142"/>
        <v/>
      </c>
      <c r="AO180" s="3" t="str">
        <f t="shared" si="143"/>
        <v/>
      </c>
      <c r="AP180" s="3" t="str">
        <f t="shared" si="144"/>
        <v/>
      </c>
      <c r="AQ180" s="3" t="str">
        <f t="shared" si="145"/>
        <v/>
      </c>
      <c r="AR180" s="3" t="str">
        <f t="shared" si="146"/>
        <v/>
      </c>
      <c r="AS180" s="3" t="str">
        <f t="shared" si="147"/>
        <v/>
      </c>
      <c r="AT180" s="3" t="str">
        <f t="shared" si="148"/>
        <v/>
      </c>
      <c r="AU180" s="3" t="str">
        <f t="shared" si="149"/>
        <v/>
      </c>
      <c r="AV180" s="3" t="str">
        <f t="shared" si="150"/>
        <v/>
      </c>
      <c r="AW180" s="3" t="str">
        <f t="shared" si="151"/>
        <v/>
      </c>
      <c r="AX180" s="3" t="str">
        <f t="shared" si="152"/>
        <v/>
      </c>
      <c r="AY180" s="3" t="str">
        <f t="shared" si="153"/>
        <v/>
      </c>
      <c r="AZ180" s="3" t="str">
        <f t="shared" si="154"/>
        <v/>
      </c>
      <c r="BA180" s="3" t="str">
        <f t="shared" si="155"/>
        <v/>
      </c>
      <c r="BB180" s="3" t="str">
        <f t="shared" si="156"/>
        <v/>
      </c>
      <c r="BC180" s="3" t="str">
        <f t="shared" si="157"/>
        <v/>
      </c>
      <c r="BD180" s="3" t="str">
        <f t="shared" si="158"/>
        <v/>
      </c>
      <c r="BE180" s="3" t="str">
        <f t="shared" si="159"/>
        <v/>
      </c>
      <c r="BF180" s="3" t="str">
        <f t="shared" si="160"/>
        <v/>
      </c>
      <c r="BG180" s="3" t="str">
        <f t="shared" si="161"/>
        <v/>
      </c>
      <c r="BH180" s="3" t="str">
        <f t="shared" si="162"/>
        <v/>
      </c>
      <c r="BI180" s="3" t="str">
        <f t="shared" si="163"/>
        <v/>
      </c>
      <c r="BJ180" s="3" t="str">
        <f t="shared" si="164"/>
        <v/>
      </c>
    </row>
    <row r="181" spans="2:62">
      <c r="B181" s="6">
        <v>30</v>
      </c>
      <c r="C181" s="4" t="str">
        <f>IF(B181="","",VLOOKUP(B181,Tabelle2!$A$2:$B$38,2,0))</f>
        <v>1-2-14-20-21-25</v>
      </c>
      <c r="D181" s="3">
        <f t="shared" si="133"/>
        <v>0</v>
      </c>
      <c r="E181" s="7" t="str">
        <f t="shared" si="131"/>
        <v>L</v>
      </c>
      <c r="F181" s="32" t="str">
        <f>IF(B181="","",IF(AE180&lt;$J$15,"Bet","No Bet"))</f>
        <v>Bet</v>
      </c>
      <c r="G181" s="22">
        <f t="shared" si="132"/>
        <v>-282</v>
      </c>
      <c r="AE181" s="1">
        <f>IF(E181="L",AE180+1,IF(E181="W",0,""))</f>
        <v>3</v>
      </c>
      <c r="AF181" s="3" t="str">
        <f t="shared" si="134"/>
        <v/>
      </c>
      <c r="AG181" s="3" t="str">
        <f t="shared" si="135"/>
        <v/>
      </c>
      <c r="AH181" s="3">
        <f t="shared" si="136"/>
        <v>1</v>
      </c>
      <c r="AI181" s="3" t="str">
        <f t="shared" si="137"/>
        <v/>
      </c>
      <c r="AJ181" s="3" t="str">
        <f t="shared" si="138"/>
        <v/>
      </c>
      <c r="AK181" s="3" t="str">
        <f t="shared" si="139"/>
        <v/>
      </c>
      <c r="AL181" s="3" t="str">
        <f t="shared" si="140"/>
        <v/>
      </c>
      <c r="AM181" s="3" t="str">
        <f t="shared" si="141"/>
        <v/>
      </c>
      <c r="AN181" s="3" t="str">
        <f t="shared" si="142"/>
        <v/>
      </c>
      <c r="AO181" s="3" t="str">
        <f t="shared" si="143"/>
        <v/>
      </c>
      <c r="AP181" s="3" t="str">
        <f t="shared" si="144"/>
        <v/>
      </c>
      <c r="AQ181" s="3" t="str">
        <f t="shared" si="145"/>
        <v/>
      </c>
      <c r="AR181" s="3" t="str">
        <f t="shared" si="146"/>
        <v/>
      </c>
      <c r="AS181" s="3" t="str">
        <f t="shared" si="147"/>
        <v/>
      </c>
      <c r="AT181" s="3" t="str">
        <f t="shared" si="148"/>
        <v/>
      </c>
      <c r="AU181" s="3" t="str">
        <f t="shared" si="149"/>
        <v/>
      </c>
      <c r="AV181" s="3" t="str">
        <f t="shared" si="150"/>
        <v/>
      </c>
      <c r="AW181" s="3" t="str">
        <f t="shared" si="151"/>
        <v/>
      </c>
      <c r="AX181" s="3" t="str">
        <f t="shared" si="152"/>
        <v/>
      </c>
      <c r="AY181" s="3" t="str">
        <f t="shared" si="153"/>
        <v/>
      </c>
      <c r="AZ181" s="3" t="str">
        <f t="shared" si="154"/>
        <v/>
      </c>
      <c r="BA181" s="3" t="str">
        <f t="shared" si="155"/>
        <v/>
      </c>
      <c r="BB181" s="3" t="str">
        <f t="shared" si="156"/>
        <v/>
      </c>
      <c r="BC181" s="3" t="str">
        <f t="shared" si="157"/>
        <v/>
      </c>
      <c r="BD181" s="3" t="str">
        <f t="shared" si="158"/>
        <v/>
      </c>
      <c r="BE181" s="3" t="str">
        <f t="shared" si="159"/>
        <v/>
      </c>
      <c r="BF181" s="3" t="str">
        <f t="shared" si="160"/>
        <v/>
      </c>
      <c r="BG181" s="3" t="str">
        <f t="shared" si="161"/>
        <v/>
      </c>
      <c r="BH181" s="3" t="str">
        <f t="shared" si="162"/>
        <v/>
      </c>
      <c r="BI181" s="3" t="str">
        <f t="shared" si="163"/>
        <v/>
      </c>
      <c r="BJ181" s="3" t="str">
        <f t="shared" si="164"/>
        <v/>
      </c>
    </row>
    <row r="182" spans="2:62">
      <c r="B182" s="6">
        <v>25</v>
      </c>
      <c r="C182" s="4" t="str">
        <f>IF(B182="","",VLOOKUP(B182,Tabelle2!$A$2:$B$38,2,0))</f>
        <v>3-8-23-26-30-35</v>
      </c>
      <c r="D182" s="3">
        <f t="shared" si="133"/>
        <v>1</v>
      </c>
      <c r="E182" s="7" t="str">
        <f t="shared" si="131"/>
        <v>W</v>
      </c>
      <c r="F182" s="32" t="str">
        <f>IF(B182="","",IF(AE181&lt;$J$15,"Bet","No Bet"))</f>
        <v>Bet</v>
      </c>
      <c r="G182" s="22">
        <f t="shared" si="132"/>
        <v>-252</v>
      </c>
      <c r="AE182" s="1">
        <f>IF(E182="L",AE181+1,IF(E182="W",0,""))</f>
        <v>0</v>
      </c>
      <c r="AF182" s="3" t="str">
        <f t="shared" si="134"/>
        <v/>
      </c>
      <c r="AG182" s="3" t="str">
        <f t="shared" si="135"/>
        <v/>
      </c>
      <c r="AH182" s="3" t="str">
        <f t="shared" si="136"/>
        <v/>
      </c>
      <c r="AI182" s="3" t="str">
        <f t="shared" si="137"/>
        <v/>
      </c>
      <c r="AJ182" s="3" t="str">
        <f t="shared" si="138"/>
        <v/>
      </c>
      <c r="AK182" s="3" t="str">
        <f t="shared" si="139"/>
        <v/>
      </c>
      <c r="AL182" s="3" t="str">
        <f t="shared" si="140"/>
        <v/>
      </c>
      <c r="AM182" s="3" t="str">
        <f t="shared" si="141"/>
        <v/>
      </c>
      <c r="AN182" s="3" t="str">
        <f t="shared" si="142"/>
        <v/>
      </c>
      <c r="AO182" s="3" t="str">
        <f t="shared" si="143"/>
        <v/>
      </c>
      <c r="AP182" s="3" t="str">
        <f t="shared" si="144"/>
        <v/>
      </c>
      <c r="AQ182" s="3" t="str">
        <f t="shared" si="145"/>
        <v/>
      </c>
      <c r="AR182" s="3" t="str">
        <f t="shared" si="146"/>
        <v/>
      </c>
      <c r="AS182" s="3" t="str">
        <f t="shared" si="147"/>
        <v/>
      </c>
      <c r="AT182" s="3" t="str">
        <f t="shared" si="148"/>
        <v/>
      </c>
      <c r="AU182" s="3" t="str">
        <f t="shared" si="149"/>
        <v/>
      </c>
      <c r="AV182" s="3" t="str">
        <f t="shared" si="150"/>
        <v/>
      </c>
      <c r="AW182" s="3" t="str">
        <f t="shared" si="151"/>
        <v/>
      </c>
      <c r="AX182" s="3" t="str">
        <f t="shared" si="152"/>
        <v/>
      </c>
      <c r="AY182" s="3" t="str">
        <f t="shared" si="153"/>
        <v/>
      </c>
      <c r="AZ182" s="3" t="str">
        <f t="shared" si="154"/>
        <v/>
      </c>
      <c r="BA182" s="3" t="str">
        <f t="shared" si="155"/>
        <v/>
      </c>
      <c r="BB182" s="3" t="str">
        <f t="shared" si="156"/>
        <v/>
      </c>
      <c r="BC182" s="3" t="str">
        <f t="shared" si="157"/>
        <v/>
      </c>
      <c r="BD182" s="3" t="str">
        <f t="shared" si="158"/>
        <v/>
      </c>
      <c r="BE182" s="3" t="str">
        <f t="shared" si="159"/>
        <v/>
      </c>
      <c r="BF182" s="3" t="str">
        <f t="shared" si="160"/>
        <v/>
      </c>
      <c r="BG182" s="3" t="str">
        <f t="shared" si="161"/>
        <v/>
      </c>
      <c r="BH182" s="3" t="str">
        <f t="shared" si="162"/>
        <v/>
      </c>
      <c r="BI182" s="3" t="str">
        <f t="shared" si="163"/>
        <v/>
      </c>
      <c r="BJ182" s="3" t="str">
        <f t="shared" si="164"/>
        <v/>
      </c>
    </row>
    <row r="183" spans="2:62">
      <c r="B183" s="6">
        <v>35</v>
      </c>
      <c r="C183" s="4" t="str">
        <f>IF(B183="","",VLOOKUP(B183,Tabelle2!$A$2:$B$38,2,0))</f>
        <v>2-14-20-21-25-31</v>
      </c>
      <c r="D183" s="3">
        <f t="shared" si="133"/>
        <v>1</v>
      </c>
      <c r="E183" s="7" t="str">
        <f t="shared" si="131"/>
        <v>W</v>
      </c>
      <c r="F183" s="32" t="str">
        <f>IF(B183="","",IF(AE182&lt;$J$15,"Bet","No Bet"))</f>
        <v>Bet</v>
      </c>
      <c r="G183" s="22">
        <f t="shared" si="132"/>
        <v>-222</v>
      </c>
      <c r="AE183" s="1">
        <f>IF(E183="L",AE182+1,IF(E183="W",0,""))</f>
        <v>0</v>
      </c>
      <c r="AF183" s="3" t="str">
        <f t="shared" si="134"/>
        <v/>
      </c>
      <c r="AG183" s="3" t="str">
        <f t="shared" si="135"/>
        <v/>
      </c>
      <c r="AH183" s="3" t="str">
        <f t="shared" si="136"/>
        <v/>
      </c>
      <c r="AI183" s="3" t="str">
        <f t="shared" si="137"/>
        <v/>
      </c>
      <c r="AJ183" s="3" t="str">
        <f t="shared" si="138"/>
        <v/>
      </c>
      <c r="AK183" s="3" t="str">
        <f t="shared" si="139"/>
        <v/>
      </c>
      <c r="AL183" s="3" t="str">
        <f t="shared" si="140"/>
        <v/>
      </c>
      <c r="AM183" s="3" t="str">
        <f t="shared" si="141"/>
        <v/>
      </c>
      <c r="AN183" s="3" t="str">
        <f t="shared" si="142"/>
        <v/>
      </c>
      <c r="AO183" s="3" t="str">
        <f t="shared" si="143"/>
        <v/>
      </c>
      <c r="AP183" s="3" t="str">
        <f t="shared" si="144"/>
        <v/>
      </c>
      <c r="AQ183" s="3" t="str">
        <f t="shared" si="145"/>
        <v/>
      </c>
      <c r="AR183" s="3" t="str">
        <f t="shared" si="146"/>
        <v/>
      </c>
      <c r="AS183" s="3" t="str">
        <f t="shared" si="147"/>
        <v/>
      </c>
      <c r="AT183" s="3" t="str">
        <f t="shared" si="148"/>
        <v/>
      </c>
      <c r="AU183" s="3" t="str">
        <f t="shared" si="149"/>
        <v/>
      </c>
      <c r="AV183" s="3" t="str">
        <f t="shared" si="150"/>
        <v/>
      </c>
      <c r="AW183" s="3" t="str">
        <f t="shared" si="151"/>
        <v/>
      </c>
      <c r="AX183" s="3" t="str">
        <f t="shared" si="152"/>
        <v/>
      </c>
      <c r="AY183" s="3" t="str">
        <f t="shared" si="153"/>
        <v/>
      </c>
      <c r="AZ183" s="3" t="str">
        <f t="shared" si="154"/>
        <v/>
      </c>
      <c r="BA183" s="3" t="str">
        <f t="shared" si="155"/>
        <v/>
      </c>
      <c r="BB183" s="3" t="str">
        <f t="shared" si="156"/>
        <v/>
      </c>
      <c r="BC183" s="3" t="str">
        <f t="shared" si="157"/>
        <v/>
      </c>
      <c r="BD183" s="3" t="str">
        <f t="shared" si="158"/>
        <v/>
      </c>
      <c r="BE183" s="3" t="str">
        <f t="shared" si="159"/>
        <v/>
      </c>
      <c r="BF183" s="3" t="str">
        <f t="shared" si="160"/>
        <v/>
      </c>
      <c r="BG183" s="3" t="str">
        <f t="shared" si="161"/>
        <v/>
      </c>
      <c r="BH183" s="3" t="str">
        <f t="shared" si="162"/>
        <v/>
      </c>
      <c r="BI183" s="3" t="str">
        <f t="shared" si="163"/>
        <v/>
      </c>
      <c r="BJ183" s="3" t="str">
        <f t="shared" si="164"/>
        <v/>
      </c>
    </row>
    <row r="184" spans="2:62">
      <c r="B184" s="6">
        <v>27</v>
      </c>
      <c r="C184" s="4" t="str">
        <f>IF(B184="","",VLOOKUP(B184,Tabelle2!$A$2:$B$38,2,0))</f>
        <v>5-15-16-19-24-32</v>
      </c>
      <c r="D184" s="3">
        <f t="shared" si="133"/>
        <v>0</v>
      </c>
      <c r="E184" s="7" t="str">
        <f t="shared" si="131"/>
        <v>L</v>
      </c>
      <c r="F184" s="32" t="str">
        <f>IF(B184="","",IF(AE183&lt;$J$15,"Bet","No Bet"))</f>
        <v>Bet</v>
      </c>
      <c r="G184" s="22">
        <f t="shared" si="132"/>
        <v>-228</v>
      </c>
      <c r="AE184" s="1">
        <f>IF(E184="L",AE183+1,IF(E184="W",0,""))</f>
        <v>1</v>
      </c>
      <c r="AF184" s="3" t="str">
        <f t="shared" si="134"/>
        <v/>
      </c>
      <c r="AG184" s="3" t="str">
        <f t="shared" si="135"/>
        <v/>
      </c>
      <c r="AH184" s="3" t="str">
        <f t="shared" si="136"/>
        <v/>
      </c>
      <c r="AI184" s="3" t="str">
        <f t="shared" si="137"/>
        <v/>
      </c>
      <c r="AJ184" s="3" t="str">
        <f t="shared" si="138"/>
        <v/>
      </c>
      <c r="AK184" s="3" t="str">
        <f t="shared" si="139"/>
        <v/>
      </c>
      <c r="AL184" s="3" t="str">
        <f t="shared" si="140"/>
        <v/>
      </c>
      <c r="AM184" s="3" t="str">
        <f t="shared" si="141"/>
        <v/>
      </c>
      <c r="AN184" s="3" t="str">
        <f t="shared" si="142"/>
        <v/>
      </c>
      <c r="AO184" s="3" t="str">
        <f t="shared" si="143"/>
        <v/>
      </c>
      <c r="AP184" s="3" t="str">
        <f t="shared" si="144"/>
        <v/>
      </c>
      <c r="AQ184" s="3" t="str">
        <f t="shared" si="145"/>
        <v/>
      </c>
      <c r="AR184" s="3" t="str">
        <f t="shared" si="146"/>
        <v/>
      </c>
      <c r="AS184" s="3" t="str">
        <f t="shared" si="147"/>
        <v/>
      </c>
      <c r="AT184" s="3" t="str">
        <f t="shared" si="148"/>
        <v/>
      </c>
      <c r="AU184" s="3" t="str">
        <f t="shared" si="149"/>
        <v/>
      </c>
      <c r="AV184" s="3" t="str">
        <f t="shared" si="150"/>
        <v/>
      </c>
      <c r="AW184" s="3" t="str">
        <f t="shared" si="151"/>
        <v/>
      </c>
      <c r="AX184" s="3" t="str">
        <f t="shared" si="152"/>
        <v/>
      </c>
      <c r="AY184" s="3" t="str">
        <f t="shared" si="153"/>
        <v/>
      </c>
      <c r="AZ184" s="3" t="str">
        <f t="shared" si="154"/>
        <v/>
      </c>
      <c r="BA184" s="3" t="str">
        <f t="shared" si="155"/>
        <v/>
      </c>
      <c r="BB184" s="3" t="str">
        <f t="shared" si="156"/>
        <v/>
      </c>
      <c r="BC184" s="3" t="str">
        <f t="shared" si="157"/>
        <v/>
      </c>
      <c r="BD184" s="3" t="str">
        <f t="shared" si="158"/>
        <v/>
      </c>
      <c r="BE184" s="3" t="str">
        <f t="shared" si="159"/>
        <v/>
      </c>
      <c r="BF184" s="3" t="str">
        <f t="shared" si="160"/>
        <v/>
      </c>
      <c r="BG184" s="3" t="str">
        <f t="shared" si="161"/>
        <v/>
      </c>
      <c r="BH184" s="3" t="str">
        <f t="shared" si="162"/>
        <v/>
      </c>
      <c r="BI184" s="3" t="str">
        <f t="shared" si="163"/>
        <v/>
      </c>
      <c r="BJ184" s="3" t="str">
        <f t="shared" si="164"/>
        <v/>
      </c>
    </row>
    <row r="185" spans="2:62">
      <c r="B185" s="6">
        <v>17</v>
      </c>
      <c r="C185" s="4" t="str">
        <f>IF(B185="","",VLOOKUP(B185,Tabelle2!$A$2:$B$38,2,0))</f>
        <v>0-3-8-10-23-26</v>
      </c>
      <c r="D185" s="3">
        <f t="shared" si="133"/>
        <v>0</v>
      </c>
      <c r="E185" s="7" t="str">
        <f t="shared" si="131"/>
        <v>L</v>
      </c>
      <c r="F185" s="32" t="str">
        <f>IF(B185="","",IF(AE184&lt;$J$15,"Bet","No Bet"))</f>
        <v>Bet</v>
      </c>
      <c r="G185" s="22">
        <f t="shared" si="132"/>
        <v>-234</v>
      </c>
      <c r="AE185" s="1">
        <f>IF(E185="L",AE184+1,IF(E185="W",0,""))</f>
        <v>2</v>
      </c>
      <c r="AF185" s="3" t="str">
        <f t="shared" si="134"/>
        <v/>
      </c>
      <c r="AG185" s="3" t="str">
        <f t="shared" si="135"/>
        <v/>
      </c>
      <c r="AH185" s="3" t="str">
        <f t="shared" si="136"/>
        <v/>
      </c>
      <c r="AI185" s="3" t="str">
        <f t="shared" si="137"/>
        <v/>
      </c>
      <c r="AJ185" s="3" t="str">
        <f t="shared" si="138"/>
        <v/>
      </c>
      <c r="AK185" s="3" t="str">
        <f t="shared" si="139"/>
        <v/>
      </c>
      <c r="AL185" s="3" t="str">
        <f t="shared" si="140"/>
        <v/>
      </c>
      <c r="AM185" s="3" t="str">
        <f t="shared" si="141"/>
        <v/>
      </c>
      <c r="AN185" s="3" t="str">
        <f t="shared" si="142"/>
        <v/>
      </c>
      <c r="AO185" s="3" t="str">
        <f t="shared" si="143"/>
        <v/>
      </c>
      <c r="AP185" s="3" t="str">
        <f t="shared" si="144"/>
        <v/>
      </c>
      <c r="AQ185" s="3" t="str">
        <f t="shared" si="145"/>
        <v/>
      </c>
      <c r="AR185" s="3" t="str">
        <f t="shared" si="146"/>
        <v/>
      </c>
      <c r="AS185" s="3" t="str">
        <f t="shared" si="147"/>
        <v/>
      </c>
      <c r="AT185" s="3" t="str">
        <f t="shared" si="148"/>
        <v/>
      </c>
      <c r="AU185" s="3" t="str">
        <f t="shared" si="149"/>
        <v/>
      </c>
      <c r="AV185" s="3" t="str">
        <f t="shared" si="150"/>
        <v/>
      </c>
      <c r="AW185" s="3" t="str">
        <f t="shared" si="151"/>
        <v/>
      </c>
      <c r="AX185" s="3" t="str">
        <f t="shared" si="152"/>
        <v/>
      </c>
      <c r="AY185" s="3" t="str">
        <f t="shared" si="153"/>
        <v/>
      </c>
      <c r="AZ185" s="3" t="str">
        <f t="shared" si="154"/>
        <v/>
      </c>
      <c r="BA185" s="3" t="str">
        <f t="shared" si="155"/>
        <v/>
      </c>
      <c r="BB185" s="3" t="str">
        <f t="shared" si="156"/>
        <v/>
      </c>
      <c r="BC185" s="3" t="str">
        <f t="shared" si="157"/>
        <v/>
      </c>
      <c r="BD185" s="3" t="str">
        <f t="shared" si="158"/>
        <v/>
      </c>
      <c r="BE185" s="3" t="str">
        <f t="shared" si="159"/>
        <v/>
      </c>
      <c r="BF185" s="3" t="str">
        <f t="shared" si="160"/>
        <v/>
      </c>
      <c r="BG185" s="3" t="str">
        <f t="shared" si="161"/>
        <v/>
      </c>
      <c r="BH185" s="3" t="str">
        <f t="shared" si="162"/>
        <v/>
      </c>
      <c r="BI185" s="3" t="str">
        <f t="shared" si="163"/>
        <v/>
      </c>
      <c r="BJ185" s="3" t="str">
        <f t="shared" si="164"/>
        <v/>
      </c>
    </row>
    <row r="186" spans="2:62">
      <c r="B186" s="6">
        <v>17</v>
      </c>
      <c r="C186" s="4" t="str">
        <f>IF(B186="","",VLOOKUP(B186,Tabelle2!$A$2:$B$38,2,0))</f>
        <v>0-3-8-10-23-26</v>
      </c>
      <c r="D186" s="3">
        <f t="shared" si="133"/>
        <v>0</v>
      </c>
      <c r="E186" s="7" t="str">
        <f t="shared" si="131"/>
        <v>L</v>
      </c>
      <c r="F186" s="32" t="str">
        <f>IF(B186="","",IF(AE185&lt;$J$15,"Bet","No Bet"))</f>
        <v>Bet</v>
      </c>
      <c r="G186" s="22">
        <f t="shared" si="132"/>
        <v>-240</v>
      </c>
      <c r="AE186" s="1">
        <f>IF(E186="L",AE185+1,IF(E186="W",0,""))</f>
        <v>3</v>
      </c>
      <c r="AF186" s="3" t="str">
        <f t="shared" si="134"/>
        <v/>
      </c>
      <c r="AG186" s="3" t="str">
        <f t="shared" si="135"/>
        <v/>
      </c>
      <c r="AH186" s="3" t="str">
        <f t="shared" si="136"/>
        <v/>
      </c>
      <c r="AI186" s="3" t="str">
        <f t="shared" si="137"/>
        <v/>
      </c>
      <c r="AJ186" s="3" t="str">
        <f t="shared" si="138"/>
        <v/>
      </c>
      <c r="AK186" s="3" t="str">
        <f t="shared" si="139"/>
        <v/>
      </c>
      <c r="AL186" s="3" t="str">
        <f t="shared" si="140"/>
        <v/>
      </c>
      <c r="AM186" s="3" t="str">
        <f t="shared" si="141"/>
        <v/>
      </c>
      <c r="AN186" s="3" t="str">
        <f t="shared" si="142"/>
        <v/>
      </c>
      <c r="AO186" s="3" t="str">
        <f t="shared" si="143"/>
        <v/>
      </c>
      <c r="AP186" s="3" t="str">
        <f t="shared" si="144"/>
        <v/>
      </c>
      <c r="AQ186" s="3" t="str">
        <f t="shared" si="145"/>
        <v/>
      </c>
      <c r="AR186" s="3" t="str">
        <f t="shared" si="146"/>
        <v/>
      </c>
      <c r="AS186" s="3" t="str">
        <f t="shared" si="147"/>
        <v/>
      </c>
      <c r="AT186" s="3" t="str">
        <f t="shared" si="148"/>
        <v/>
      </c>
      <c r="AU186" s="3" t="str">
        <f t="shared" si="149"/>
        <v/>
      </c>
      <c r="AV186" s="3" t="str">
        <f t="shared" si="150"/>
        <v/>
      </c>
      <c r="AW186" s="3" t="str">
        <f t="shared" si="151"/>
        <v/>
      </c>
      <c r="AX186" s="3" t="str">
        <f t="shared" si="152"/>
        <v/>
      </c>
      <c r="AY186" s="3" t="str">
        <f t="shared" si="153"/>
        <v/>
      </c>
      <c r="AZ186" s="3" t="str">
        <f t="shared" si="154"/>
        <v/>
      </c>
      <c r="BA186" s="3" t="str">
        <f t="shared" si="155"/>
        <v/>
      </c>
      <c r="BB186" s="3" t="str">
        <f t="shared" si="156"/>
        <v/>
      </c>
      <c r="BC186" s="3" t="str">
        <f t="shared" si="157"/>
        <v/>
      </c>
      <c r="BD186" s="3" t="str">
        <f t="shared" si="158"/>
        <v/>
      </c>
      <c r="BE186" s="3" t="str">
        <f t="shared" si="159"/>
        <v/>
      </c>
      <c r="BF186" s="3" t="str">
        <f t="shared" si="160"/>
        <v/>
      </c>
      <c r="BG186" s="3" t="str">
        <f t="shared" si="161"/>
        <v/>
      </c>
      <c r="BH186" s="3" t="str">
        <f t="shared" si="162"/>
        <v/>
      </c>
      <c r="BI186" s="3" t="str">
        <f t="shared" si="163"/>
        <v/>
      </c>
      <c r="BJ186" s="3" t="str">
        <f t="shared" si="164"/>
        <v/>
      </c>
    </row>
    <row r="187" spans="2:62">
      <c r="B187" s="6">
        <v>34</v>
      </c>
      <c r="C187" s="4" t="str">
        <f>IF(B187="","",VLOOKUP(B187,Tabelle2!$A$2:$B$38,2,0))</f>
        <v>0-5-10-23-26-32</v>
      </c>
      <c r="D187" s="3">
        <f t="shared" si="133"/>
        <v>0</v>
      </c>
      <c r="E187" s="7" t="str">
        <f t="shared" si="131"/>
        <v>L</v>
      </c>
      <c r="F187" s="32" t="str">
        <f>IF(B187="","",IF(AE186&lt;$J$15,"Bet","No Bet"))</f>
        <v>Bet</v>
      </c>
      <c r="G187" s="22">
        <f t="shared" si="132"/>
        <v>-246</v>
      </c>
      <c r="AE187" s="1">
        <f>IF(E187="L",AE186+1,IF(E187="W",0,""))</f>
        <v>4</v>
      </c>
      <c r="AF187" s="3" t="str">
        <f t="shared" si="134"/>
        <v/>
      </c>
      <c r="AG187" s="3" t="str">
        <f t="shared" si="135"/>
        <v/>
      </c>
      <c r="AH187" s="3" t="str">
        <f t="shared" si="136"/>
        <v/>
      </c>
      <c r="AI187" s="3" t="str">
        <f t="shared" si="137"/>
        <v/>
      </c>
      <c r="AJ187" s="3" t="str">
        <f t="shared" si="138"/>
        <v/>
      </c>
      <c r="AK187" s="3" t="str">
        <f t="shared" si="139"/>
        <v/>
      </c>
      <c r="AL187" s="3" t="str">
        <f t="shared" si="140"/>
        <v/>
      </c>
      <c r="AM187" s="3" t="str">
        <f t="shared" si="141"/>
        <v/>
      </c>
      <c r="AN187" s="3" t="str">
        <f t="shared" si="142"/>
        <v/>
      </c>
      <c r="AO187" s="3" t="str">
        <f t="shared" si="143"/>
        <v/>
      </c>
      <c r="AP187" s="3" t="str">
        <f t="shared" si="144"/>
        <v/>
      </c>
      <c r="AQ187" s="3" t="str">
        <f t="shared" si="145"/>
        <v/>
      </c>
      <c r="AR187" s="3" t="str">
        <f t="shared" si="146"/>
        <v/>
      </c>
      <c r="AS187" s="3" t="str">
        <f t="shared" si="147"/>
        <v/>
      </c>
      <c r="AT187" s="3" t="str">
        <f t="shared" si="148"/>
        <v/>
      </c>
      <c r="AU187" s="3" t="str">
        <f t="shared" si="149"/>
        <v/>
      </c>
      <c r="AV187" s="3" t="str">
        <f t="shared" si="150"/>
        <v/>
      </c>
      <c r="AW187" s="3" t="str">
        <f t="shared" si="151"/>
        <v/>
      </c>
      <c r="AX187" s="3" t="str">
        <f t="shared" si="152"/>
        <v/>
      </c>
      <c r="AY187" s="3" t="str">
        <f t="shared" si="153"/>
        <v/>
      </c>
      <c r="AZ187" s="3" t="str">
        <f t="shared" si="154"/>
        <v/>
      </c>
      <c r="BA187" s="3" t="str">
        <f t="shared" si="155"/>
        <v/>
      </c>
      <c r="BB187" s="3" t="str">
        <f t="shared" si="156"/>
        <v/>
      </c>
      <c r="BC187" s="3" t="str">
        <f t="shared" si="157"/>
        <v/>
      </c>
      <c r="BD187" s="3" t="str">
        <f t="shared" si="158"/>
        <v/>
      </c>
      <c r="BE187" s="3" t="str">
        <f t="shared" si="159"/>
        <v/>
      </c>
      <c r="BF187" s="3" t="str">
        <f t="shared" si="160"/>
        <v/>
      </c>
      <c r="BG187" s="3" t="str">
        <f t="shared" si="161"/>
        <v/>
      </c>
      <c r="BH187" s="3" t="str">
        <f t="shared" si="162"/>
        <v/>
      </c>
      <c r="BI187" s="3" t="str">
        <f t="shared" si="163"/>
        <v/>
      </c>
      <c r="BJ187" s="3" t="str">
        <f t="shared" si="164"/>
        <v/>
      </c>
    </row>
    <row r="188" spans="2:62">
      <c r="B188" s="6">
        <v>34</v>
      </c>
      <c r="C188" s="4" t="str">
        <f>IF(B188="","",VLOOKUP(B188,Tabelle2!$A$2:$B$38,2,0))</f>
        <v>0-5-10-23-26-32</v>
      </c>
      <c r="D188" s="3">
        <f t="shared" si="133"/>
        <v>0</v>
      </c>
      <c r="E188" s="7" t="str">
        <f t="shared" si="131"/>
        <v>L</v>
      </c>
      <c r="F188" s="32" t="str">
        <f>IF(B188="","",IF(AE187&lt;$J$15,"Bet","No Bet"))</f>
        <v>Bet</v>
      </c>
      <c r="G188" s="22">
        <f t="shared" si="132"/>
        <v>-252</v>
      </c>
      <c r="AE188" s="1">
        <f>IF(E188="L",AE187+1,IF(E188="W",0,""))</f>
        <v>5</v>
      </c>
      <c r="AF188" s="3" t="str">
        <f t="shared" si="134"/>
        <v/>
      </c>
      <c r="AG188" s="3" t="str">
        <f t="shared" si="135"/>
        <v/>
      </c>
      <c r="AH188" s="3" t="str">
        <f t="shared" si="136"/>
        <v/>
      </c>
      <c r="AI188" s="3" t="str">
        <f t="shared" si="137"/>
        <v/>
      </c>
      <c r="AJ188" s="3" t="str">
        <f t="shared" si="138"/>
        <v/>
      </c>
      <c r="AK188" s="3" t="str">
        <f t="shared" si="139"/>
        <v/>
      </c>
      <c r="AL188" s="3" t="str">
        <f t="shared" si="140"/>
        <v/>
      </c>
      <c r="AM188" s="3" t="str">
        <f t="shared" si="141"/>
        <v/>
      </c>
      <c r="AN188" s="3" t="str">
        <f t="shared" si="142"/>
        <v/>
      </c>
      <c r="AO188" s="3" t="str">
        <f t="shared" si="143"/>
        <v/>
      </c>
      <c r="AP188" s="3" t="str">
        <f t="shared" si="144"/>
        <v/>
      </c>
      <c r="AQ188" s="3" t="str">
        <f t="shared" si="145"/>
        <v/>
      </c>
      <c r="AR188" s="3" t="str">
        <f t="shared" si="146"/>
        <v/>
      </c>
      <c r="AS188" s="3" t="str">
        <f t="shared" si="147"/>
        <v/>
      </c>
      <c r="AT188" s="3" t="str">
        <f t="shared" si="148"/>
        <v/>
      </c>
      <c r="AU188" s="3" t="str">
        <f t="shared" si="149"/>
        <v/>
      </c>
      <c r="AV188" s="3" t="str">
        <f t="shared" si="150"/>
        <v/>
      </c>
      <c r="AW188" s="3" t="str">
        <f t="shared" si="151"/>
        <v/>
      </c>
      <c r="AX188" s="3" t="str">
        <f t="shared" si="152"/>
        <v/>
      </c>
      <c r="AY188" s="3" t="str">
        <f t="shared" si="153"/>
        <v/>
      </c>
      <c r="AZ188" s="3" t="str">
        <f t="shared" si="154"/>
        <v/>
      </c>
      <c r="BA188" s="3" t="str">
        <f t="shared" si="155"/>
        <v/>
      </c>
      <c r="BB188" s="3" t="str">
        <f t="shared" si="156"/>
        <v/>
      </c>
      <c r="BC188" s="3" t="str">
        <f t="shared" si="157"/>
        <v/>
      </c>
      <c r="BD188" s="3" t="str">
        <f t="shared" si="158"/>
        <v/>
      </c>
      <c r="BE188" s="3" t="str">
        <f t="shared" si="159"/>
        <v/>
      </c>
      <c r="BF188" s="3" t="str">
        <f t="shared" si="160"/>
        <v/>
      </c>
      <c r="BG188" s="3" t="str">
        <f t="shared" si="161"/>
        <v/>
      </c>
      <c r="BH188" s="3" t="str">
        <f t="shared" si="162"/>
        <v/>
      </c>
      <c r="BI188" s="3" t="str">
        <f t="shared" si="163"/>
        <v/>
      </c>
      <c r="BJ188" s="3" t="str">
        <f t="shared" si="164"/>
        <v/>
      </c>
    </row>
    <row r="189" spans="2:62">
      <c r="B189" s="6">
        <v>1</v>
      </c>
      <c r="C189" s="4" t="str">
        <f>IF(B189="","",VLOOKUP(B189,Tabelle2!$A$2:$B$38,2,0))</f>
        <v>7-11-12-28-30-36</v>
      </c>
      <c r="D189" s="3">
        <f t="shared" si="133"/>
        <v>0</v>
      </c>
      <c r="E189" s="7" t="str">
        <f t="shared" si="131"/>
        <v>L</v>
      </c>
      <c r="F189" s="32" t="str">
        <f>IF(B189="","",IF(AE188&lt;$J$15,"Bet","No Bet"))</f>
        <v>Bet</v>
      </c>
      <c r="G189" s="22">
        <f t="shared" si="132"/>
        <v>-258</v>
      </c>
      <c r="AE189" s="1">
        <f>IF(E189="L",AE188+1,IF(E189="W",0,""))</f>
        <v>6</v>
      </c>
      <c r="AF189" s="3" t="str">
        <f t="shared" si="134"/>
        <v/>
      </c>
      <c r="AG189" s="3" t="str">
        <f t="shared" si="135"/>
        <v/>
      </c>
      <c r="AH189" s="3" t="str">
        <f t="shared" si="136"/>
        <v/>
      </c>
      <c r="AI189" s="3" t="str">
        <f t="shared" si="137"/>
        <v/>
      </c>
      <c r="AJ189" s="3" t="str">
        <f t="shared" si="138"/>
        <v/>
      </c>
      <c r="AK189" s="3">
        <f t="shared" si="139"/>
        <v>1</v>
      </c>
      <c r="AL189" s="3" t="str">
        <f t="shared" si="140"/>
        <v/>
      </c>
      <c r="AM189" s="3" t="str">
        <f t="shared" si="141"/>
        <v/>
      </c>
      <c r="AN189" s="3" t="str">
        <f t="shared" si="142"/>
        <v/>
      </c>
      <c r="AO189" s="3" t="str">
        <f t="shared" si="143"/>
        <v/>
      </c>
      <c r="AP189" s="3" t="str">
        <f t="shared" si="144"/>
        <v/>
      </c>
      <c r="AQ189" s="3" t="str">
        <f t="shared" si="145"/>
        <v/>
      </c>
      <c r="AR189" s="3" t="str">
        <f t="shared" si="146"/>
        <v/>
      </c>
      <c r="AS189" s="3" t="str">
        <f t="shared" si="147"/>
        <v/>
      </c>
      <c r="AT189" s="3" t="str">
        <f t="shared" si="148"/>
        <v/>
      </c>
      <c r="AU189" s="3" t="str">
        <f t="shared" si="149"/>
        <v/>
      </c>
      <c r="AV189" s="3" t="str">
        <f t="shared" si="150"/>
        <v/>
      </c>
      <c r="AW189" s="3" t="str">
        <f t="shared" si="151"/>
        <v/>
      </c>
      <c r="AX189" s="3" t="str">
        <f t="shared" si="152"/>
        <v/>
      </c>
      <c r="AY189" s="3" t="str">
        <f t="shared" si="153"/>
        <v/>
      </c>
      <c r="AZ189" s="3" t="str">
        <f t="shared" si="154"/>
        <v/>
      </c>
      <c r="BA189" s="3" t="str">
        <f t="shared" si="155"/>
        <v/>
      </c>
      <c r="BB189" s="3" t="str">
        <f t="shared" si="156"/>
        <v/>
      </c>
      <c r="BC189" s="3" t="str">
        <f t="shared" si="157"/>
        <v/>
      </c>
      <c r="BD189" s="3" t="str">
        <f t="shared" si="158"/>
        <v/>
      </c>
      <c r="BE189" s="3" t="str">
        <f t="shared" si="159"/>
        <v/>
      </c>
      <c r="BF189" s="3" t="str">
        <f t="shared" si="160"/>
        <v/>
      </c>
      <c r="BG189" s="3" t="str">
        <f t="shared" si="161"/>
        <v/>
      </c>
      <c r="BH189" s="3" t="str">
        <f t="shared" si="162"/>
        <v/>
      </c>
      <c r="BI189" s="3" t="str">
        <f t="shared" si="163"/>
        <v/>
      </c>
      <c r="BJ189" s="3" t="str">
        <f t="shared" si="164"/>
        <v/>
      </c>
    </row>
    <row r="190" spans="2:62">
      <c r="B190" s="6">
        <v>28</v>
      </c>
      <c r="C190" s="4" t="str">
        <f>IF(B190="","",VLOOKUP(B190,Tabelle2!$A$2:$B$38,2,0))</f>
        <v>1-4-19-20-21-33</v>
      </c>
      <c r="D190" s="3">
        <f t="shared" si="133"/>
        <v>1</v>
      </c>
      <c r="E190" s="7" t="str">
        <f t="shared" si="131"/>
        <v>W</v>
      </c>
      <c r="F190" s="32" t="str">
        <f>IF(B190="","",IF(AE189&lt;$J$15,"Bet","No Bet"))</f>
        <v>Bet</v>
      </c>
      <c r="G190" s="22">
        <f t="shared" si="132"/>
        <v>-228</v>
      </c>
      <c r="AE190" s="1">
        <f>IF(E190="L",AE189+1,IF(E190="W",0,""))</f>
        <v>0</v>
      </c>
      <c r="AF190" s="3" t="str">
        <f t="shared" si="134"/>
        <v/>
      </c>
      <c r="AG190" s="3" t="str">
        <f t="shared" si="135"/>
        <v/>
      </c>
      <c r="AH190" s="3" t="str">
        <f t="shared" si="136"/>
        <v/>
      </c>
      <c r="AI190" s="3" t="str">
        <f t="shared" si="137"/>
        <v/>
      </c>
      <c r="AJ190" s="3" t="str">
        <f t="shared" si="138"/>
        <v/>
      </c>
      <c r="AK190" s="3" t="str">
        <f t="shared" si="139"/>
        <v/>
      </c>
      <c r="AL190" s="3" t="str">
        <f t="shared" si="140"/>
        <v/>
      </c>
      <c r="AM190" s="3" t="str">
        <f t="shared" si="141"/>
        <v/>
      </c>
      <c r="AN190" s="3" t="str">
        <f t="shared" si="142"/>
        <v/>
      </c>
      <c r="AO190" s="3" t="str">
        <f t="shared" si="143"/>
        <v/>
      </c>
      <c r="AP190" s="3" t="str">
        <f t="shared" si="144"/>
        <v/>
      </c>
      <c r="AQ190" s="3" t="str">
        <f t="shared" si="145"/>
        <v/>
      </c>
      <c r="AR190" s="3" t="str">
        <f t="shared" si="146"/>
        <v/>
      </c>
      <c r="AS190" s="3" t="str">
        <f t="shared" si="147"/>
        <v/>
      </c>
      <c r="AT190" s="3" t="str">
        <f t="shared" si="148"/>
        <v/>
      </c>
      <c r="AU190" s="3" t="str">
        <f t="shared" si="149"/>
        <v/>
      </c>
      <c r="AV190" s="3" t="str">
        <f t="shared" si="150"/>
        <v/>
      </c>
      <c r="AW190" s="3" t="str">
        <f t="shared" si="151"/>
        <v/>
      </c>
      <c r="AX190" s="3" t="str">
        <f t="shared" si="152"/>
        <v/>
      </c>
      <c r="AY190" s="3" t="str">
        <f t="shared" si="153"/>
        <v/>
      </c>
      <c r="AZ190" s="3" t="str">
        <f t="shared" si="154"/>
        <v/>
      </c>
      <c r="BA190" s="3" t="str">
        <f t="shared" si="155"/>
        <v/>
      </c>
      <c r="BB190" s="3" t="str">
        <f t="shared" si="156"/>
        <v/>
      </c>
      <c r="BC190" s="3" t="str">
        <f t="shared" si="157"/>
        <v/>
      </c>
      <c r="BD190" s="3" t="str">
        <f t="shared" si="158"/>
        <v/>
      </c>
      <c r="BE190" s="3" t="str">
        <f t="shared" si="159"/>
        <v/>
      </c>
      <c r="BF190" s="3" t="str">
        <f t="shared" si="160"/>
        <v/>
      </c>
      <c r="BG190" s="3" t="str">
        <f t="shared" si="161"/>
        <v/>
      </c>
      <c r="BH190" s="3" t="str">
        <f t="shared" si="162"/>
        <v/>
      </c>
      <c r="BI190" s="3" t="str">
        <f t="shared" si="163"/>
        <v/>
      </c>
      <c r="BJ190" s="3" t="str">
        <f t="shared" si="164"/>
        <v/>
      </c>
    </row>
    <row r="191" spans="2:62">
      <c r="B191" s="6">
        <v>11</v>
      </c>
      <c r="C191" s="4" t="str">
        <f>IF(B191="","",VLOOKUP(B191,Tabelle2!$A$2:$B$38,2,0))</f>
        <v>1-2-4-20-21-33</v>
      </c>
      <c r="D191" s="3">
        <f t="shared" si="133"/>
        <v>0</v>
      </c>
      <c r="E191" s="7" t="str">
        <f t="shared" si="131"/>
        <v>L</v>
      </c>
      <c r="F191" s="32" t="str">
        <f>IF(B191="","",IF(AE190&lt;$J$15,"Bet","No Bet"))</f>
        <v>Bet</v>
      </c>
      <c r="G191" s="22">
        <f t="shared" si="132"/>
        <v>-234</v>
      </c>
      <c r="AE191" s="1">
        <f>IF(E191="L",AE190+1,IF(E191="W",0,""))</f>
        <v>1</v>
      </c>
      <c r="AF191" s="3" t="str">
        <f t="shared" si="134"/>
        <v/>
      </c>
      <c r="AG191" s="3" t="str">
        <f t="shared" si="135"/>
        <v/>
      </c>
      <c r="AH191" s="3" t="str">
        <f t="shared" si="136"/>
        <v/>
      </c>
      <c r="AI191" s="3" t="str">
        <f t="shared" si="137"/>
        <v/>
      </c>
      <c r="AJ191" s="3" t="str">
        <f t="shared" si="138"/>
        <v/>
      </c>
      <c r="AK191" s="3" t="str">
        <f t="shared" si="139"/>
        <v/>
      </c>
      <c r="AL191" s="3" t="str">
        <f t="shared" si="140"/>
        <v/>
      </c>
      <c r="AM191" s="3" t="str">
        <f t="shared" si="141"/>
        <v/>
      </c>
      <c r="AN191" s="3" t="str">
        <f t="shared" si="142"/>
        <v/>
      </c>
      <c r="AO191" s="3" t="str">
        <f t="shared" si="143"/>
        <v/>
      </c>
      <c r="AP191" s="3" t="str">
        <f t="shared" si="144"/>
        <v/>
      </c>
      <c r="AQ191" s="3" t="str">
        <f t="shared" si="145"/>
        <v/>
      </c>
      <c r="AR191" s="3" t="str">
        <f t="shared" si="146"/>
        <v/>
      </c>
      <c r="AS191" s="3" t="str">
        <f t="shared" si="147"/>
        <v/>
      </c>
      <c r="AT191" s="3" t="str">
        <f t="shared" si="148"/>
        <v/>
      </c>
      <c r="AU191" s="3" t="str">
        <f t="shared" si="149"/>
        <v/>
      </c>
      <c r="AV191" s="3" t="str">
        <f t="shared" si="150"/>
        <v/>
      </c>
      <c r="AW191" s="3" t="str">
        <f t="shared" si="151"/>
        <v/>
      </c>
      <c r="AX191" s="3" t="str">
        <f t="shared" si="152"/>
        <v/>
      </c>
      <c r="AY191" s="3" t="str">
        <f t="shared" si="153"/>
        <v/>
      </c>
      <c r="AZ191" s="3" t="str">
        <f t="shared" si="154"/>
        <v/>
      </c>
      <c r="BA191" s="3" t="str">
        <f t="shared" si="155"/>
        <v/>
      </c>
      <c r="BB191" s="3" t="str">
        <f t="shared" si="156"/>
        <v/>
      </c>
      <c r="BC191" s="3" t="str">
        <f t="shared" si="157"/>
        <v/>
      </c>
      <c r="BD191" s="3" t="str">
        <f t="shared" si="158"/>
        <v/>
      </c>
      <c r="BE191" s="3" t="str">
        <f t="shared" si="159"/>
        <v/>
      </c>
      <c r="BF191" s="3" t="str">
        <f t="shared" si="160"/>
        <v/>
      </c>
      <c r="BG191" s="3" t="str">
        <f t="shared" si="161"/>
        <v/>
      </c>
      <c r="BH191" s="3" t="str">
        <f t="shared" si="162"/>
        <v/>
      </c>
      <c r="BI191" s="3" t="str">
        <f t="shared" si="163"/>
        <v/>
      </c>
      <c r="BJ191" s="3" t="str">
        <f t="shared" si="164"/>
        <v/>
      </c>
    </row>
    <row r="192" spans="2:62">
      <c r="B192" s="6">
        <v>31</v>
      </c>
      <c r="C192" s="4" t="str">
        <f>IF(B192="","",VLOOKUP(B192,Tabelle2!$A$2:$B$38,2,0))</f>
        <v>3-8-10-23-26-35</v>
      </c>
      <c r="D192" s="3">
        <f t="shared" si="133"/>
        <v>0</v>
      </c>
      <c r="E192" s="7" t="str">
        <f t="shared" si="131"/>
        <v>L</v>
      </c>
      <c r="F192" s="32" t="str">
        <f>IF(B192="","",IF(AE191&lt;$J$15,"Bet","No Bet"))</f>
        <v>Bet</v>
      </c>
      <c r="G192" s="22">
        <f t="shared" si="132"/>
        <v>-240</v>
      </c>
      <c r="AE192" s="1">
        <f>IF(E192="L",AE191+1,IF(E192="W",0,""))</f>
        <v>2</v>
      </c>
      <c r="AF192" s="3" t="str">
        <f t="shared" si="134"/>
        <v/>
      </c>
      <c r="AG192" s="3" t="str">
        <f t="shared" si="135"/>
        <v/>
      </c>
      <c r="AH192" s="3" t="str">
        <f t="shared" si="136"/>
        <v/>
      </c>
      <c r="AI192" s="3" t="str">
        <f t="shared" si="137"/>
        <v/>
      </c>
      <c r="AJ192" s="3" t="str">
        <f t="shared" si="138"/>
        <v/>
      </c>
      <c r="AK192" s="3" t="str">
        <f t="shared" si="139"/>
        <v/>
      </c>
      <c r="AL192" s="3" t="str">
        <f t="shared" si="140"/>
        <v/>
      </c>
      <c r="AM192" s="3" t="str">
        <f t="shared" si="141"/>
        <v/>
      </c>
      <c r="AN192" s="3" t="str">
        <f t="shared" si="142"/>
        <v/>
      </c>
      <c r="AO192" s="3" t="str">
        <f t="shared" si="143"/>
        <v/>
      </c>
      <c r="AP192" s="3" t="str">
        <f t="shared" si="144"/>
        <v/>
      </c>
      <c r="AQ192" s="3" t="str">
        <f t="shared" si="145"/>
        <v/>
      </c>
      <c r="AR192" s="3" t="str">
        <f t="shared" si="146"/>
        <v/>
      </c>
      <c r="AS192" s="3" t="str">
        <f t="shared" si="147"/>
        <v/>
      </c>
      <c r="AT192" s="3" t="str">
        <f t="shared" si="148"/>
        <v/>
      </c>
      <c r="AU192" s="3" t="str">
        <f t="shared" si="149"/>
        <v/>
      </c>
      <c r="AV192" s="3" t="str">
        <f t="shared" si="150"/>
        <v/>
      </c>
      <c r="AW192" s="3" t="str">
        <f t="shared" si="151"/>
        <v/>
      </c>
      <c r="AX192" s="3" t="str">
        <f t="shared" si="152"/>
        <v/>
      </c>
      <c r="AY192" s="3" t="str">
        <f t="shared" si="153"/>
        <v/>
      </c>
      <c r="AZ192" s="3" t="str">
        <f t="shared" si="154"/>
        <v/>
      </c>
      <c r="BA192" s="3" t="str">
        <f t="shared" si="155"/>
        <v/>
      </c>
      <c r="BB192" s="3" t="str">
        <f t="shared" si="156"/>
        <v/>
      </c>
      <c r="BC192" s="3" t="str">
        <f t="shared" si="157"/>
        <v/>
      </c>
      <c r="BD192" s="3" t="str">
        <f t="shared" si="158"/>
        <v/>
      </c>
      <c r="BE192" s="3" t="str">
        <f t="shared" si="159"/>
        <v/>
      </c>
      <c r="BF192" s="3" t="str">
        <f t="shared" si="160"/>
        <v/>
      </c>
      <c r="BG192" s="3" t="str">
        <f t="shared" si="161"/>
        <v/>
      </c>
      <c r="BH192" s="3" t="str">
        <f t="shared" si="162"/>
        <v/>
      </c>
      <c r="BI192" s="3" t="str">
        <f t="shared" si="163"/>
        <v/>
      </c>
      <c r="BJ192" s="3" t="str">
        <f t="shared" si="164"/>
        <v/>
      </c>
    </row>
    <row r="193" spans="2:62">
      <c r="B193" s="6">
        <v>17</v>
      </c>
      <c r="C193" s="4" t="str">
        <f>IF(B193="","",VLOOKUP(B193,Tabelle2!$A$2:$B$38,2,0))</f>
        <v>0-3-8-10-23-26</v>
      </c>
      <c r="D193" s="3">
        <f t="shared" si="133"/>
        <v>0</v>
      </c>
      <c r="E193" s="7" t="str">
        <f t="shared" si="131"/>
        <v>L</v>
      </c>
      <c r="F193" s="32" t="str">
        <f>IF(B193="","",IF(AE192&lt;$J$15,"Bet","No Bet"))</f>
        <v>Bet</v>
      </c>
      <c r="G193" s="22">
        <f t="shared" si="132"/>
        <v>-246</v>
      </c>
      <c r="AE193" s="1">
        <f>IF(E193="L",AE192+1,IF(E193="W",0,""))</f>
        <v>3</v>
      </c>
      <c r="AF193" s="3" t="str">
        <f t="shared" si="134"/>
        <v/>
      </c>
      <c r="AG193" s="3" t="str">
        <f t="shared" si="135"/>
        <v/>
      </c>
      <c r="AH193" s="3" t="str">
        <f t="shared" si="136"/>
        <v/>
      </c>
      <c r="AI193" s="3" t="str">
        <f t="shared" si="137"/>
        <v/>
      </c>
      <c r="AJ193" s="3" t="str">
        <f t="shared" si="138"/>
        <v/>
      </c>
      <c r="AK193" s="3" t="str">
        <f t="shared" si="139"/>
        <v/>
      </c>
      <c r="AL193" s="3" t="str">
        <f t="shared" si="140"/>
        <v/>
      </c>
      <c r="AM193" s="3" t="str">
        <f t="shared" si="141"/>
        <v/>
      </c>
      <c r="AN193" s="3" t="str">
        <f t="shared" si="142"/>
        <v/>
      </c>
      <c r="AO193" s="3" t="str">
        <f t="shared" si="143"/>
        <v/>
      </c>
      <c r="AP193" s="3" t="str">
        <f t="shared" si="144"/>
        <v/>
      </c>
      <c r="AQ193" s="3" t="str">
        <f t="shared" si="145"/>
        <v/>
      </c>
      <c r="AR193" s="3" t="str">
        <f t="shared" si="146"/>
        <v/>
      </c>
      <c r="AS193" s="3" t="str">
        <f t="shared" si="147"/>
        <v/>
      </c>
      <c r="AT193" s="3" t="str">
        <f t="shared" si="148"/>
        <v/>
      </c>
      <c r="AU193" s="3" t="str">
        <f t="shared" si="149"/>
        <v/>
      </c>
      <c r="AV193" s="3" t="str">
        <f t="shared" si="150"/>
        <v/>
      </c>
      <c r="AW193" s="3" t="str">
        <f t="shared" si="151"/>
        <v/>
      </c>
      <c r="AX193" s="3" t="str">
        <f t="shared" si="152"/>
        <v/>
      </c>
      <c r="AY193" s="3" t="str">
        <f t="shared" si="153"/>
        <v/>
      </c>
      <c r="AZ193" s="3" t="str">
        <f t="shared" si="154"/>
        <v/>
      </c>
      <c r="BA193" s="3" t="str">
        <f t="shared" si="155"/>
        <v/>
      </c>
      <c r="BB193" s="3" t="str">
        <f t="shared" si="156"/>
        <v/>
      </c>
      <c r="BC193" s="3" t="str">
        <f t="shared" si="157"/>
        <v/>
      </c>
      <c r="BD193" s="3" t="str">
        <f t="shared" si="158"/>
        <v/>
      </c>
      <c r="BE193" s="3" t="str">
        <f t="shared" si="159"/>
        <v/>
      </c>
      <c r="BF193" s="3" t="str">
        <f t="shared" si="160"/>
        <v/>
      </c>
      <c r="BG193" s="3" t="str">
        <f t="shared" si="161"/>
        <v/>
      </c>
      <c r="BH193" s="3" t="str">
        <f t="shared" si="162"/>
        <v/>
      </c>
      <c r="BI193" s="3" t="str">
        <f t="shared" si="163"/>
        <v/>
      </c>
      <c r="BJ193" s="3" t="str">
        <f t="shared" si="164"/>
        <v/>
      </c>
    </row>
    <row r="194" spans="2:62">
      <c r="B194" s="6">
        <v>17</v>
      </c>
      <c r="C194" s="4" t="str">
        <f>IF(B194="","",VLOOKUP(B194,Tabelle2!$A$2:$B$38,2,0))</f>
        <v>0-3-8-10-23-26</v>
      </c>
      <c r="D194" s="3">
        <f t="shared" si="133"/>
        <v>0</v>
      </c>
      <c r="E194" s="7" t="str">
        <f t="shared" ref="E194:E257" si="165">IF(B194="","",IF(D194=1,"W",IF(D194=0,"L","")))</f>
        <v>L</v>
      </c>
      <c r="F194" s="32" t="str">
        <f>IF(B194="","",IF(AE193&lt;$J$15,"Bet","No Bet"))</f>
        <v>Bet</v>
      </c>
      <c r="G194" s="22">
        <f t="shared" si="132"/>
        <v>-252</v>
      </c>
      <c r="AE194" s="1">
        <f>IF(E194="L",AE193+1,IF(E194="W",0,""))</f>
        <v>4</v>
      </c>
      <c r="AF194" s="3" t="str">
        <f t="shared" si="134"/>
        <v/>
      </c>
      <c r="AG194" s="3" t="str">
        <f t="shared" si="135"/>
        <v/>
      </c>
      <c r="AH194" s="3" t="str">
        <f t="shared" si="136"/>
        <v/>
      </c>
      <c r="AI194" s="3" t="str">
        <f t="shared" si="137"/>
        <v/>
      </c>
      <c r="AJ194" s="3" t="str">
        <f t="shared" si="138"/>
        <v/>
      </c>
      <c r="AK194" s="3" t="str">
        <f t="shared" si="139"/>
        <v/>
      </c>
      <c r="AL194" s="3" t="str">
        <f t="shared" si="140"/>
        <v/>
      </c>
      <c r="AM194" s="3" t="str">
        <f t="shared" si="141"/>
        <v/>
      </c>
      <c r="AN194" s="3" t="str">
        <f t="shared" si="142"/>
        <v/>
      </c>
      <c r="AO194" s="3" t="str">
        <f t="shared" si="143"/>
        <v/>
      </c>
      <c r="AP194" s="3" t="str">
        <f t="shared" si="144"/>
        <v/>
      </c>
      <c r="AQ194" s="3" t="str">
        <f t="shared" si="145"/>
        <v/>
      </c>
      <c r="AR194" s="3" t="str">
        <f t="shared" si="146"/>
        <v/>
      </c>
      <c r="AS194" s="3" t="str">
        <f t="shared" si="147"/>
        <v/>
      </c>
      <c r="AT194" s="3" t="str">
        <f t="shared" si="148"/>
        <v/>
      </c>
      <c r="AU194" s="3" t="str">
        <f t="shared" si="149"/>
        <v/>
      </c>
      <c r="AV194" s="3" t="str">
        <f t="shared" si="150"/>
        <v/>
      </c>
      <c r="AW194" s="3" t="str">
        <f t="shared" si="151"/>
        <v/>
      </c>
      <c r="AX194" s="3" t="str">
        <f t="shared" si="152"/>
        <v/>
      </c>
      <c r="AY194" s="3" t="str">
        <f t="shared" si="153"/>
        <v/>
      </c>
      <c r="AZ194" s="3" t="str">
        <f t="shared" si="154"/>
        <v/>
      </c>
      <c r="BA194" s="3" t="str">
        <f t="shared" si="155"/>
        <v/>
      </c>
      <c r="BB194" s="3" t="str">
        <f t="shared" si="156"/>
        <v/>
      </c>
      <c r="BC194" s="3" t="str">
        <f t="shared" si="157"/>
        <v/>
      </c>
      <c r="BD194" s="3" t="str">
        <f t="shared" si="158"/>
        <v/>
      </c>
      <c r="BE194" s="3" t="str">
        <f t="shared" si="159"/>
        <v/>
      </c>
      <c r="BF194" s="3" t="str">
        <f t="shared" si="160"/>
        <v/>
      </c>
      <c r="BG194" s="3" t="str">
        <f t="shared" si="161"/>
        <v/>
      </c>
      <c r="BH194" s="3" t="str">
        <f t="shared" si="162"/>
        <v/>
      </c>
      <c r="BI194" s="3" t="str">
        <f t="shared" si="163"/>
        <v/>
      </c>
      <c r="BJ194" s="3" t="str">
        <f t="shared" si="164"/>
        <v/>
      </c>
    </row>
    <row r="195" spans="2:62">
      <c r="B195" s="6">
        <v>36</v>
      </c>
      <c r="C195" s="4" t="str">
        <f>IF(B195="","",VLOOKUP(B195,Tabelle2!$A$2:$B$38,2,0))</f>
        <v>1-4-16-19-21-33</v>
      </c>
      <c r="D195" s="3">
        <f t="shared" si="133"/>
        <v>0</v>
      </c>
      <c r="E195" s="7" t="str">
        <f t="shared" si="165"/>
        <v>L</v>
      </c>
      <c r="F195" s="32" t="str">
        <f>IF(B195="","",IF(AE194&lt;$J$15,"Bet","No Bet"))</f>
        <v>Bet</v>
      </c>
      <c r="G195" s="22">
        <f t="shared" ref="G195:G258" si="166">IF(B195="","",IF(F195="No Bet",G194,IF(E195="L",-6+G194,IF(E195="W",30+G194))))</f>
        <v>-258</v>
      </c>
      <c r="AE195" s="1">
        <f>IF(E195="L",AE194+1,IF(E195="W",0,""))</f>
        <v>5</v>
      </c>
      <c r="AF195" s="3" t="str">
        <f t="shared" si="134"/>
        <v/>
      </c>
      <c r="AG195" s="3" t="str">
        <f t="shared" si="135"/>
        <v/>
      </c>
      <c r="AH195" s="3" t="str">
        <f t="shared" si="136"/>
        <v/>
      </c>
      <c r="AI195" s="3" t="str">
        <f t="shared" si="137"/>
        <v/>
      </c>
      <c r="AJ195" s="3" t="str">
        <f t="shared" si="138"/>
        <v/>
      </c>
      <c r="AK195" s="3" t="str">
        <f t="shared" si="139"/>
        <v/>
      </c>
      <c r="AL195" s="3" t="str">
        <f t="shared" si="140"/>
        <v/>
      </c>
      <c r="AM195" s="3" t="str">
        <f t="shared" si="141"/>
        <v/>
      </c>
      <c r="AN195" s="3" t="str">
        <f t="shared" si="142"/>
        <v/>
      </c>
      <c r="AO195" s="3" t="str">
        <f t="shared" si="143"/>
        <v/>
      </c>
      <c r="AP195" s="3" t="str">
        <f t="shared" si="144"/>
        <v/>
      </c>
      <c r="AQ195" s="3" t="str">
        <f t="shared" si="145"/>
        <v/>
      </c>
      <c r="AR195" s="3" t="str">
        <f t="shared" si="146"/>
        <v/>
      </c>
      <c r="AS195" s="3" t="str">
        <f t="shared" si="147"/>
        <v/>
      </c>
      <c r="AT195" s="3" t="str">
        <f t="shared" si="148"/>
        <v/>
      </c>
      <c r="AU195" s="3" t="str">
        <f t="shared" si="149"/>
        <v/>
      </c>
      <c r="AV195" s="3" t="str">
        <f t="shared" si="150"/>
        <v/>
      </c>
      <c r="AW195" s="3" t="str">
        <f t="shared" si="151"/>
        <v/>
      </c>
      <c r="AX195" s="3" t="str">
        <f t="shared" si="152"/>
        <v/>
      </c>
      <c r="AY195" s="3" t="str">
        <f t="shared" si="153"/>
        <v/>
      </c>
      <c r="AZ195" s="3" t="str">
        <f t="shared" si="154"/>
        <v/>
      </c>
      <c r="BA195" s="3" t="str">
        <f t="shared" si="155"/>
        <v/>
      </c>
      <c r="BB195" s="3" t="str">
        <f t="shared" si="156"/>
        <v/>
      </c>
      <c r="BC195" s="3" t="str">
        <f t="shared" si="157"/>
        <v/>
      </c>
      <c r="BD195" s="3" t="str">
        <f t="shared" si="158"/>
        <v/>
      </c>
      <c r="BE195" s="3" t="str">
        <f t="shared" si="159"/>
        <v/>
      </c>
      <c r="BF195" s="3" t="str">
        <f t="shared" si="160"/>
        <v/>
      </c>
      <c r="BG195" s="3" t="str">
        <f t="shared" si="161"/>
        <v/>
      </c>
      <c r="BH195" s="3" t="str">
        <f t="shared" si="162"/>
        <v/>
      </c>
      <c r="BI195" s="3" t="str">
        <f t="shared" si="163"/>
        <v/>
      </c>
      <c r="BJ195" s="3" t="str">
        <f t="shared" si="164"/>
        <v/>
      </c>
    </row>
    <row r="196" spans="2:62">
      <c r="B196" s="6">
        <v>10</v>
      </c>
      <c r="C196" s="4" t="str">
        <f>IF(B196="","",VLOOKUP(B196,Tabelle2!$A$2:$B$38,2,0))</f>
        <v>6-9-17-22-31-34</v>
      </c>
      <c r="D196" s="3">
        <f t="shared" ref="D196:D259" si="167">IF(B196="","",IF(B195=1,COUNTIF($X$1:$AC$1,B196),IF(B195=2,COUNTIF($X$2:$AC$2,B196),IF(B195=3,COUNTIF($X$3:$AC$3,B196),IF(B195=4,COUNTIF($X$4:$AC$4,B196),IF(B195=5,COUNTIF($X$5:$AC$5,B196),IF(B195=6,COUNTIF($X$6:$AC$6,B196),IF(B195=7,COUNTIF($X$7:$AC$7,B196),IF(B195=8,COUNTIF($X$8:$AC$8,B196),IF(B195=9,COUNTIF($X$9:$AC$9,B196),IF(B195=10,COUNTIF($X$10:$AC$10,B196),IF(B195=11,COUNTIF($X$11:$AC$11,B196),IF(B195=12,COUNTIF($X$12:$AC$12,B196),IF(B195=13,COUNTIF($X$13:$AC$13,B196),IF(B195=14,COUNTIF($X$14:$AC$14,B196),IF(B195=15,COUNTIF($X$15:$AC$15,B196),IF(B195=16,COUNTIF($X$16:$AC$16,B196),IF(B195=17,COUNTIF($X$17:$AC$17,B196),IF(B195=18,COUNTIF($X$18:$AC$18,B196),IF(B195=19,COUNTIF($X$19:$AC$19,B196),IF(B195=20,COUNTIF($X$20:$AC$20,B196),IF(B195=21,COUNTIF($X$21:$AC$21,B196),IF(B195=22,COUNTIF($X$22:$AC$22,B196),IF(B195=23,COUNTIF($X$23:$AC$23,B196),IF(B195=24,COUNTIF($X$24:$AC$24,B196),IF(B195=25,COUNTIF($X$25:$AC$25,B196),IF(B195=26,COUNTIF($X$26:$AC$26,B196),IF(B195=27,COUNTIF($X$27:$AC$27,B196),IF(B195=28,COUNTIF($X$28:$AC$28,B196),IF(B195=29,COUNTIF($X$29:$AC$29,B196),IF(B195=30,COUNTIF($X$30:$AC$30,B196),IF(B195=31,COUNTIF($X$31:$AC$31,B196),IF(B195=32,COUNTIF($X$32:$AC$32,B196),IF(B195=33,COUNTIF($X$33:$AC$33,B196),IF(B195=34,COUNTIF($X$34:$AC$34,B196),IF(B195=35,COUNTIF($X$35:$AC$35,B196),IF(B195=36,COUNTIF($X$36:$AC$36,B196),IF(B195=0,COUNTIF($X$37:$AC$37,B196),""))))))))))))))))))))))))))))))))))))))</f>
        <v>0</v>
      </c>
      <c r="E196" s="7" t="str">
        <f t="shared" si="165"/>
        <v>L</v>
      </c>
      <c r="F196" s="32" t="str">
        <f>IF(B196="","",IF(AE195&lt;$J$15,"Bet","No Bet"))</f>
        <v>Bet</v>
      </c>
      <c r="G196" s="22">
        <f t="shared" si="166"/>
        <v>-264</v>
      </c>
      <c r="AE196" s="1">
        <f>IF(E196="L",AE195+1,IF(E196="W",0,""))</f>
        <v>6</v>
      </c>
      <c r="AF196" s="3" t="str">
        <f t="shared" si="134"/>
        <v/>
      </c>
      <c r="AG196" s="3" t="str">
        <f t="shared" si="135"/>
        <v/>
      </c>
      <c r="AH196" s="3" t="str">
        <f t="shared" si="136"/>
        <v/>
      </c>
      <c r="AI196" s="3" t="str">
        <f t="shared" si="137"/>
        <v/>
      </c>
      <c r="AJ196" s="3" t="str">
        <f t="shared" si="138"/>
        <v/>
      </c>
      <c r="AK196" s="3" t="str">
        <f t="shared" si="139"/>
        <v/>
      </c>
      <c r="AL196" s="3" t="str">
        <f t="shared" si="140"/>
        <v/>
      </c>
      <c r="AM196" s="3" t="str">
        <f t="shared" si="141"/>
        <v/>
      </c>
      <c r="AN196" s="3" t="str">
        <f t="shared" si="142"/>
        <v/>
      </c>
      <c r="AO196" s="3" t="str">
        <f t="shared" si="143"/>
        <v/>
      </c>
      <c r="AP196" s="3" t="str">
        <f t="shared" si="144"/>
        <v/>
      </c>
      <c r="AQ196" s="3" t="str">
        <f t="shared" si="145"/>
        <v/>
      </c>
      <c r="AR196" s="3" t="str">
        <f t="shared" si="146"/>
        <v/>
      </c>
      <c r="AS196" s="3" t="str">
        <f t="shared" si="147"/>
        <v/>
      </c>
      <c r="AT196" s="3" t="str">
        <f t="shared" si="148"/>
        <v/>
      </c>
      <c r="AU196" s="3" t="str">
        <f t="shared" si="149"/>
        <v/>
      </c>
      <c r="AV196" s="3" t="str">
        <f t="shared" si="150"/>
        <v/>
      </c>
      <c r="AW196" s="3" t="str">
        <f t="shared" si="151"/>
        <v/>
      </c>
      <c r="AX196" s="3" t="str">
        <f t="shared" si="152"/>
        <v/>
      </c>
      <c r="AY196" s="3" t="str">
        <f t="shared" si="153"/>
        <v/>
      </c>
      <c r="AZ196" s="3" t="str">
        <f t="shared" si="154"/>
        <v/>
      </c>
      <c r="BA196" s="3" t="str">
        <f t="shared" si="155"/>
        <v/>
      </c>
      <c r="BB196" s="3" t="str">
        <f t="shared" si="156"/>
        <v/>
      </c>
      <c r="BC196" s="3" t="str">
        <f t="shared" si="157"/>
        <v/>
      </c>
      <c r="BD196" s="3" t="str">
        <f t="shared" si="158"/>
        <v/>
      </c>
      <c r="BE196" s="3" t="str">
        <f t="shared" si="159"/>
        <v/>
      </c>
      <c r="BF196" s="3" t="str">
        <f t="shared" si="160"/>
        <v/>
      </c>
      <c r="BG196" s="3" t="str">
        <f t="shared" si="161"/>
        <v/>
      </c>
      <c r="BH196" s="3" t="str">
        <f t="shared" si="162"/>
        <v/>
      </c>
      <c r="BI196" s="3" t="str">
        <f t="shared" si="163"/>
        <v/>
      </c>
      <c r="BJ196" s="3" t="str">
        <f t="shared" si="164"/>
        <v/>
      </c>
    </row>
    <row r="197" spans="2:62">
      <c r="B197" s="6">
        <v>14</v>
      </c>
      <c r="C197" s="4" t="str">
        <f>IF(B197="","",VLOOKUP(B197,Tabelle2!$A$2:$B$38,2,0))</f>
        <v>3-8-12-23-30-35</v>
      </c>
      <c r="D197" s="3">
        <f t="shared" si="167"/>
        <v>0</v>
      </c>
      <c r="E197" s="7" t="str">
        <f t="shared" si="165"/>
        <v>L</v>
      </c>
      <c r="F197" s="32" t="str">
        <f>IF(B197="","",IF(AE196&lt;$J$15,"Bet","No Bet"))</f>
        <v>Bet</v>
      </c>
      <c r="G197" s="22">
        <f t="shared" si="166"/>
        <v>-270</v>
      </c>
      <c r="AE197" s="1">
        <f>IF(E197="L",AE196+1,IF(E197="W",0,""))</f>
        <v>7</v>
      </c>
      <c r="AF197" s="3" t="str">
        <f t="shared" si="134"/>
        <v/>
      </c>
      <c r="AG197" s="3" t="str">
        <f t="shared" si="135"/>
        <v/>
      </c>
      <c r="AH197" s="3" t="str">
        <f t="shared" si="136"/>
        <v/>
      </c>
      <c r="AI197" s="3" t="str">
        <f t="shared" si="137"/>
        <v/>
      </c>
      <c r="AJ197" s="3" t="str">
        <f t="shared" si="138"/>
        <v/>
      </c>
      <c r="AK197" s="3" t="str">
        <f t="shared" si="139"/>
        <v/>
      </c>
      <c r="AL197" s="3" t="str">
        <f t="shared" si="140"/>
        <v/>
      </c>
      <c r="AM197" s="3" t="str">
        <f t="shared" si="141"/>
        <v/>
      </c>
      <c r="AN197" s="3" t="str">
        <f t="shared" si="142"/>
        <v/>
      </c>
      <c r="AO197" s="3" t="str">
        <f t="shared" si="143"/>
        <v/>
      </c>
      <c r="AP197" s="3" t="str">
        <f t="shared" si="144"/>
        <v/>
      </c>
      <c r="AQ197" s="3" t="str">
        <f t="shared" si="145"/>
        <v/>
      </c>
      <c r="AR197" s="3" t="str">
        <f t="shared" si="146"/>
        <v/>
      </c>
      <c r="AS197" s="3" t="str">
        <f t="shared" si="147"/>
        <v/>
      </c>
      <c r="AT197" s="3" t="str">
        <f t="shared" si="148"/>
        <v/>
      </c>
      <c r="AU197" s="3" t="str">
        <f t="shared" si="149"/>
        <v/>
      </c>
      <c r="AV197" s="3" t="str">
        <f t="shared" si="150"/>
        <v/>
      </c>
      <c r="AW197" s="3" t="str">
        <f t="shared" si="151"/>
        <v/>
      </c>
      <c r="AX197" s="3" t="str">
        <f t="shared" si="152"/>
        <v/>
      </c>
      <c r="AY197" s="3" t="str">
        <f t="shared" si="153"/>
        <v/>
      </c>
      <c r="AZ197" s="3" t="str">
        <f t="shared" si="154"/>
        <v/>
      </c>
      <c r="BA197" s="3" t="str">
        <f t="shared" si="155"/>
        <v/>
      </c>
      <c r="BB197" s="3" t="str">
        <f t="shared" si="156"/>
        <v/>
      </c>
      <c r="BC197" s="3" t="str">
        <f t="shared" si="157"/>
        <v/>
      </c>
      <c r="BD197" s="3" t="str">
        <f t="shared" si="158"/>
        <v/>
      </c>
      <c r="BE197" s="3" t="str">
        <f t="shared" si="159"/>
        <v/>
      </c>
      <c r="BF197" s="3" t="str">
        <f t="shared" si="160"/>
        <v/>
      </c>
      <c r="BG197" s="3" t="str">
        <f t="shared" si="161"/>
        <v/>
      </c>
      <c r="BH197" s="3" t="str">
        <f t="shared" si="162"/>
        <v/>
      </c>
      <c r="BI197" s="3" t="str">
        <f t="shared" si="163"/>
        <v/>
      </c>
      <c r="BJ197" s="3" t="str">
        <f t="shared" si="164"/>
        <v/>
      </c>
    </row>
    <row r="198" spans="2:62">
      <c r="B198" s="6">
        <v>14</v>
      </c>
      <c r="C198" s="4" t="str">
        <f>IF(B198="","",VLOOKUP(B198,Tabelle2!$A$2:$B$38,2,0))</f>
        <v>3-8-12-23-30-35</v>
      </c>
      <c r="D198" s="3">
        <f t="shared" si="167"/>
        <v>0</v>
      </c>
      <c r="E198" s="7" t="str">
        <f t="shared" si="165"/>
        <v>L</v>
      </c>
      <c r="F198" s="32" t="str">
        <f>IF(B198="","",IF(AE197&lt;$J$15,"Bet","No Bet"))</f>
        <v>Bet</v>
      </c>
      <c r="G198" s="22">
        <f t="shared" si="166"/>
        <v>-276</v>
      </c>
      <c r="AE198" s="1">
        <f>IF(E198="L",AE197+1,IF(E198="W",0,""))</f>
        <v>8</v>
      </c>
      <c r="AF198" s="3" t="str">
        <f t="shared" si="134"/>
        <v/>
      </c>
      <c r="AG198" s="3" t="str">
        <f t="shared" si="135"/>
        <v/>
      </c>
      <c r="AH198" s="3" t="str">
        <f t="shared" si="136"/>
        <v/>
      </c>
      <c r="AI198" s="3" t="str">
        <f t="shared" si="137"/>
        <v/>
      </c>
      <c r="AJ198" s="3" t="str">
        <f t="shared" si="138"/>
        <v/>
      </c>
      <c r="AK198" s="3" t="str">
        <f t="shared" si="139"/>
        <v/>
      </c>
      <c r="AL198" s="3" t="str">
        <f t="shared" si="140"/>
        <v/>
      </c>
      <c r="AM198" s="3" t="str">
        <f t="shared" si="141"/>
        <v/>
      </c>
      <c r="AN198" s="3" t="str">
        <f t="shared" si="142"/>
        <v/>
      </c>
      <c r="AO198" s="3" t="str">
        <f t="shared" si="143"/>
        <v/>
      </c>
      <c r="AP198" s="3" t="str">
        <f t="shared" si="144"/>
        <v/>
      </c>
      <c r="AQ198" s="3" t="str">
        <f t="shared" si="145"/>
        <v/>
      </c>
      <c r="AR198" s="3" t="str">
        <f t="shared" si="146"/>
        <v/>
      </c>
      <c r="AS198" s="3" t="str">
        <f t="shared" si="147"/>
        <v/>
      </c>
      <c r="AT198" s="3" t="str">
        <f t="shared" si="148"/>
        <v/>
      </c>
      <c r="AU198" s="3" t="str">
        <f t="shared" si="149"/>
        <v/>
      </c>
      <c r="AV198" s="3" t="str">
        <f t="shared" si="150"/>
        <v/>
      </c>
      <c r="AW198" s="3" t="str">
        <f t="shared" si="151"/>
        <v/>
      </c>
      <c r="AX198" s="3" t="str">
        <f t="shared" si="152"/>
        <v/>
      </c>
      <c r="AY198" s="3" t="str">
        <f t="shared" si="153"/>
        <v/>
      </c>
      <c r="AZ198" s="3" t="str">
        <f t="shared" si="154"/>
        <v/>
      </c>
      <c r="BA198" s="3" t="str">
        <f t="shared" si="155"/>
        <v/>
      </c>
      <c r="BB198" s="3" t="str">
        <f t="shared" si="156"/>
        <v/>
      </c>
      <c r="BC198" s="3" t="str">
        <f t="shared" si="157"/>
        <v/>
      </c>
      <c r="BD198" s="3" t="str">
        <f t="shared" si="158"/>
        <v/>
      </c>
      <c r="BE198" s="3" t="str">
        <f t="shared" si="159"/>
        <v/>
      </c>
      <c r="BF198" s="3" t="str">
        <f t="shared" si="160"/>
        <v/>
      </c>
      <c r="BG198" s="3" t="str">
        <f t="shared" si="161"/>
        <v/>
      </c>
      <c r="BH198" s="3" t="str">
        <f t="shared" si="162"/>
        <v/>
      </c>
      <c r="BI198" s="3" t="str">
        <f t="shared" si="163"/>
        <v/>
      </c>
      <c r="BJ198" s="3" t="str">
        <f t="shared" si="164"/>
        <v/>
      </c>
    </row>
    <row r="199" spans="2:62">
      <c r="B199" s="6">
        <v>27</v>
      </c>
      <c r="C199" s="4" t="str">
        <f>IF(B199="","",VLOOKUP(B199,Tabelle2!$A$2:$B$38,2,0))</f>
        <v>5-15-16-19-24-32</v>
      </c>
      <c r="D199" s="3">
        <f t="shared" si="167"/>
        <v>0</v>
      </c>
      <c r="E199" s="7" t="str">
        <f t="shared" si="165"/>
        <v>L</v>
      </c>
      <c r="F199" s="32" t="str">
        <f>IF(B199="","",IF(AE198&lt;$J$15,"Bet","No Bet"))</f>
        <v>Bet</v>
      </c>
      <c r="G199" s="22">
        <f t="shared" si="166"/>
        <v>-282</v>
      </c>
      <c r="AE199" s="1">
        <f>IF(E199="L",AE198+1,IF(E199="W",0,""))</f>
        <v>9</v>
      </c>
      <c r="AF199" s="3" t="str">
        <f t="shared" si="134"/>
        <v/>
      </c>
      <c r="AG199" s="3" t="str">
        <f t="shared" si="135"/>
        <v/>
      </c>
      <c r="AH199" s="3" t="str">
        <f t="shared" si="136"/>
        <v/>
      </c>
      <c r="AI199" s="3" t="str">
        <f t="shared" si="137"/>
        <v/>
      </c>
      <c r="AJ199" s="3" t="str">
        <f t="shared" si="138"/>
        <v/>
      </c>
      <c r="AK199" s="3" t="str">
        <f t="shared" si="139"/>
        <v/>
      </c>
      <c r="AL199" s="3" t="str">
        <f t="shared" si="140"/>
        <v/>
      </c>
      <c r="AM199" s="3" t="str">
        <f t="shared" si="141"/>
        <v/>
      </c>
      <c r="AN199" s="3" t="str">
        <f t="shared" si="142"/>
        <v/>
      </c>
      <c r="AO199" s="3" t="str">
        <f t="shared" si="143"/>
        <v/>
      </c>
      <c r="AP199" s="3" t="str">
        <f t="shared" si="144"/>
        <v/>
      </c>
      <c r="AQ199" s="3" t="str">
        <f t="shared" si="145"/>
        <v/>
      </c>
      <c r="AR199" s="3" t="str">
        <f t="shared" si="146"/>
        <v/>
      </c>
      <c r="AS199" s="3" t="str">
        <f t="shared" si="147"/>
        <v/>
      </c>
      <c r="AT199" s="3" t="str">
        <f t="shared" si="148"/>
        <v/>
      </c>
      <c r="AU199" s="3" t="str">
        <f t="shared" si="149"/>
        <v/>
      </c>
      <c r="AV199" s="3" t="str">
        <f t="shared" si="150"/>
        <v/>
      </c>
      <c r="AW199" s="3" t="str">
        <f t="shared" si="151"/>
        <v/>
      </c>
      <c r="AX199" s="3" t="str">
        <f t="shared" si="152"/>
        <v/>
      </c>
      <c r="AY199" s="3" t="str">
        <f t="shared" si="153"/>
        <v/>
      </c>
      <c r="AZ199" s="3" t="str">
        <f t="shared" si="154"/>
        <v/>
      </c>
      <c r="BA199" s="3" t="str">
        <f t="shared" si="155"/>
        <v/>
      </c>
      <c r="BB199" s="3" t="str">
        <f t="shared" si="156"/>
        <v/>
      </c>
      <c r="BC199" s="3" t="str">
        <f t="shared" si="157"/>
        <v/>
      </c>
      <c r="BD199" s="3" t="str">
        <f t="shared" si="158"/>
        <v/>
      </c>
      <c r="BE199" s="3" t="str">
        <f t="shared" si="159"/>
        <v/>
      </c>
      <c r="BF199" s="3" t="str">
        <f t="shared" si="160"/>
        <v/>
      </c>
      <c r="BG199" s="3" t="str">
        <f t="shared" si="161"/>
        <v/>
      </c>
      <c r="BH199" s="3" t="str">
        <f t="shared" si="162"/>
        <v/>
      </c>
      <c r="BI199" s="3" t="str">
        <f t="shared" si="163"/>
        <v/>
      </c>
      <c r="BJ199" s="3" t="str">
        <f t="shared" si="164"/>
        <v/>
      </c>
    </row>
    <row r="200" spans="2:62">
      <c r="B200" s="6">
        <v>27</v>
      </c>
      <c r="C200" s="4" t="str">
        <f>IF(B200="","",VLOOKUP(B200,Tabelle2!$A$2:$B$38,2,0))</f>
        <v>5-15-16-19-24-32</v>
      </c>
      <c r="D200" s="3">
        <f t="shared" si="167"/>
        <v>0</v>
      </c>
      <c r="E200" s="7" t="str">
        <f t="shared" si="165"/>
        <v>L</v>
      </c>
      <c r="F200" s="32" t="str">
        <f>IF(B200="","",IF(AE199&lt;$J$15,"Bet","No Bet"))</f>
        <v>Bet</v>
      </c>
      <c r="G200" s="22">
        <f t="shared" si="166"/>
        <v>-288</v>
      </c>
      <c r="AE200" s="1">
        <f>IF(E200="L",AE199+1,IF(E200="W",0,""))</f>
        <v>10</v>
      </c>
      <c r="AF200" s="3" t="str">
        <f t="shared" si="134"/>
        <v/>
      </c>
      <c r="AG200" s="3" t="str">
        <f t="shared" si="135"/>
        <v/>
      </c>
      <c r="AH200" s="3" t="str">
        <f t="shared" si="136"/>
        <v/>
      </c>
      <c r="AI200" s="3" t="str">
        <f t="shared" si="137"/>
        <v/>
      </c>
      <c r="AJ200" s="3" t="str">
        <f t="shared" si="138"/>
        <v/>
      </c>
      <c r="AK200" s="3" t="str">
        <f t="shared" si="139"/>
        <v/>
      </c>
      <c r="AL200" s="3" t="str">
        <f t="shared" si="140"/>
        <v/>
      </c>
      <c r="AM200" s="3" t="str">
        <f t="shared" si="141"/>
        <v/>
      </c>
      <c r="AN200" s="3" t="str">
        <f t="shared" si="142"/>
        <v/>
      </c>
      <c r="AO200" s="3" t="str">
        <f t="shared" si="143"/>
        <v/>
      </c>
      <c r="AP200" s="3" t="str">
        <f t="shared" si="144"/>
        <v/>
      </c>
      <c r="AQ200" s="3" t="str">
        <f t="shared" si="145"/>
        <v/>
      </c>
      <c r="AR200" s="3" t="str">
        <f t="shared" si="146"/>
        <v/>
      </c>
      <c r="AS200" s="3" t="str">
        <f t="shared" si="147"/>
        <v/>
      </c>
      <c r="AT200" s="3" t="str">
        <f t="shared" si="148"/>
        <v/>
      </c>
      <c r="AU200" s="3" t="str">
        <f t="shared" si="149"/>
        <v/>
      </c>
      <c r="AV200" s="3" t="str">
        <f t="shared" si="150"/>
        <v/>
      </c>
      <c r="AW200" s="3" t="str">
        <f t="shared" si="151"/>
        <v/>
      </c>
      <c r="AX200" s="3" t="str">
        <f t="shared" si="152"/>
        <v/>
      </c>
      <c r="AY200" s="3" t="str">
        <f t="shared" si="153"/>
        <v/>
      </c>
      <c r="AZ200" s="3" t="str">
        <f t="shared" si="154"/>
        <v/>
      </c>
      <c r="BA200" s="3" t="str">
        <f t="shared" si="155"/>
        <v/>
      </c>
      <c r="BB200" s="3" t="str">
        <f t="shared" si="156"/>
        <v/>
      </c>
      <c r="BC200" s="3" t="str">
        <f t="shared" si="157"/>
        <v/>
      </c>
      <c r="BD200" s="3" t="str">
        <f t="shared" si="158"/>
        <v/>
      </c>
      <c r="BE200" s="3" t="str">
        <f t="shared" si="159"/>
        <v/>
      </c>
      <c r="BF200" s="3" t="str">
        <f t="shared" si="160"/>
        <v/>
      </c>
      <c r="BG200" s="3" t="str">
        <f t="shared" si="161"/>
        <v/>
      </c>
      <c r="BH200" s="3" t="str">
        <f t="shared" si="162"/>
        <v/>
      </c>
      <c r="BI200" s="3" t="str">
        <f t="shared" si="163"/>
        <v/>
      </c>
      <c r="BJ200" s="3" t="str">
        <f t="shared" si="164"/>
        <v/>
      </c>
    </row>
    <row r="201" spans="2:62">
      <c r="B201" s="6">
        <v>20</v>
      </c>
      <c r="C201" s="4" t="str">
        <f>IF(B201="","",VLOOKUP(B201,Tabelle2!$A$2:$B$38,2,0))</f>
        <v>8-11-12-28-30-36</v>
      </c>
      <c r="D201" s="3">
        <f t="shared" si="167"/>
        <v>0</v>
      </c>
      <c r="E201" s="7" t="str">
        <f t="shared" si="165"/>
        <v>L</v>
      </c>
      <c r="F201" s="32" t="str">
        <f>IF(B201="","",IF(AE200&lt;$J$15,"Bet","No Bet"))</f>
        <v>Bet</v>
      </c>
      <c r="G201" s="22">
        <f t="shared" si="166"/>
        <v>-294</v>
      </c>
      <c r="AE201" s="1">
        <f>IF(E201="L",AE200+1,IF(E201="W",0,""))</f>
        <v>11</v>
      </c>
      <c r="AF201" s="3" t="str">
        <f t="shared" si="134"/>
        <v/>
      </c>
      <c r="AG201" s="3" t="str">
        <f t="shared" si="135"/>
        <v/>
      </c>
      <c r="AH201" s="3" t="str">
        <f t="shared" si="136"/>
        <v/>
      </c>
      <c r="AI201" s="3" t="str">
        <f t="shared" si="137"/>
        <v/>
      </c>
      <c r="AJ201" s="3" t="str">
        <f t="shared" si="138"/>
        <v/>
      </c>
      <c r="AK201" s="3" t="str">
        <f t="shared" si="139"/>
        <v/>
      </c>
      <c r="AL201" s="3" t="str">
        <f t="shared" si="140"/>
        <v/>
      </c>
      <c r="AM201" s="3" t="str">
        <f t="shared" si="141"/>
        <v/>
      </c>
      <c r="AN201" s="3" t="str">
        <f t="shared" si="142"/>
        <v/>
      </c>
      <c r="AO201" s="3" t="str">
        <f t="shared" si="143"/>
        <v/>
      </c>
      <c r="AP201" s="3" t="str">
        <f t="shared" si="144"/>
        <v/>
      </c>
      <c r="AQ201" s="3" t="str">
        <f t="shared" si="145"/>
        <v/>
      </c>
      <c r="AR201" s="3" t="str">
        <f t="shared" si="146"/>
        <v/>
      </c>
      <c r="AS201" s="3" t="str">
        <f t="shared" si="147"/>
        <v/>
      </c>
      <c r="AT201" s="3" t="str">
        <f t="shared" si="148"/>
        <v/>
      </c>
      <c r="AU201" s="3" t="str">
        <f t="shared" si="149"/>
        <v/>
      </c>
      <c r="AV201" s="3" t="str">
        <f t="shared" si="150"/>
        <v/>
      </c>
      <c r="AW201" s="3" t="str">
        <f t="shared" si="151"/>
        <v/>
      </c>
      <c r="AX201" s="3" t="str">
        <f t="shared" si="152"/>
        <v/>
      </c>
      <c r="AY201" s="3" t="str">
        <f t="shared" si="153"/>
        <v/>
      </c>
      <c r="AZ201" s="3" t="str">
        <f t="shared" si="154"/>
        <v/>
      </c>
      <c r="BA201" s="3" t="str">
        <f t="shared" si="155"/>
        <v/>
      </c>
      <c r="BB201" s="3" t="str">
        <f t="shared" si="156"/>
        <v/>
      </c>
      <c r="BC201" s="3" t="str">
        <f t="shared" si="157"/>
        <v/>
      </c>
      <c r="BD201" s="3" t="str">
        <f t="shared" si="158"/>
        <v/>
      </c>
      <c r="BE201" s="3" t="str">
        <f t="shared" si="159"/>
        <v/>
      </c>
      <c r="BF201" s="3" t="str">
        <f t="shared" si="160"/>
        <v/>
      </c>
      <c r="BG201" s="3" t="str">
        <f t="shared" si="161"/>
        <v/>
      </c>
      <c r="BH201" s="3" t="str">
        <f t="shared" si="162"/>
        <v/>
      </c>
      <c r="BI201" s="3" t="str">
        <f t="shared" si="163"/>
        <v/>
      </c>
      <c r="BJ201" s="3" t="str">
        <f t="shared" si="164"/>
        <v/>
      </c>
    </row>
    <row r="202" spans="2:62">
      <c r="B202" s="6">
        <v>20</v>
      </c>
      <c r="C202" s="4" t="str">
        <f>IF(B202="","",VLOOKUP(B202,Tabelle2!$A$2:$B$38,2,0))</f>
        <v>8-11-12-28-30-36</v>
      </c>
      <c r="D202" s="3">
        <f t="shared" si="167"/>
        <v>0</v>
      </c>
      <c r="E202" s="7" t="str">
        <f t="shared" si="165"/>
        <v>L</v>
      </c>
      <c r="F202" s="32" t="str">
        <f>IF(B202="","",IF(AE201&lt;$J$15,"Bet","No Bet"))</f>
        <v>Bet</v>
      </c>
      <c r="G202" s="22">
        <f t="shared" si="166"/>
        <v>-300</v>
      </c>
      <c r="AE202" s="1">
        <f>IF(E202="L",AE201+1,IF(E202="W",0,""))</f>
        <v>12</v>
      </c>
      <c r="AF202" s="3" t="str">
        <f t="shared" si="134"/>
        <v/>
      </c>
      <c r="AG202" s="3" t="str">
        <f t="shared" si="135"/>
        <v/>
      </c>
      <c r="AH202" s="3" t="str">
        <f t="shared" si="136"/>
        <v/>
      </c>
      <c r="AI202" s="3" t="str">
        <f t="shared" si="137"/>
        <v/>
      </c>
      <c r="AJ202" s="3" t="str">
        <f t="shared" si="138"/>
        <v/>
      </c>
      <c r="AK202" s="3" t="str">
        <f t="shared" si="139"/>
        <v/>
      </c>
      <c r="AL202" s="3" t="str">
        <f t="shared" si="140"/>
        <v/>
      </c>
      <c r="AM202" s="3" t="str">
        <f t="shared" si="141"/>
        <v/>
      </c>
      <c r="AN202" s="3" t="str">
        <f t="shared" si="142"/>
        <v/>
      </c>
      <c r="AO202" s="3" t="str">
        <f t="shared" si="143"/>
        <v/>
      </c>
      <c r="AP202" s="3" t="str">
        <f t="shared" si="144"/>
        <v/>
      </c>
      <c r="AQ202" s="3" t="str">
        <f t="shared" si="145"/>
        <v/>
      </c>
      <c r="AR202" s="3" t="str">
        <f t="shared" si="146"/>
        <v/>
      </c>
      <c r="AS202" s="3" t="str">
        <f t="shared" si="147"/>
        <v/>
      </c>
      <c r="AT202" s="3" t="str">
        <f t="shared" si="148"/>
        <v/>
      </c>
      <c r="AU202" s="3" t="str">
        <f t="shared" si="149"/>
        <v/>
      </c>
      <c r="AV202" s="3" t="str">
        <f t="shared" si="150"/>
        <v/>
      </c>
      <c r="AW202" s="3" t="str">
        <f t="shared" si="151"/>
        <v/>
      </c>
      <c r="AX202" s="3" t="str">
        <f t="shared" si="152"/>
        <v/>
      </c>
      <c r="AY202" s="3" t="str">
        <f t="shared" si="153"/>
        <v/>
      </c>
      <c r="AZ202" s="3" t="str">
        <f t="shared" si="154"/>
        <v/>
      </c>
      <c r="BA202" s="3" t="str">
        <f t="shared" si="155"/>
        <v/>
      </c>
      <c r="BB202" s="3" t="str">
        <f t="shared" si="156"/>
        <v/>
      </c>
      <c r="BC202" s="3" t="str">
        <f t="shared" si="157"/>
        <v/>
      </c>
      <c r="BD202" s="3" t="str">
        <f t="shared" si="158"/>
        <v/>
      </c>
      <c r="BE202" s="3" t="str">
        <f t="shared" si="159"/>
        <v/>
      </c>
      <c r="BF202" s="3" t="str">
        <f t="shared" si="160"/>
        <v/>
      </c>
      <c r="BG202" s="3" t="str">
        <f t="shared" si="161"/>
        <v/>
      </c>
      <c r="BH202" s="3" t="str">
        <f t="shared" si="162"/>
        <v/>
      </c>
      <c r="BI202" s="3" t="str">
        <f t="shared" si="163"/>
        <v/>
      </c>
      <c r="BJ202" s="3" t="str">
        <f t="shared" si="164"/>
        <v/>
      </c>
    </row>
    <row r="203" spans="2:62">
      <c r="B203" s="6">
        <v>25</v>
      </c>
      <c r="C203" s="4" t="str">
        <f>IF(B203="","",VLOOKUP(B203,Tabelle2!$A$2:$B$38,2,0))</f>
        <v>3-8-23-26-30-35</v>
      </c>
      <c r="D203" s="3">
        <f t="shared" si="167"/>
        <v>0</v>
      </c>
      <c r="E203" s="7" t="str">
        <f t="shared" si="165"/>
        <v>L</v>
      </c>
      <c r="F203" s="32" t="str">
        <f>IF(B203="","",IF(AE202&lt;$J$15,"Bet","No Bet"))</f>
        <v>Bet</v>
      </c>
      <c r="G203" s="22">
        <f t="shared" si="166"/>
        <v>-306</v>
      </c>
      <c r="AE203" s="1">
        <f>IF(E203="L",AE202+1,IF(E203="W",0,""))</f>
        <v>13</v>
      </c>
      <c r="AF203" s="3" t="str">
        <f t="shared" si="134"/>
        <v/>
      </c>
      <c r="AG203" s="3" t="str">
        <f t="shared" si="135"/>
        <v/>
      </c>
      <c r="AH203" s="3" t="str">
        <f t="shared" si="136"/>
        <v/>
      </c>
      <c r="AI203" s="3" t="str">
        <f t="shared" si="137"/>
        <v/>
      </c>
      <c r="AJ203" s="3" t="str">
        <f t="shared" si="138"/>
        <v/>
      </c>
      <c r="AK203" s="3" t="str">
        <f t="shared" si="139"/>
        <v/>
      </c>
      <c r="AL203" s="3" t="str">
        <f t="shared" si="140"/>
        <v/>
      </c>
      <c r="AM203" s="3" t="str">
        <f t="shared" si="141"/>
        <v/>
      </c>
      <c r="AN203" s="3" t="str">
        <f t="shared" si="142"/>
        <v/>
      </c>
      <c r="AO203" s="3" t="str">
        <f t="shared" si="143"/>
        <v/>
      </c>
      <c r="AP203" s="3" t="str">
        <f t="shared" si="144"/>
        <v/>
      </c>
      <c r="AQ203" s="3" t="str">
        <f t="shared" si="145"/>
        <v/>
      </c>
      <c r="AR203" s="3" t="str">
        <f t="shared" si="146"/>
        <v/>
      </c>
      <c r="AS203" s="3" t="str">
        <f t="shared" si="147"/>
        <v/>
      </c>
      <c r="AT203" s="3" t="str">
        <f t="shared" si="148"/>
        <v/>
      </c>
      <c r="AU203" s="3" t="str">
        <f t="shared" si="149"/>
        <v/>
      </c>
      <c r="AV203" s="3" t="str">
        <f t="shared" si="150"/>
        <v/>
      </c>
      <c r="AW203" s="3" t="str">
        <f t="shared" si="151"/>
        <v/>
      </c>
      <c r="AX203" s="3" t="str">
        <f t="shared" si="152"/>
        <v/>
      </c>
      <c r="AY203" s="3" t="str">
        <f t="shared" si="153"/>
        <v/>
      </c>
      <c r="AZ203" s="3" t="str">
        <f t="shared" si="154"/>
        <v/>
      </c>
      <c r="BA203" s="3" t="str">
        <f t="shared" si="155"/>
        <v/>
      </c>
      <c r="BB203" s="3" t="str">
        <f t="shared" si="156"/>
        <v/>
      </c>
      <c r="BC203" s="3" t="str">
        <f t="shared" si="157"/>
        <v/>
      </c>
      <c r="BD203" s="3" t="str">
        <f t="shared" si="158"/>
        <v/>
      </c>
      <c r="BE203" s="3" t="str">
        <f t="shared" si="159"/>
        <v/>
      </c>
      <c r="BF203" s="3" t="str">
        <f t="shared" si="160"/>
        <v/>
      </c>
      <c r="BG203" s="3" t="str">
        <f t="shared" si="161"/>
        <v/>
      </c>
      <c r="BH203" s="3" t="str">
        <f t="shared" si="162"/>
        <v/>
      </c>
      <c r="BI203" s="3" t="str">
        <f t="shared" si="163"/>
        <v/>
      </c>
      <c r="BJ203" s="3" t="str">
        <f t="shared" si="164"/>
        <v/>
      </c>
    </row>
    <row r="204" spans="2:62">
      <c r="B204" s="6">
        <v>21</v>
      </c>
      <c r="C204" s="4" t="str">
        <f>IF(B204="","",VLOOKUP(B204,Tabelle2!$A$2:$B$38,2,0))</f>
        <v>11-12-28-30-35-36</v>
      </c>
      <c r="D204" s="3">
        <f t="shared" si="167"/>
        <v>0</v>
      </c>
      <c r="E204" s="7" t="str">
        <f t="shared" si="165"/>
        <v>L</v>
      </c>
      <c r="F204" s="32" t="str">
        <f>IF(B204="","",IF(AE203&lt;$J$15,"Bet","No Bet"))</f>
        <v>Bet</v>
      </c>
      <c r="G204" s="22">
        <f t="shared" si="166"/>
        <v>-312</v>
      </c>
      <c r="AE204" s="1">
        <f>IF(E204="L",AE203+1,IF(E204="W",0,""))</f>
        <v>14</v>
      </c>
      <c r="AF204" s="3" t="str">
        <f t="shared" si="134"/>
        <v/>
      </c>
      <c r="AG204" s="3" t="str">
        <f t="shared" si="135"/>
        <v/>
      </c>
      <c r="AH204" s="3" t="str">
        <f t="shared" si="136"/>
        <v/>
      </c>
      <c r="AI204" s="3" t="str">
        <f t="shared" si="137"/>
        <v/>
      </c>
      <c r="AJ204" s="3" t="str">
        <f t="shared" si="138"/>
        <v/>
      </c>
      <c r="AK204" s="3" t="str">
        <f t="shared" si="139"/>
        <v/>
      </c>
      <c r="AL204" s="3" t="str">
        <f t="shared" si="140"/>
        <v/>
      </c>
      <c r="AM204" s="3" t="str">
        <f t="shared" si="141"/>
        <v/>
      </c>
      <c r="AN204" s="3" t="str">
        <f t="shared" si="142"/>
        <v/>
      </c>
      <c r="AO204" s="3" t="str">
        <f t="shared" si="143"/>
        <v/>
      </c>
      <c r="AP204" s="3" t="str">
        <f t="shared" si="144"/>
        <v/>
      </c>
      <c r="AQ204" s="3" t="str">
        <f t="shared" si="145"/>
        <v/>
      </c>
      <c r="AR204" s="3" t="str">
        <f t="shared" si="146"/>
        <v/>
      </c>
      <c r="AS204" s="3" t="str">
        <f t="shared" si="147"/>
        <v/>
      </c>
      <c r="AT204" s="3" t="str">
        <f t="shared" si="148"/>
        <v/>
      </c>
      <c r="AU204" s="3" t="str">
        <f t="shared" si="149"/>
        <v/>
      </c>
      <c r="AV204" s="3" t="str">
        <f t="shared" si="150"/>
        <v/>
      </c>
      <c r="AW204" s="3" t="str">
        <f t="shared" si="151"/>
        <v/>
      </c>
      <c r="AX204" s="3" t="str">
        <f t="shared" si="152"/>
        <v/>
      </c>
      <c r="AY204" s="3" t="str">
        <f t="shared" si="153"/>
        <v/>
      </c>
      <c r="AZ204" s="3" t="str">
        <f t="shared" si="154"/>
        <v/>
      </c>
      <c r="BA204" s="3" t="str">
        <f t="shared" si="155"/>
        <v/>
      </c>
      <c r="BB204" s="3" t="str">
        <f t="shared" si="156"/>
        <v/>
      </c>
      <c r="BC204" s="3" t="str">
        <f t="shared" si="157"/>
        <v/>
      </c>
      <c r="BD204" s="3" t="str">
        <f t="shared" si="158"/>
        <v/>
      </c>
      <c r="BE204" s="3" t="str">
        <f t="shared" si="159"/>
        <v/>
      </c>
      <c r="BF204" s="3" t="str">
        <f t="shared" si="160"/>
        <v/>
      </c>
      <c r="BG204" s="3" t="str">
        <f t="shared" si="161"/>
        <v/>
      </c>
      <c r="BH204" s="3" t="str">
        <f t="shared" si="162"/>
        <v/>
      </c>
      <c r="BI204" s="3" t="str">
        <f t="shared" si="163"/>
        <v/>
      </c>
      <c r="BJ204" s="3" t="str">
        <f t="shared" si="164"/>
        <v/>
      </c>
    </row>
    <row r="205" spans="2:62">
      <c r="B205" s="6">
        <v>21</v>
      </c>
      <c r="C205" s="4" t="str">
        <f>IF(B205="","",VLOOKUP(B205,Tabelle2!$A$2:$B$38,2,0))</f>
        <v>11-12-28-30-35-36</v>
      </c>
      <c r="D205" s="3">
        <f t="shared" si="167"/>
        <v>0</v>
      </c>
      <c r="E205" s="7" t="str">
        <f t="shared" si="165"/>
        <v>L</v>
      </c>
      <c r="F205" s="32" t="str">
        <f>IF(B205="","",IF(AE204&lt;$J$15,"Bet","No Bet"))</f>
        <v>Bet</v>
      </c>
      <c r="G205" s="22">
        <f t="shared" si="166"/>
        <v>-318</v>
      </c>
      <c r="AE205" s="1">
        <f>IF(E205="L",AE204+1,IF(E205="W",0,""))</f>
        <v>15</v>
      </c>
      <c r="AF205" s="3" t="str">
        <f t="shared" ref="AF205:AF268" si="168">IF(AND($AE206=0,$AE205=1),1,"")</f>
        <v/>
      </c>
      <c r="AG205" s="3" t="str">
        <f t="shared" ref="AG205:AG268" si="169">IF(AND($AE206=0,$AE205=2),1,"")</f>
        <v/>
      </c>
      <c r="AH205" s="3" t="str">
        <f t="shared" ref="AH205:AH268" si="170">IF(AND($AE206=0,$AE205=3),1,"")</f>
        <v/>
      </c>
      <c r="AI205" s="3" t="str">
        <f t="shared" ref="AI205:AI268" si="171">IF(AND($AE206=0,$AE205=4),1,"")</f>
        <v/>
      </c>
      <c r="AJ205" s="3" t="str">
        <f t="shared" ref="AJ205:AJ268" si="172">IF(AND($AE206=0,$AE205=5),1,"")</f>
        <v/>
      </c>
      <c r="AK205" s="3" t="str">
        <f t="shared" ref="AK205:AK268" si="173">IF(AND($AE206=0,$AE205=6),1,"")</f>
        <v/>
      </c>
      <c r="AL205" s="3" t="str">
        <f t="shared" ref="AL205:AL268" si="174">IF(AND($AE206=0,$AE205=7),1,"")</f>
        <v/>
      </c>
      <c r="AM205" s="3" t="str">
        <f t="shared" ref="AM205:AM268" si="175">IF(AND($AE206=0,$AE205=8),1,"")</f>
        <v/>
      </c>
      <c r="AN205" s="3" t="str">
        <f t="shared" ref="AN205:AN268" si="176">IF(AND($AE206=0,$AE205=9),1,"")</f>
        <v/>
      </c>
      <c r="AO205" s="3" t="str">
        <f t="shared" ref="AO205:AO268" si="177">IF(AND($AE206=0,$AE205=10),1,"")</f>
        <v/>
      </c>
      <c r="AP205" s="3" t="str">
        <f t="shared" ref="AP205:AP268" si="178">IF(AND($AE206=0,$AE205=11),1,"")</f>
        <v/>
      </c>
      <c r="AQ205" s="3" t="str">
        <f t="shared" ref="AQ205:AQ268" si="179">IF(AND($AE206=0,$AE205=12),1,"")</f>
        <v/>
      </c>
      <c r="AR205" s="3" t="str">
        <f t="shared" ref="AR205:AR268" si="180">IF(AND($AE206=0,$AE205=13),1,"")</f>
        <v/>
      </c>
      <c r="AS205" s="3" t="str">
        <f t="shared" ref="AS205:AS268" si="181">IF(AND($AE206=0,$AE205=14),1,"")</f>
        <v/>
      </c>
      <c r="AT205" s="3">
        <f t="shared" ref="AT205:AT268" si="182">IF(AND($AE206=0,$AE205=15),1,"")</f>
        <v>1</v>
      </c>
      <c r="AU205" s="3" t="str">
        <f t="shared" ref="AU205:AU268" si="183">IF(AND($AE206=0,$AE205=16),1,"")</f>
        <v/>
      </c>
      <c r="AV205" s="3" t="str">
        <f t="shared" ref="AV205:AV268" si="184">IF(AND($AE206=0,$AE205=17),1,"")</f>
        <v/>
      </c>
      <c r="AW205" s="3" t="str">
        <f t="shared" ref="AW205:AW268" si="185">IF(AND($AE206=0,$AE205=18),1,"")</f>
        <v/>
      </c>
      <c r="AX205" s="3" t="str">
        <f t="shared" ref="AX205:AX268" si="186">IF(AND($AE206=0,$AE205=19),1,"")</f>
        <v/>
      </c>
      <c r="AY205" s="3" t="str">
        <f t="shared" ref="AY205:AY268" si="187">IF(AND($AE206=0,$AE205=20),1,"")</f>
        <v/>
      </c>
      <c r="AZ205" s="3" t="str">
        <f t="shared" ref="AZ205:AZ268" si="188">IF(AND($AE206=0,$AE205=21),1,"")</f>
        <v/>
      </c>
      <c r="BA205" s="3" t="str">
        <f t="shared" ref="BA205:BA268" si="189">IF(AND($AE206=0,$AE205=22),1,"")</f>
        <v/>
      </c>
      <c r="BB205" s="3" t="str">
        <f t="shared" ref="BB205:BB268" si="190">IF(AND($AE206=0,$AE205=23),1,"")</f>
        <v/>
      </c>
      <c r="BC205" s="3" t="str">
        <f t="shared" ref="BC205:BC268" si="191">IF(AND($AE206=0,$AE205=24),1,"")</f>
        <v/>
      </c>
      <c r="BD205" s="3" t="str">
        <f t="shared" ref="BD205:BD268" si="192">IF(AND($AE206=0,$AE205=25),1,"")</f>
        <v/>
      </c>
      <c r="BE205" s="3" t="str">
        <f t="shared" ref="BE205:BE268" si="193">IF(AND($AE206=0,$AE205=26),1,"")</f>
        <v/>
      </c>
      <c r="BF205" s="3" t="str">
        <f t="shared" ref="BF205:BF268" si="194">IF(AND($AE206=0,$AE205=27),1,"")</f>
        <v/>
      </c>
      <c r="BG205" s="3" t="str">
        <f t="shared" ref="BG205:BG268" si="195">IF(AND($AE206=0,$AE205=28),1,"")</f>
        <v/>
      </c>
      <c r="BH205" s="3" t="str">
        <f t="shared" ref="BH205:BH268" si="196">IF(AND($AE206=0,$AE205=29),1,"")</f>
        <v/>
      </c>
      <c r="BI205" s="3" t="str">
        <f t="shared" ref="BI205:BI268" si="197">IF(AND($AE206=0,$AE205=30),1,"")</f>
        <v/>
      </c>
      <c r="BJ205" s="3" t="str">
        <f t="shared" si="164"/>
        <v/>
      </c>
    </row>
    <row r="206" spans="2:62">
      <c r="B206" s="6">
        <v>35</v>
      </c>
      <c r="C206" s="4" t="str">
        <f>IF(B206="","",VLOOKUP(B206,Tabelle2!$A$2:$B$38,2,0))</f>
        <v>2-14-20-21-25-31</v>
      </c>
      <c r="D206" s="3">
        <f t="shared" si="167"/>
        <v>1</v>
      </c>
      <c r="E206" s="7" t="str">
        <f t="shared" si="165"/>
        <v>W</v>
      </c>
      <c r="F206" s="32" t="str">
        <f>IF(B206="","",IF(AE205&lt;$J$15,"Bet","No Bet"))</f>
        <v>Bet</v>
      </c>
      <c r="G206" s="22">
        <f t="shared" si="166"/>
        <v>-288</v>
      </c>
      <c r="AE206" s="1">
        <f>IF(E206="L",AE205+1,IF(E206="W",0,""))</f>
        <v>0</v>
      </c>
      <c r="AF206" s="3" t="str">
        <f t="shared" si="168"/>
        <v/>
      </c>
      <c r="AG206" s="3" t="str">
        <f t="shared" si="169"/>
        <v/>
      </c>
      <c r="AH206" s="3" t="str">
        <f t="shared" si="170"/>
        <v/>
      </c>
      <c r="AI206" s="3" t="str">
        <f t="shared" si="171"/>
        <v/>
      </c>
      <c r="AJ206" s="3" t="str">
        <f t="shared" si="172"/>
        <v/>
      </c>
      <c r="AK206" s="3" t="str">
        <f t="shared" si="173"/>
        <v/>
      </c>
      <c r="AL206" s="3" t="str">
        <f t="shared" si="174"/>
        <v/>
      </c>
      <c r="AM206" s="3" t="str">
        <f t="shared" si="175"/>
        <v/>
      </c>
      <c r="AN206" s="3" t="str">
        <f t="shared" si="176"/>
        <v/>
      </c>
      <c r="AO206" s="3" t="str">
        <f t="shared" si="177"/>
        <v/>
      </c>
      <c r="AP206" s="3" t="str">
        <f t="shared" si="178"/>
        <v/>
      </c>
      <c r="AQ206" s="3" t="str">
        <f t="shared" si="179"/>
        <v/>
      </c>
      <c r="AR206" s="3" t="str">
        <f t="shared" si="180"/>
        <v/>
      </c>
      <c r="AS206" s="3" t="str">
        <f t="shared" si="181"/>
        <v/>
      </c>
      <c r="AT206" s="3" t="str">
        <f t="shared" si="182"/>
        <v/>
      </c>
      <c r="AU206" s="3" t="str">
        <f t="shared" si="183"/>
        <v/>
      </c>
      <c r="AV206" s="3" t="str">
        <f t="shared" si="184"/>
        <v/>
      </c>
      <c r="AW206" s="3" t="str">
        <f t="shared" si="185"/>
        <v/>
      </c>
      <c r="AX206" s="3" t="str">
        <f t="shared" si="186"/>
        <v/>
      </c>
      <c r="AY206" s="3" t="str">
        <f t="shared" si="187"/>
        <v/>
      </c>
      <c r="AZ206" s="3" t="str">
        <f t="shared" si="188"/>
        <v/>
      </c>
      <c r="BA206" s="3" t="str">
        <f t="shared" si="189"/>
        <v/>
      </c>
      <c r="BB206" s="3" t="str">
        <f t="shared" si="190"/>
        <v/>
      </c>
      <c r="BC206" s="3" t="str">
        <f t="shared" si="191"/>
        <v/>
      </c>
      <c r="BD206" s="3" t="str">
        <f t="shared" si="192"/>
        <v/>
      </c>
      <c r="BE206" s="3" t="str">
        <f t="shared" si="193"/>
        <v/>
      </c>
      <c r="BF206" s="3" t="str">
        <f t="shared" si="194"/>
        <v/>
      </c>
      <c r="BG206" s="3" t="str">
        <f t="shared" si="195"/>
        <v/>
      </c>
      <c r="BH206" s="3" t="str">
        <f t="shared" si="196"/>
        <v/>
      </c>
      <c r="BI206" s="3" t="str">
        <f t="shared" si="197"/>
        <v/>
      </c>
      <c r="BJ206" s="3" t="str">
        <f t="shared" ref="BJ206:BJ269" si="198">IF(AE206="","",IF(AND($AE207=0,$AE206&gt;30),1,""))</f>
        <v/>
      </c>
    </row>
    <row r="207" spans="2:62">
      <c r="B207" s="6">
        <v>35</v>
      </c>
      <c r="C207" s="4" t="str">
        <f>IF(B207="","",VLOOKUP(B207,Tabelle2!$A$2:$B$38,2,0))</f>
        <v>2-14-20-21-25-31</v>
      </c>
      <c r="D207" s="3">
        <f t="shared" si="167"/>
        <v>0</v>
      </c>
      <c r="E207" s="7" t="str">
        <f t="shared" si="165"/>
        <v>L</v>
      </c>
      <c r="F207" s="32" t="str">
        <f>IF(B207="","",IF(AE206&lt;$J$15,"Bet","No Bet"))</f>
        <v>Bet</v>
      </c>
      <c r="G207" s="22">
        <f t="shared" si="166"/>
        <v>-294</v>
      </c>
      <c r="AE207" s="1">
        <f>IF(E207="L",AE206+1,IF(E207="W",0,""))</f>
        <v>1</v>
      </c>
      <c r="AF207" s="3" t="str">
        <f t="shared" si="168"/>
        <v/>
      </c>
      <c r="AG207" s="3" t="str">
        <f t="shared" si="169"/>
        <v/>
      </c>
      <c r="AH207" s="3" t="str">
        <f t="shared" si="170"/>
        <v/>
      </c>
      <c r="AI207" s="3" t="str">
        <f t="shared" si="171"/>
        <v/>
      </c>
      <c r="AJ207" s="3" t="str">
        <f t="shared" si="172"/>
        <v/>
      </c>
      <c r="AK207" s="3" t="str">
        <f t="shared" si="173"/>
        <v/>
      </c>
      <c r="AL207" s="3" t="str">
        <f t="shared" si="174"/>
        <v/>
      </c>
      <c r="AM207" s="3" t="str">
        <f t="shared" si="175"/>
        <v/>
      </c>
      <c r="AN207" s="3" t="str">
        <f t="shared" si="176"/>
        <v/>
      </c>
      <c r="AO207" s="3" t="str">
        <f t="shared" si="177"/>
        <v/>
      </c>
      <c r="AP207" s="3" t="str">
        <f t="shared" si="178"/>
        <v/>
      </c>
      <c r="AQ207" s="3" t="str">
        <f t="shared" si="179"/>
        <v/>
      </c>
      <c r="AR207" s="3" t="str">
        <f t="shared" si="180"/>
        <v/>
      </c>
      <c r="AS207" s="3" t="str">
        <f t="shared" si="181"/>
        <v/>
      </c>
      <c r="AT207" s="3" t="str">
        <f t="shared" si="182"/>
        <v/>
      </c>
      <c r="AU207" s="3" t="str">
        <f t="shared" si="183"/>
        <v/>
      </c>
      <c r="AV207" s="3" t="str">
        <f t="shared" si="184"/>
        <v/>
      </c>
      <c r="AW207" s="3" t="str">
        <f t="shared" si="185"/>
        <v/>
      </c>
      <c r="AX207" s="3" t="str">
        <f t="shared" si="186"/>
        <v/>
      </c>
      <c r="AY207" s="3" t="str">
        <f t="shared" si="187"/>
        <v/>
      </c>
      <c r="AZ207" s="3" t="str">
        <f t="shared" si="188"/>
        <v/>
      </c>
      <c r="BA207" s="3" t="str">
        <f t="shared" si="189"/>
        <v/>
      </c>
      <c r="BB207" s="3" t="str">
        <f t="shared" si="190"/>
        <v/>
      </c>
      <c r="BC207" s="3" t="str">
        <f t="shared" si="191"/>
        <v/>
      </c>
      <c r="BD207" s="3" t="str">
        <f t="shared" si="192"/>
        <v/>
      </c>
      <c r="BE207" s="3" t="str">
        <f t="shared" si="193"/>
        <v/>
      </c>
      <c r="BF207" s="3" t="str">
        <f t="shared" si="194"/>
        <v/>
      </c>
      <c r="BG207" s="3" t="str">
        <f t="shared" si="195"/>
        <v/>
      </c>
      <c r="BH207" s="3" t="str">
        <f t="shared" si="196"/>
        <v/>
      </c>
      <c r="BI207" s="3" t="str">
        <f t="shared" si="197"/>
        <v/>
      </c>
      <c r="BJ207" s="3" t="str">
        <f t="shared" si="198"/>
        <v/>
      </c>
    </row>
    <row r="208" spans="2:62">
      <c r="B208" s="6">
        <v>12</v>
      </c>
      <c r="C208" s="4" t="str">
        <f>IF(B208="","",VLOOKUP(B208,Tabelle2!$A$2:$B$38,2,0))</f>
        <v>1-2-4-14-20-21</v>
      </c>
      <c r="D208" s="3">
        <f t="shared" si="167"/>
        <v>0</v>
      </c>
      <c r="E208" s="7" t="str">
        <f t="shared" si="165"/>
        <v>L</v>
      </c>
      <c r="F208" s="32" t="str">
        <f>IF(B208="","",IF(AE207&lt;$J$15,"Bet","No Bet"))</f>
        <v>Bet</v>
      </c>
      <c r="G208" s="22">
        <f t="shared" si="166"/>
        <v>-300</v>
      </c>
      <c r="AE208" s="1">
        <f>IF(E208="L",AE207+1,IF(E208="W",0,""))</f>
        <v>2</v>
      </c>
      <c r="AF208" s="3" t="str">
        <f t="shared" si="168"/>
        <v/>
      </c>
      <c r="AG208" s="3" t="str">
        <f t="shared" si="169"/>
        <v/>
      </c>
      <c r="AH208" s="3" t="str">
        <f t="shared" si="170"/>
        <v/>
      </c>
      <c r="AI208" s="3" t="str">
        <f t="shared" si="171"/>
        <v/>
      </c>
      <c r="AJ208" s="3" t="str">
        <f t="shared" si="172"/>
        <v/>
      </c>
      <c r="AK208" s="3" t="str">
        <f t="shared" si="173"/>
        <v/>
      </c>
      <c r="AL208" s="3" t="str">
        <f t="shared" si="174"/>
        <v/>
      </c>
      <c r="AM208" s="3" t="str">
        <f t="shared" si="175"/>
        <v/>
      </c>
      <c r="AN208" s="3" t="str">
        <f t="shared" si="176"/>
        <v/>
      </c>
      <c r="AO208" s="3" t="str">
        <f t="shared" si="177"/>
        <v/>
      </c>
      <c r="AP208" s="3" t="str">
        <f t="shared" si="178"/>
        <v/>
      </c>
      <c r="AQ208" s="3" t="str">
        <f t="shared" si="179"/>
        <v/>
      </c>
      <c r="AR208" s="3" t="str">
        <f t="shared" si="180"/>
        <v/>
      </c>
      <c r="AS208" s="3" t="str">
        <f t="shared" si="181"/>
        <v/>
      </c>
      <c r="AT208" s="3" t="str">
        <f t="shared" si="182"/>
        <v/>
      </c>
      <c r="AU208" s="3" t="str">
        <f t="shared" si="183"/>
        <v/>
      </c>
      <c r="AV208" s="3" t="str">
        <f t="shared" si="184"/>
        <v/>
      </c>
      <c r="AW208" s="3" t="str">
        <f t="shared" si="185"/>
        <v/>
      </c>
      <c r="AX208" s="3" t="str">
        <f t="shared" si="186"/>
        <v/>
      </c>
      <c r="AY208" s="3" t="str">
        <f t="shared" si="187"/>
        <v/>
      </c>
      <c r="AZ208" s="3" t="str">
        <f t="shared" si="188"/>
        <v/>
      </c>
      <c r="BA208" s="3" t="str">
        <f t="shared" si="189"/>
        <v/>
      </c>
      <c r="BB208" s="3" t="str">
        <f t="shared" si="190"/>
        <v/>
      </c>
      <c r="BC208" s="3" t="str">
        <f t="shared" si="191"/>
        <v/>
      </c>
      <c r="BD208" s="3" t="str">
        <f t="shared" si="192"/>
        <v/>
      </c>
      <c r="BE208" s="3" t="str">
        <f t="shared" si="193"/>
        <v/>
      </c>
      <c r="BF208" s="3" t="str">
        <f t="shared" si="194"/>
        <v/>
      </c>
      <c r="BG208" s="3" t="str">
        <f t="shared" si="195"/>
        <v/>
      </c>
      <c r="BH208" s="3" t="str">
        <f t="shared" si="196"/>
        <v/>
      </c>
      <c r="BI208" s="3" t="str">
        <f t="shared" si="197"/>
        <v/>
      </c>
      <c r="BJ208" s="3" t="str">
        <f t="shared" si="198"/>
        <v/>
      </c>
    </row>
    <row r="209" spans="2:62">
      <c r="B209" s="6">
        <v>0</v>
      </c>
      <c r="C209" s="4" t="str">
        <f>IF(B209="","",VLOOKUP(B209,Tabelle2!$A$2:$B$38,2,0))</f>
        <v>6-9-17-18-22-34</v>
      </c>
      <c r="D209" s="3">
        <f t="shared" si="167"/>
        <v>0</v>
      </c>
      <c r="E209" s="7" t="str">
        <f t="shared" si="165"/>
        <v>L</v>
      </c>
      <c r="F209" s="32" t="str">
        <f>IF(B209="","",IF(AE208&lt;$J$15,"Bet","No Bet"))</f>
        <v>Bet</v>
      </c>
      <c r="G209" s="22">
        <f t="shared" si="166"/>
        <v>-306</v>
      </c>
      <c r="AE209" s="1">
        <f>IF(E209="L",AE208+1,IF(E209="W",0,""))</f>
        <v>3</v>
      </c>
      <c r="AF209" s="3" t="str">
        <f t="shared" si="168"/>
        <v/>
      </c>
      <c r="AG209" s="3" t="str">
        <f t="shared" si="169"/>
        <v/>
      </c>
      <c r="AH209" s="3" t="str">
        <f t="shared" si="170"/>
        <v/>
      </c>
      <c r="AI209" s="3" t="str">
        <f t="shared" si="171"/>
        <v/>
      </c>
      <c r="AJ209" s="3" t="str">
        <f t="shared" si="172"/>
        <v/>
      </c>
      <c r="AK209" s="3" t="str">
        <f t="shared" si="173"/>
        <v/>
      </c>
      <c r="AL209" s="3" t="str">
        <f t="shared" si="174"/>
        <v/>
      </c>
      <c r="AM209" s="3" t="str">
        <f t="shared" si="175"/>
        <v/>
      </c>
      <c r="AN209" s="3" t="str">
        <f t="shared" si="176"/>
        <v/>
      </c>
      <c r="AO209" s="3" t="str">
        <f t="shared" si="177"/>
        <v/>
      </c>
      <c r="AP209" s="3" t="str">
        <f t="shared" si="178"/>
        <v/>
      </c>
      <c r="AQ209" s="3" t="str">
        <f t="shared" si="179"/>
        <v/>
      </c>
      <c r="AR209" s="3" t="str">
        <f t="shared" si="180"/>
        <v/>
      </c>
      <c r="AS209" s="3" t="str">
        <f t="shared" si="181"/>
        <v/>
      </c>
      <c r="AT209" s="3" t="str">
        <f t="shared" si="182"/>
        <v/>
      </c>
      <c r="AU209" s="3" t="str">
        <f t="shared" si="183"/>
        <v/>
      </c>
      <c r="AV209" s="3" t="str">
        <f t="shared" si="184"/>
        <v/>
      </c>
      <c r="AW209" s="3" t="str">
        <f t="shared" si="185"/>
        <v/>
      </c>
      <c r="AX209" s="3" t="str">
        <f t="shared" si="186"/>
        <v/>
      </c>
      <c r="AY209" s="3" t="str">
        <f t="shared" si="187"/>
        <v/>
      </c>
      <c r="AZ209" s="3" t="str">
        <f t="shared" si="188"/>
        <v/>
      </c>
      <c r="BA209" s="3" t="str">
        <f t="shared" si="189"/>
        <v/>
      </c>
      <c r="BB209" s="3" t="str">
        <f t="shared" si="190"/>
        <v/>
      </c>
      <c r="BC209" s="3" t="str">
        <f t="shared" si="191"/>
        <v/>
      </c>
      <c r="BD209" s="3" t="str">
        <f t="shared" si="192"/>
        <v/>
      </c>
      <c r="BE209" s="3" t="str">
        <f t="shared" si="193"/>
        <v/>
      </c>
      <c r="BF209" s="3" t="str">
        <f t="shared" si="194"/>
        <v/>
      </c>
      <c r="BG209" s="3" t="str">
        <f t="shared" si="195"/>
        <v/>
      </c>
      <c r="BH209" s="3" t="str">
        <f t="shared" si="196"/>
        <v/>
      </c>
      <c r="BI209" s="3" t="str">
        <f t="shared" si="197"/>
        <v/>
      </c>
      <c r="BJ209" s="3" t="str">
        <f t="shared" si="198"/>
        <v/>
      </c>
    </row>
    <row r="210" spans="2:62">
      <c r="B210" s="6">
        <v>16</v>
      </c>
      <c r="C210" s="4" t="str">
        <f>IF(B210="","",VLOOKUP(B210,Tabelle2!$A$2:$B$38,2,0))</f>
        <v>7-13-18-27-29-36</v>
      </c>
      <c r="D210" s="3">
        <f t="shared" si="167"/>
        <v>0</v>
      </c>
      <c r="E210" s="7" t="str">
        <f t="shared" si="165"/>
        <v>L</v>
      </c>
      <c r="F210" s="32" t="str">
        <f>IF(B210="","",IF(AE209&lt;$J$15,"Bet","No Bet"))</f>
        <v>Bet</v>
      </c>
      <c r="G210" s="22">
        <f t="shared" si="166"/>
        <v>-312</v>
      </c>
      <c r="AE210" s="1">
        <f>IF(E210="L",AE209+1,IF(E210="W",0,""))</f>
        <v>4</v>
      </c>
      <c r="AF210" s="3" t="str">
        <f t="shared" si="168"/>
        <v/>
      </c>
      <c r="AG210" s="3" t="str">
        <f t="shared" si="169"/>
        <v/>
      </c>
      <c r="AH210" s="3" t="str">
        <f t="shared" si="170"/>
        <v/>
      </c>
      <c r="AI210" s="3" t="str">
        <f t="shared" si="171"/>
        <v/>
      </c>
      <c r="AJ210" s="3" t="str">
        <f t="shared" si="172"/>
        <v/>
      </c>
      <c r="AK210" s="3" t="str">
        <f t="shared" si="173"/>
        <v/>
      </c>
      <c r="AL210" s="3" t="str">
        <f t="shared" si="174"/>
        <v/>
      </c>
      <c r="AM210" s="3" t="str">
        <f t="shared" si="175"/>
        <v/>
      </c>
      <c r="AN210" s="3" t="str">
        <f t="shared" si="176"/>
        <v/>
      </c>
      <c r="AO210" s="3" t="str">
        <f t="shared" si="177"/>
        <v/>
      </c>
      <c r="AP210" s="3" t="str">
        <f t="shared" si="178"/>
        <v/>
      </c>
      <c r="AQ210" s="3" t="str">
        <f t="shared" si="179"/>
        <v/>
      </c>
      <c r="AR210" s="3" t="str">
        <f t="shared" si="180"/>
        <v/>
      </c>
      <c r="AS210" s="3" t="str">
        <f t="shared" si="181"/>
        <v/>
      </c>
      <c r="AT210" s="3" t="str">
        <f t="shared" si="182"/>
        <v/>
      </c>
      <c r="AU210" s="3" t="str">
        <f t="shared" si="183"/>
        <v/>
      </c>
      <c r="AV210" s="3" t="str">
        <f t="shared" si="184"/>
        <v/>
      </c>
      <c r="AW210" s="3" t="str">
        <f t="shared" si="185"/>
        <v/>
      </c>
      <c r="AX210" s="3" t="str">
        <f t="shared" si="186"/>
        <v/>
      </c>
      <c r="AY210" s="3" t="str">
        <f t="shared" si="187"/>
        <v/>
      </c>
      <c r="AZ210" s="3" t="str">
        <f t="shared" si="188"/>
        <v/>
      </c>
      <c r="BA210" s="3" t="str">
        <f t="shared" si="189"/>
        <v/>
      </c>
      <c r="BB210" s="3" t="str">
        <f t="shared" si="190"/>
        <v/>
      </c>
      <c r="BC210" s="3" t="str">
        <f t="shared" si="191"/>
        <v/>
      </c>
      <c r="BD210" s="3" t="str">
        <f t="shared" si="192"/>
        <v/>
      </c>
      <c r="BE210" s="3" t="str">
        <f t="shared" si="193"/>
        <v/>
      </c>
      <c r="BF210" s="3" t="str">
        <f t="shared" si="194"/>
        <v/>
      </c>
      <c r="BG210" s="3" t="str">
        <f t="shared" si="195"/>
        <v/>
      </c>
      <c r="BH210" s="3" t="str">
        <f t="shared" si="196"/>
        <v/>
      </c>
      <c r="BI210" s="3" t="str">
        <f t="shared" si="197"/>
        <v/>
      </c>
      <c r="BJ210" s="3" t="str">
        <f t="shared" si="198"/>
        <v/>
      </c>
    </row>
    <row r="211" spans="2:62">
      <c r="B211" s="6">
        <v>24</v>
      </c>
      <c r="C211" s="4" t="str">
        <f>IF(B211="","",VLOOKUP(B211,Tabelle2!$A$2:$B$38,2,0))</f>
        <v>6-13-18-22-27-29</v>
      </c>
      <c r="D211" s="3">
        <f t="shared" si="167"/>
        <v>0</v>
      </c>
      <c r="E211" s="7" t="str">
        <f t="shared" si="165"/>
        <v>L</v>
      </c>
      <c r="F211" s="32" t="str">
        <f>IF(B211="","",IF(AE210&lt;$J$15,"Bet","No Bet"))</f>
        <v>Bet</v>
      </c>
      <c r="G211" s="22">
        <f t="shared" si="166"/>
        <v>-318</v>
      </c>
      <c r="AE211" s="1">
        <f>IF(E211="L",AE210+1,IF(E211="W",0,""))</f>
        <v>5</v>
      </c>
      <c r="AF211" s="3" t="str">
        <f t="shared" si="168"/>
        <v/>
      </c>
      <c r="AG211" s="3" t="str">
        <f t="shared" si="169"/>
        <v/>
      </c>
      <c r="AH211" s="3" t="str">
        <f t="shared" si="170"/>
        <v/>
      </c>
      <c r="AI211" s="3" t="str">
        <f t="shared" si="171"/>
        <v/>
      </c>
      <c r="AJ211" s="3" t="str">
        <f t="shared" si="172"/>
        <v/>
      </c>
      <c r="AK211" s="3" t="str">
        <f t="shared" si="173"/>
        <v/>
      </c>
      <c r="AL211" s="3" t="str">
        <f t="shared" si="174"/>
        <v/>
      </c>
      <c r="AM211" s="3" t="str">
        <f t="shared" si="175"/>
        <v/>
      </c>
      <c r="AN211" s="3" t="str">
        <f t="shared" si="176"/>
        <v/>
      </c>
      <c r="AO211" s="3" t="str">
        <f t="shared" si="177"/>
        <v/>
      </c>
      <c r="AP211" s="3" t="str">
        <f t="shared" si="178"/>
        <v/>
      </c>
      <c r="AQ211" s="3" t="str">
        <f t="shared" si="179"/>
        <v/>
      </c>
      <c r="AR211" s="3" t="str">
        <f t="shared" si="180"/>
        <v/>
      </c>
      <c r="AS211" s="3" t="str">
        <f t="shared" si="181"/>
        <v/>
      </c>
      <c r="AT211" s="3" t="str">
        <f t="shared" si="182"/>
        <v/>
      </c>
      <c r="AU211" s="3" t="str">
        <f t="shared" si="183"/>
        <v/>
      </c>
      <c r="AV211" s="3" t="str">
        <f t="shared" si="184"/>
        <v/>
      </c>
      <c r="AW211" s="3" t="str">
        <f t="shared" si="185"/>
        <v/>
      </c>
      <c r="AX211" s="3" t="str">
        <f t="shared" si="186"/>
        <v/>
      </c>
      <c r="AY211" s="3" t="str">
        <f t="shared" si="187"/>
        <v/>
      </c>
      <c r="AZ211" s="3" t="str">
        <f t="shared" si="188"/>
        <v/>
      </c>
      <c r="BA211" s="3" t="str">
        <f t="shared" si="189"/>
        <v/>
      </c>
      <c r="BB211" s="3" t="str">
        <f t="shared" si="190"/>
        <v/>
      </c>
      <c r="BC211" s="3" t="str">
        <f t="shared" si="191"/>
        <v/>
      </c>
      <c r="BD211" s="3" t="str">
        <f t="shared" si="192"/>
        <v/>
      </c>
      <c r="BE211" s="3" t="str">
        <f t="shared" si="193"/>
        <v/>
      </c>
      <c r="BF211" s="3" t="str">
        <f t="shared" si="194"/>
        <v/>
      </c>
      <c r="BG211" s="3" t="str">
        <f t="shared" si="195"/>
        <v/>
      </c>
      <c r="BH211" s="3" t="str">
        <f t="shared" si="196"/>
        <v/>
      </c>
      <c r="BI211" s="3" t="str">
        <f t="shared" si="197"/>
        <v/>
      </c>
      <c r="BJ211" s="3" t="str">
        <f t="shared" si="198"/>
        <v/>
      </c>
    </row>
    <row r="212" spans="2:62">
      <c r="B212" s="6">
        <v>12</v>
      </c>
      <c r="C212" s="4" t="str">
        <f>IF(B212="","",VLOOKUP(B212,Tabelle2!$A$2:$B$38,2,0))</f>
        <v>1-2-4-14-20-21</v>
      </c>
      <c r="D212" s="3">
        <f t="shared" si="167"/>
        <v>0</v>
      </c>
      <c r="E212" s="7" t="str">
        <f t="shared" si="165"/>
        <v>L</v>
      </c>
      <c r="F212" s="32" t="str">
        <f>IF(B212="","",IF(AE211&lt;$J$15,"Bet","No Bet"))</f>
        <v>Bet</v>
      </c>
      <c r="G212" s="22">
        <f t="shared" si="166"/>
        <v>-324</v>
      </c>
      <c r="AE212" s="1">
        <f>IF(E212="L",AE211+1,IF(E212="W",0,""))</f>
        <v>6</v>
      </c>
      <c r="AF212" s="3" t="str">
        <f t="shared" si="168"/>
        <v/>
      </c>
      <c r="AG212" s="3" t="str">
        <f t="shared" si="169"/>
        <v/>
      </c>
      <c r="AH212" s="3" t="str">
        <f t="shared" si="170"/>
        <v/>
      </c>
      <c r="AI212" s="3" t="str">
        <f t="shared" si="171"/>
        <v/>
      </c>
      <c r="AJ212" s="3" t="str">
        <f t="shared" si="172"/>
        <v/>
      </c>
      <c r="AK212" s="3" t="str">
        <f t="shared" si="173"/>
        <v/>
      </c>
      <c r="AL212" s="3" t="str">
        <f t="shared" si="174"/>
        <v/>
      </c>
      <c r="AM212" s="3" t="str">
        <f t="shared" si="175"/>
        <v/>
      </c>
      <c r="AN212" s="3" t="str">
        <f t="shared" si="176"/>
        <v/>
      </c>
      <c r="AO212" s="3" t="str">
        <f t="shared" si="177"/>
        <v/>
      </c>
      <c r="AP212" s="3" t="str">
        <f t="shared" si="178"/>
        <v/>
      </c>
      <c r="AQ212" s="3" t="str">
        <f t="shared" si="179"/>
        <v/>
      </c>
      <c r="AR212" s="3" t="str">
        <f t="shared" si="180"/>
        <v/>
      </c>
      <c r="AS212" s="3" t="str">
        <f t="shared" si="181"/>
        <v/>
      </c>
      <c r="AT212" s="3" t="str">
        <f t="shared" si="182"/>
        <v/>
      </c>
      <c r="AU212" s="3" t="str">
        <f t="shared" si="183"/>
        <v/>
      </c>
      <c r="AV212" s="3" t="str">
        <f t="shared" si="184"/>
        <v/>
      </c>
      <c r="AW212" s="3" t="str">
        <f t="shared" si="185"/>
        <v/>
      </c>
      <c r="AX212" s="3" t="str">
        <f t="shared" si="186"/>
        <v/>
      </c>
      <c r="AY212" s="3" t="str">
        <f t="shared" si="187"/>
        <v/>
      </c>
      <c r="AZ212" s="3" t="str">
        <f t="shared" si="188"/>
        <v/>
      </c>
      <c r="BA212" s="3" t="str">
        <f t="shared" si="189"/>
        <v/>
      </c>
      <c r="BB212" s="3" t="str">
        <f t="shared" si="190"/>
        <v/>
      </c>
      <c r="BC212" s="3" t="str">
        <f t="shared" si="191"/>
        <v/>
      </c>
      <c r="BD212" s="3" t="str">
        <f t="shared" si="192"/>
        <v/>
      </c>
      <c r="BE212" s="3" t="str">
        <f t="shared" si="193"/>
        <v/>
      </c>
      <c r="BF212" s="3" t="str">
        <f t="shared" si="194"/>
        <v/>
      </c>
      <c r="BG212" s="3" t="str">
        <f t="shared" si="195"/>
        <v/>
      </c>
      <c r="BH212" s="3" t="str">
        <f t="shared" si="196"/>
        <v/>
      </c>
      <c r="BI212" s="3" t="str">
        <f t="shared" si="197"/>
        <v/>
      </c>
      <c r="BJ212" s="3" t="str">
        <f t="shared" si="198"/>
        <v/>
      </c>
    </row>
    <row r="213" spans="2:62">
      <c r="B213" s="6">
        <v>12</v>
      </c>
      <c r="C213" s="4" t="str">
        <f>IF(B213="","",VLOOKUP(B213,Tabelle2!$A$2:$B$38,2,0))</f>
        <v>1-2-4-14-20-21</v>
      </c>
      <c r="D213" s="3">
        <f t="shared" si="167"/>
        <v>0</v>
      </c>
      <c r="E213" s="7" t="str">
        <f t="shared" si="165"/>
        <v>L</v>
      </c>
      <c r="F213" s="32" t="str">
        <f>IF(B213="","",IF(AE212&lt;$J$15,"Bet","No Bet"))</f>
        <v>Bet</v>
      </c>
      <c r="G213" s="22">
        <f t="shared" si="166"/>
        <v>-330</v>
      </c>
      <c r="AE213" s="1">
        <f>IF(E213="L",AE212+1,IF(E213="W",0,""))</f>
        <v>7</v>
      </c>
      <c r="AF213" s="3" t="str">
        <f t="shared" si="168"/>
        <v/>
      </c>
      <c r="AG213" s="3" t="str">
        <f t="shared" si="169"/>
        <v/>
      </c>
      <c r="AH213" s="3" t="str">
        <f t="shared" si="170"/>
        <v/>
      </c>
      <c r="AI213" s="3" t="str">
        <f t="shared" si="171"/>
        <v/>
      </c>
      <c r="AJ213" s="3" t="str">
        <f t="shared" si="172"/>
        <v/>
      </c>
      <c r="AK213" s="3" t="str">
        <f t="shared" si="173"/>
        <v/>
      </c>
      <c r="AL213" s="3" t="str">
        <f t="shared" si="174"/>
        <v/>
      </c>
      <c r="AM213" s="3" t="str">
        <f t="shared" si="175"/>
        <v/>
      </c>
      <c r="AN213" s="3" t="str">
        <f t="shared" si="176"/>
        <v/>
      </c>
      <c r="AO213" s="3" t="str">
        <f t="shared" si="177"/>
        <v/>
      </c>
      <c r="AP213" s="3" t="str">
        <f t="shared" si="178"/>
        <v/>
      </c>
      <c r="AQ213" s="3" t="str">
        <f t="shared" si="179"/>
        <v/>
      </c>
      <c r="AR213" s="3" t="str">
        <f t="shared" si="180"/>
        <v/>
      </c>
      <c r="AS213" s="3" t="str">
        <f t="shared" si="181"/>
        <v/>
      </c>
      <c r="AT213" s="3" t="str">
        <f t="shared" si="182"/>
        <v/>
      </c>
      <c r="AU213" s="3" t="str">
        <f t="shared" si="183"/>
        <v/>
      </c>
      <c r="AV213" s="3" t="str">
        <f t="shared" si="184"/>
        <v/>
      </c>
      <c r="AW213" s="3" t="str">
        <f t="shared" si="185"/>
        <v/>
      </c>
      <c r="AX213" s="3" t="str">
        <f t="shared" si="186"/>
        <v/>
      </c>
      <c r="AY213" s="3" t="str">
        <f t="shared" si="187"/>
        <v/>
      </c>
      <c r="AZ213" s="3" t="str">
        <f t="shared" si="188"/>
        <v/>
      </c>
      <c r="BA213" s="3" t="str">
        <f t="shared" si="189"/>
        <v/>
      </c>
      <c r="BB213" s="3" t="str">
        <f t="shared" si="190"/>
        <v/>
      </c>
      <c r="BC213" s="3" t="str">
        <f t="shared" si="191"/>
        <v/>
      </c>
      <c r="BD213" s="3" t="str">
        <f t="shared" si="192"/>
        <v/>
      </c>
      <c r="BE213" s="3" t="str">
        <f t="shared" si="193"/>
        <v/>
      </c>
      <c r="BF213" s="3" t="str">
        <f t="shared" si="194"/>
        <v/>
      </c>
      <c r="BG213" s="3" t="str">
        <f t="shared" si="195"/>
        <v/>
      </c>
      <c r="BH213" s="3" t="str">
        <f t="shared" si="196"/>
        <v/>
      </c>
      <c r="BI213" s="3" t="str">
        <f t="shared" si="197"/>
        <v/>
      </c>
      <c r="BJ213" s="3" t="str">
        <f t="shared" si="198"/>
        <v/>
      </c>
    </row>
    <row r="214" spans="2:62">
      <c r="B214" s="6">
        <v>13</v>
      </c>
      <c r="C214" s="4" t="str">
        <f>IF(B214="","",VLOOKUP(B214,Tabelle2!$A$2:$B$38,2,0))</f>
        <v>4-15-16-19-24-33</v>
      </c>
      <c r="D214" s="3">
        <f t="shared" si="167"/>
        <v>0</v>
      </c>
      <c r="E214" s="7" t="str">
        <f t="shared" si="165"/>
        <v>L</v>
      </c>
      <c r="F214" s="32" t="str">
        <f>IF(B214="","",IF(AE213&lt;$J$15,"Bet","No Bet"))</f>
        <v>Bet</v>
      </c>
      <c r="G214" s="22">
        <f t="shared" si="166"/>
        <v>-336</v>
      </c>
      <c r="AE214" s="1">
        <f>IF(E214="L",AE213+1,IF(E214="W",0,""))</f>
        <v>8</v>
      </c>
      <c r="AF214" s="3" t="str">
        <f t="shared" si="168"/>
        <v/>
      </c>
      <c r="AG214" s="3" t="str">
        <f t="shared" si="169"/>
        <v/>
      </c>
      <c r="AH214" s="3" t="str">
        <f t="shared" si="170"/>
        <v/>
      </c>
      <c r="AI214" s="3" t="str">
        <f t="shared" si="171"/>
        <v/>
      </c>
      <c r="AJ214" s="3" t="str">
        <f t="shared" si="172"/>
        <v/>
      </c>
      <c r="AK214" s="3" t="str">
        <f t="shared" si="173"/>
        <v/>
      </c>
      <c r="AL214" s="3" t="str">
        <f t="shared" si="174"/>
        <v/>
      </c>
      <c r="AM214" s="3" t="str">
        <f t="shared" si="175"/>
        <v/>
      </c>
      <c r="AN214" s="3" t="str">
        <f t="shared" si="176"/>
        <v/>
      </c>
      <c r="AO214" s="3" t="str">
        <f t="shared" si="177"/>
        <v/>
      </c>
      <c r="AP214" s="3" t="str">
        <f t="shared" si="178"/>
        <v/>
      </c>
      <c r="AQ214" s="3" t="str">
        <f t="shared" si="179"/>
        <v/>
      </c>
      <c r="AR214" s="3" t="str">
        <f t="shared" si="180"/>
        <v/>
      </c>
      <c r="AS214" s="3" t="str">
        <f t="shared" si="181"/>
        <v/>
      </c>
      <c r="AT214" s="3" t="str">
        <f t="shared" si="182"/>
        <v/>
      </c>
      <c r="AU214" s="3" t="str">
        <f t="shared" si="183"/>
        <v/>
      </c>
      <c r="AV214" s="3" t="str">
        <f t="shared" si="184"/>
        <v/>
      </c>
      <c r="AW214" s="3" t="str">
        <f t="shared" si="185"/>
        <v/>
      </c>
      <c r="AX214" s="3" t="str">
        <f t="shared" si="186"/>
        <v/>
      </c>
      <c r="AY214" s="3" t="str">
        <f t="shared" si="187"/>
        <v/>
      </c>
      <c r="AZ214" s="3" t="str">
        <f t="shared" si="188"/>
        <v/>
      </c>
      <c r="BA214" s="3" t="str">
        <f t="shared" si="189"/>
        <v/>
      </c>
      <c r="BB214" s="3" t="str">
        <f t="shared" si="190"/>
        <v/>
      </c>
      <c r="BC214" s="3" t="str">
        <f t="shared" si="191"/>
        <v/>
      </c>
      <c r="BD214" s="3" t="str">
        <f t="shared" si="192"/>
        <v/>
      </c>
      <c r="BE214" s="3" t="str">
        <f t="shared" si="193"/>
        <v/>
      </c>
      <c r="BF214" s="3" t="str">
        <f t="shared" si="194"/>
        <v/>
      </c>
      <c r="BG214" s="3" t="str">
        <f t="shared" si="195"/>
        <v/>
      </c>
      <c r="BH214" s="3" t="str">
        <f t="shared" si="196"/>
        <v/>
      </c>
      <c r="BI214" s="3" t="str">
        <f t="shared" si="197"/>
        <v/>
      </c>
      <c r="BJ214" s="3" t="str">
        <f t="shared" si="198"/>
        <v/>
      </c>
    </row>
    <row r="215" spans="2:62">
      <c r="B215" s="6">
        <v>13</v>
      </c>
      <c r="C215" s="4" t="str">
        <f>IF(B215="","",VLOOKUP(B215,Tabelle2!$A$2:$B$38,2,0))</f>
        <v>4-15-16-19-24-33</v>
      </c>
      <c r="D215" s="3">
        <f t="shared" si="167"/>
        <v>0</v>
      </c>
      <c r="E215" s="7" t="str">
        <f t="shared" si="165"/>
        <v>L</v>
      </c>
      <c r="F215" s="32" t="str">
        <f>IF(B215="","",IF(AE214&lt;$J$15,"Bet","No Bet"))</f>
        <v>Bet</v>
      </c>
      <c r="G215" s="22">
        <f t="shared" si="166"/>
        <v>-342</v>
      </c>
      <c r="AE215" s="1">
        <f>IF(E215="L",AE214+1,IF(E215="W",0,""))</f>
        <v>9</v>
      </c>
      <c r="AF215" s="3" t="str">
        <f t="shared" si="168"/>
        <v/>
      </c>
      <c r="AG215" s="3" t="str">
        <f t="shared" si="169"/>
        <v/>
      </c>
      <c r="AH215" s="3" t="str">
        <f t="shared" si="170"/>
        <v/>
      </c>
      <c r="AI215" s="3" t="str">
        <f t="shared" si="171"/>
        <v/>
      </c>
      <c r="AJ215" s="3" t="str">
        <f t="shared" si="172"/>
        <v/>
      </c>
      <c r="AK215" s="3" t="str">
        <f t="shared" si="173"/>
        <v/>
      </c>
      <c r="AL215" s="3" t="str">
        <f t="shared" si="174"/>
        <v/>
      </c>
      <c r="AM215" s="3" t="str">
        <f t="shared" si="175"/>
        <v/>
      </c>
      <c r="AN215" s="3" t="str">
        <f t="shared" si="176"/>
        <v/>
      </c>
      <c r="AO215" s="3" t="str">
        <f t="shared" si="177"/>
        <v/>
      </c>
      <c r="AP215" s="3" t="str">
        <f t="shared" si="178"/>
        <v/>
      </c>
      <c r="AQ215" s="3" t="str">
        <f t="shared" si="179"/>
        <v/>
      </c>
      <c r="AR215" s="3" t="str">
        <f t="shared" si="180"/>
        <v/>
      </c>
      <c r="AS215" s="3" t="str">
        <f t="shared" si="181"/>
        <v/>
      </c>
      <c r="AT215" s="3" t="str">
        <f t="shared" si="182"/>
        <v/>
      </c>
      <c r="AU215" s="3" t="str">
        <f t="shared" si="183"/>
        <v/>
      </c>
      <c r="AV215" s="3" t="str">
        <f t="shared" si="184"/>
        <v/>
      </c>
      <c r="AW215" s="3" t="str">
        <f t="shared" si="185"/>
        <v/>
      </c>
      <c r="AX215" s="3" t="str">
        <f t="shared" si="186"/>
        <v/>
      </c>
      <c r="AY215" s="3" t="str">
        <f t="shared" si="187"/>
        <v/>
      </c>
      <c r="AZ215" s="3" t="str">
        <f t="shared" si="188"/>
        <v/>
      </c>
      <c r="BA215" s="3" t="str">
        <f t="shared" si="189"/>
        <v/>
      </c>
      <c r="BB215" s="3" t="str">
        <f t="shared" si="190"/>
        <v/>
      </c>
      <c r="BC215" s="3" t="str">
        <f t="shared" si="191"/>
        <v/>
      </c>
      <c r="BD215" s="3" t="str">
        <f t="shared" si="192"/>
        <v/>
      </c>
      <c r="BE215" s="3" t="str">
        <f t="shared" si="193"/>
        <v/>
      </c>
      <c r="BF215" s="3" t="str">
        <f t="shared" si="194"/>
        <v/>
      </c>
      <c r="BG215" s="3" t="str">
        <f t="shared" si="195"/>
        <v/>
      </c>
      <c r="BH215" s="3" t="str">
        <f t="shared" si="196"/>
        <v/>
      </c>
      <c r="BI215" s="3" t="str">
        <f t="shared" si="197"/>
        <v/>
      </c>
      <c r="BJ215" s="3" t="str">
        <f t="shared" si="198"/>
        <v/>
      </c>
    </row>
    <row r="216" spans="2:62">
      <c r="B216" s="6">
        <v>28</v>
      </c>
      <c r="C216" s="4" t="str">
        <f>IF(B216="","",VLOOKUP(B216,Tabelle2!$A$2:$B$38,2,0))</f>
        <v>1-4-19-20-21-33</v>
      </c>
      <c r="D216" s="3">
        <f t="shared" si="167"/>
        <v>0</v>
      </c>
      <c r="E216" s="7" t="str">
        <f t="shared" si="165"/>
        <v>L</v>
      </c>
      <c r="F216" s="32" t="str">
        <f>IF(B216="","",IF(AE215&lt;$J$15,"Bet","No Bet"))</f>
        <v>Bet</v>
      </c>
      <c r="G216" s="22">
        <f t="shared" si="166"/>
        <v>-348</v>
      </c>
      <c r="AE216" s="1">
        <f>IF(E216="L",AE215+1,IF(E216="W",0,""))</f>
        <v>10</v>
      </c>
      <c r="AF216" s="3" t="str">
        <f t="shared" si="168"/>
        <v/>
      </c>
      <c r="AG216" s="3" t="str">
        <f t="shared" si="169"/>
        <v/>
      </c>
      <c r="AH216" s="3" t="str">
        <f t="shared" si="170"/>
        <v/>
      </c>
      <c r="AI216" s="3" t="str">
        <f t="shared" si="171"/>
        <v/>
      </c>
      <c r="AJ216" s="3" t="str">
        <f t="shared" si="172"/>
        <v/>
      </c>
      <c r="AK216" s="3" t="str">
        <f t="shared" si="173"/>
        <v/>
      </c>
      <c r="AL216" s="3" t="str">
        <f t="shared" si="174"/>
        <v/>
      </c>
      <c r="AM216" s="3" t="str">
        <f t="shared" si="175"/>
        <v/>
      </c>
      <c r="AN216" s="3" t="str">
        <f t="shared" si="176"/>
        <v/>
      </c>
      <c r="AO216" s="3" t="str">
        <f t="shared" si="177"/>
        <v/>
      </c>
      <c r="AP216" s="3" t="str">
        <f t="shared" si="178"/>
        <v/>
      </c>
      <c r="AQ216" s="3" t="str">
        <f t="shared" si="179"/>
        <v/>
      </c>
      <c r="AR216" s="3" t="str">
        <f t="shared" si="180"/>
        <v/>
      </c>
      <c r="AS216" s="3" t="str">
        <f t="shared" si="181"/>
        <v/>
      </c>
      <c r="AT216" s="3" t="str">
        <f t="shared" si="182"/>
        <v/>
      </c>
      <c r="AU216" s="3" t="str">
        <f t="shared" si="183"/>
        <v/>
      </c>
      <c r="AV216" s="3" t="str">
        <f t="shared" si="184"/>
        <v/>
      </c>
      <c r="AW216" s="3" t="str">
        <f t="shared" si="185"/>
        <v/>
      </c>
      <c r="AX216" s="3" t="str">
        <f t="shared" si="186"/>
        <v/>
      </c>
      <c r="AY216" s="3" t="str">
        <f t="shared" si="187"/>
        <v/>
      </c>
      <c r="AZ216" s="3" t="str">
        <f t="shared" si="188"/>
        <v/>
      </c>
      <c r="BA216" s="3" t="str">
        <f t="shared" si="189"/>
        <v/>
      </c>
      <c r="BB216" s="3" t="str">
        <f t="shared" si="190"/>
        <v/>
      </c>
      <c r="BC216" s="3" t="str">
        <f t="shared" si="191"/>
        <v/>
      </c>
      <c r="BD216" s="3" t="str">
        <f t="shared" si="192"/>
        <v/>
      </c>
      <c r="BE216" s="3" t="str">
        <f t="shared" si="193"/>
        <v/>
      </c>
      <c r="BF216" s="3" t="str">
        <f t="shared" si="194"/>
        <v/>
      </c>
      <c r="BG216" s="3" t="str">
        <f t="shared" si="195"/>
        <v/>
      </c>
      <c r="BH216" s="3" t="str">
        <f t="shared" si="196"/>
        <v/>
      </c>
      <c r="BI216" s="3" t="str">
        <f t="shared" si="197"/>
        <v/>
      </c>
      <c r="BJ216" s="3" t="str">
        <f t="shared" si="198"/>
        <v/>
      </c>
    </row>
    <row r="217" spans="2:62">
      <c r="B217" s="6">
        <v>28</v>
      </c>
      <c r="C217" s="4" t="str">
        <f>IF(B217="","",VLOOKUP(B217,Tabelle2!$A$2:$B$38,2,0))</f>
        <v>1-4-19-20-21-33</v>
      </c>
      <c r="D217" s="3">
        <f t="shared" si="167"/>
        <v>0</v>
      </c>
      <c r="E217" s="7" t="str">
        <f t="shared" si="165"/>
        <v>L</v>
      </c>
      <c r="F217" s="32" t="str">
        <f>IF(B217="","",IF(AE216&lt;$J$15,"Bet","No Bet"))</f>
        <v>Bet</v>
      </c>
      <c r="G217" s="22">
        <f t="shared" si="166"/>
        <v>-354</v>
      </c>
      <c r="AE217" s="1">
        <f>IF(E217="L",AE216+1,IF(E217="W",0,""))</f>
        <v>11</v>
      </c>
      <c r="AF217" s="3" t="str">
        <f t="shared" si="168"/>
        <v/>
      </c>
      <c r="AG217" s="3" t="str">
        <f t="shared" si="169"/>
        <v/>
      </c>
      <c r="AH217" s="3" t="str">
        <f t="shared" si="170"/>
        <v/>
      </c>
      <c r="AI217" s="3" t="str">
        <f t="shared" si="171"/>
        <v/>
      </c>
      <c r="AJ217" s="3" t="str">
        <f t="shared" si="172"/>
        <v/>
      </c>
      <c r="AK217" s="3" t="str">
        <f t="shared" si="173"/>
        <v/>
      </c>
      <c r="AL217" s="3" t="str">
        <f t="shared" si="174"/>
        <v/>
      </c>
      <c r="AM217" s="3" t="str">
        <f t="shared" si="175"/>
        <v/>
      </c>
      <c r="AN217" s="3" t="str">
        <f t="shared" si="176"/>
        <v/>
      </c>
      <c r="AO217" s="3" t="str">
        <f t="shared" si="177"/>
        <v/>
      </c>
      <c r="AP217" s="3" t="str">
        <f t="shared" si="178"/>
        <v/>
      </c>
      <c r="AQ217" s="3" t="str">
        <f t="shared" si="179"/>
        <v/>
      </c>
      <c r="AR217" s="3" t="str">
        <f t="shared" si="180"/>
        <v/>
      </c>
      <c r="AS217" s="3" t="str">
        <f t="shared" si="181"/>
        <v/>
      </c>
      <c r="AT217" s="3" t="str">
        <f t="shared" si="182"/>
        <v/>
      </c>
      <c r="AU217" s="3" t="str">
        <f t="shared" si="183"/>
        <v/>
      </c>
      <c r="AV217" s="3" t="str">
        <f t="shared" si="184"/>
        <v/>
      </c>
      <c r="AW217" s="3" t="str">
        <f t="shared" si="185"/>
        <v/>
      </c>
      <c r="AX217" s="3" t="str">
        <f t="shared" si="186"/>
        <v/>
      </c>
      <c r="AY217" s="3" t="str">
        <f t="shared" si="187"/>
        <v/>
      </c>
      <c r="AZ217" s="3" t="str">
        <f t="shared" si="188"/>
        <v/>
      </c>
      <c r="BA217" s="3" t="str">
        <f t="shared" si="189"/>
        <v/>
      </c>
      <c r="BB217" s="3" t="str">
        <f t="shared" si="190"/>
        <v/>
      </c>
      <c r="BC217" s="3" t="str">
        <f t="shared" si="191"/>
        <v/>
      </c>
      <c r="BD217" s="3" t="str">
        <f t="shared" si="192"/>
        <v/>
      </c>
      <c r="BE217" s="3" t="str">
        <f t="shared" si="193"/>
        <v/>
      </c>
      <c r="BF217" s="3" t="str">
        <f t="shared" si="194"/>
        <v/>
      </c>
      <c r="BG217" s="3" t="str">
        <f t="shared" si="195"/>
        <v/>
      </c>
      <c r="BH217" s="3" t="str">
        <f t="shared" si="196"/>
        <v/>
      </c>
      <c r="BI217" s="3" t="str">
        <f t="shared" si="197"/>
        <v/>
      </c>
      <c r="BJ217" s="3" t="str">
        <f t="shared" si="198"/>
        <v/>
      </c>
    </row>
    <row r="218" spans="2:62">
      <c r="B218" s="6">
        <v>27</v>
      </c>
      <c r="C218" s="4" t="str">
        <f>IF(B218="","",VLOOKUP(B218,Tabelle2!$A$2:$B$38,2,0))</f>
        <v>5-15-16-19-24-32</v>
      </c>
      <c r="D218" s="3">
        <f t="shared" si="167"/>
        <v>0</v>
      </c>
      <c r="E218" s="7" t="str">
        <f t="shared" si="165"/>
        <v>L</v>
      </c>
      <c r="F218" s="32" t="str">
        <f>IF(B218="","",IF(AE217&lt;$J$15,"Bet","No Bet"))</f>
        <v>Bet</v>
      </c>
      <c r="G218" s="22">
        <f t="shared" si="166"/>
        <v>-360</v>
      </c>
      <c r="AE218" s="1">
        <f>IF(E218="L",AE217+1,IF(E218="W",0,""))</f>
        <v>12</v>
      </c>
      <c r="AF218" s="3" t="str">
        <f t="shared" si="168"/>
        <v/>
      </c>
      <c r="AG218" s="3" t="str">
        <f t="shared" si="169"/>
        <v/>
      </c>
      <c r="AH218" s="3" t="str">
        <f t="shared" si="170"/>
        <v/>
      </c>
      <c r="AI218" s="3" t="str">
        <f t="shared" si="171"/>
        <v/>
      </c>
      <c r="AJ218" s="3" t="str">
        <f t="shared" si="172"/>
        <v/>
      </c>
      <c r="AK218" s="3" t="str">
        <f t="shared" si="173"/>
        <v/>
      </c>
      <c r="AL218" s="3" t="str">
        <f t="shared" si="174"/>
        <v/>
      </c>
      <c r="AM218" s="3" t="str">
        <f t="shared" si="175"/>
        <v/>
      </c>
      <c r="AN218" s="3" t="str">
        <f t="shared" si="176"/>
        <v/>
      </c>
      <c r="AO218" s="3" t="str">
        <f t="shared" si="177"/>
        <v/>
      </c>
      <c r="AP218" s="3" t="str">
        <f t="shared" si="178"/>
        <v/>
      </c>
      <c r="AQ218" s="3" t="str">
        <f t="shared" si="179"/>
        <v/>
      </c>
      <c r="AR218" s="3" t="str">
        <f t="shared" si="180"/>
        <v/>
      </c>
      <c r="AS218" s="3" t="str">
        <f t="shared" si="181"/>
        <v/>
      </c>
      <c r="AT218" s="3" t="str">
        <f t="shared" si="182"/>
        <v/>
      </c>
      <c r="AU218" s="3" t="str">
        <f t="shared" si="183"/>
        <v/>
      </c>
      <c r="AV218" s="3" t="str">
        <f t="shared" si="184"/>
        <v/>
      </c>
      <c r="AW218" s="3" t="str">
        <f t="shared" si="185"/>
        <v/>
      </c>
      <c r="AX218" s="3" t="str">
        <f t="shared" si="186"/>
        <v/>
      </c>
      <c r="AY218" s="3" t="str">
        <f t="shared" si="187"/>
        <v/>
      </c>
      <c r="AZ218" s="3" t="str">
        <f t="shared" si="188"/>
        <v/>
      </c>
      <c r="BA218" s="3" t="str">
        <f t="shared" si="189"/>
        <v/>
      </c>
      <c r="BB218" s="3" t="str">
        <f t="shared" si="190"/>
        <v/>
      </c>
      <c r="BC218" s="3" t="str">
        <f t="shared" si="191"/>
        <v/>
      </c>
      <c r="BD218" s="3" t="str">
        <f t="shared" si="192"/>
        <v/>
      </c>
      <c r="BE218" s="3" t="str">
        <f t="shared" si="193"/>
        <v/>
      </c>
      <c r="BF218" s="3" t="str">
        <f t="shared" si="194"/>
        <v/>
      </c>
      <c r="BG218" s="3" t="str">
        <f t="shared" si="195"/>
        <v/>
      </c>
      <c r="BH218" s="3" t="str">
        <f t="shared" si="196"/>
        <v/>
      </c>
      <c r="BI218" s="3" t="str">
        <f t="shared" si="197"/>
        <v/>
      </c>
      <c r="BJ218" s="3" t="str">
        <f t="shared" si="198"/>
        <v/>
      </c>
    </row>
    <row r="219" spans="2:62">
      <c r="B219" s="6">
        <v>27</v>
      </c>
      <c r="C219" s="4" t="str">
        <f>IF(B219="","",VLOOKUP(B219,Tabelle2!$A$2:$B$38,2,0))</f>
        <v>5-15-16-19-24-32</v>
      </c>
      <c r="D219" s="3">
        <f t="shared" si="167"/>
        <v>0</v>
      </c>
      <c r="E219" s="7" t="str">
        <f t="shared" si="165"/>
        <v>L</v>
      </c>
      <c r="F219" s="32" t="str">
        <f>IF(B219="","",IF(AE218&lt;$J$15,"Bet","No Bet"))</f>
        <v>Bet</v>
      </c>
      <c r="G219" s="22">
        <f t="shared" si="166"/>
        <v>-366</v>
      </c>
      <c r="AE219" s="1">
        <f>IF(E219="L",AE218+1,IF(E219="W",0,""))</f>
        <v>13</v>
      </c>
      <c r="AF219" s="3" t="str">
        <f t="shared" si="168"/>
        <v/>
      </c>
      <c r="AG219" s="3" t="str">
        <f t="shared" si="169"/>
        <v/>
      </c>
      <c r="AH219" s="3" t="str">
        <f t="shared" si="170"/>
        <v/>
      </c>
      <c r="AI219" s="3" t="str">
        <f t="shared" si="171"/>
        <v/>
      </c>
      <c r="AJ219" s="3" t="str">
        <f t="shared" si="172"/>
        <v/>
      </c>
      <c r="AK219" s="3" t="str">
        <f t="shared" si="173"/>
        <v/>
      </c>
      <c r="AL219" s="3" t="str">
        <f t="shared" si="174"/>
        <v/>
      </c>
      <c r="AM219" s="3" t="str">
        <f t="shared" si="175"/>
        <v/>
      </c>
      <c r="AN219" s="3" t="str">
        <f t="shared" si="176"/>
        <v/>
      </c>
      <c r="AO219" s="3" t="str">
        <f t="shared" si="177"/>
        <v/>
      </c>
      <c r="AP219" s="3" t="str">
        <f t="shared" si="178"/>
        <v/>
      </c>
      <c r="AQ219" s="3" t="str">
        <f t="shared" si="179"/>
        <v/>
      </c>
      <c r="AR219" s="3" t="str">
        <f t="shared" si="180"/>
        <v/>
      </c>
      <c r="AS219" s="3" t="str">
        <f t="shared" si="181"/>
        <v/>
      </c>
      <c r="AT219" s="3" t="str">
        <f t="shared" si="182"/>
        <v/>
      </c>
      <c r="AU219" s="3" t="str">
        <f t="shared" si="183"/>
        <v/>
      </c>
      <c r="AV219" s="3" t="str">
        <f t="shared" si="184"/>
        <v/>
      </c>
      <c r="AW219" s="3" t="str">
        <f t="shared" si="185"/>
        <v/>
      </c>
      <c r="AX219" s="3" t="str">
        <f t="shared" si="186"/>
        <v/>
      </c>
      <c r="AY219" s="3" t="str">
        <f t="shared" si="187"/>
        <v/>
      </c>
      <c r="AZ219" s="3" t="str">
        <f t="shared" si="188"/>
        <v/>
      </c>
      <c r="BA219" s="3" t="str">
        <f t="shared" si="189"/>
        <v/>
      </c>
      <c r="BB219" s="3" t="str">
        <f t="shared" si="190"/>
        <v/>
      </c>
      <c r="BC219" s="3" t="str">
        <f t="shared" si="191"/>
        <v/>
      </c>
      <c r="BD219" s="3" t="str">
        <f t="shared" si="192"/>
        <v/>
      </c>
      <c r="BE219" s="3" t="str">
        <f t="shared" si="193"/>
        <v/>
      </c>
      <c r="BF219" s="3" t="str">
        <f t="shared" si="194"/>
        <v/>
      </c>
      <c r="BG219" s="3" t="str">
        <f t="shared" si="195"/>
        <v/>
      </c>
      <c r="BH219" s="3" t="str">
        <f t="shared" si="196"/>
        <v/>
      </c>
      <c r="BI219" s="3" t="str">
        <f t="shared" si="197"/>
        <v/>
      </c>
      <c r="BJ219" s="3" t="str">
        <f t="shared" si="198"/>
        <v/>
      </c>
    </row>
    <row r="220" spans="2:62">
      <c r="B220" s="6">
        <v>3</v>
      </c>
      <c r="C220" s="4" t="str">
        <f>IF(B220="","",VLOOKUP(B220,Tabelle2!$A$2:$B$38,2,0))</f>
        <v>2-9-14-17-25-31</v>
      </c>
      <c r="D220" s="3">
        <f t="shared" si="167"/>
        <v>0</v>
      </c>
      <c r="E220" s="7" t="str">
        <f t="shared" si="165"/>
        <v>L</v>
      </c>
      <c r="F220" s="32" t="str">
        <f>IF(B220="","",IF(AE219&lt;$J$15,"Bet","No Bet"))</f>
        <v>Bet</v>
      </c>
      <c r="G220" s="22">
        <f t="shared" si="166"/>
        <v>-372</v>
      </c>
      <c r="AE220" s="1">
        <f>IF(E220="L",AE219+1,IF(E220="W",0,""))</f>
        <v>14</v>
      </c>
      <c r="AF220" s="3" t="str">
        <f t="shared" si="168"/>
        <v/>
      </c>
      <c r="AG220" s="3" t="str">
        <f t="shared" si="169"/>
        <v/>
      </c>
      <c r="AH220" s="3" t="str">
        <f t="shared" si="170"/>
        <v/>
      </c>
      <c r="AI220" s="3" t="str">
        <f t="shared" si="171"/>
        <v/>
      </c>
      <c r="AJ220" s="3" t="str">
        <f t="shared" si="172"/>
        <v/>
      </c>
      <c r="AK220" s="3" t="str">
        <f t="shared" si="173"/>
        <v/>
      </c>
      <c r="AL220" s="3" t="str">
        <f t="shared" si="174"/>
        <v/>
      </c>
      <c r="AM220" s="3" t="str">
        <f t="shared" si="175"/>
        <v/>
      </c>
      <c r="AN220" s="3" t="str">
        <f t="shared" si="176"/>
        <v/>
      </c>
      <c r="AO220" s="3" t="str">
        <f t="shared" si="177"/>
        <v/>
      </c>
      <c r="AP220" s="3" t="str">
        <f t="shared" si="178"/>
        <v/>
      </c>
      <c r="AQ220" s="3" t="str">
        <f t="shared" si="179"/>
        <v/>
      </c>
      <c r="AR220" s="3" t="str">
        <f t="shared" si="180"/>
        <v/>
      </c>
      <c r="AS220" s="3" t="str">
        <f t="shared" si="181"/>
        <v/>
      </c>
      <c r="AT220" s="3" t="str">
        <f t="shared" si="182"/>
        <v/>
      </c>
      <c r="AU220" s="3" t="str">
        <f t="shared" si="183"/>
        <v/>
      </c>
      <c r="AV220" s="3" t="str">
        <f t="shared" si="184"/>
        <v/>
      </c>
      <c r="AW220" s="3" t="str">
        <f t="shared" si="185"/>
        <v/>
      </c>
      <c r="AX220" s="3" t="str">
        <f t="shared" si="186"/>
        <v/>
      </c>
      <c r="AY220" s="3" t="str">
        <f t="shared" si="187"/>
        <v/>
      </c>
      <c r="AZ220" s="3" t="str">
        <f t="shared" si="188"/>
        <v/>
      </c>
      <c r="BA220" s="3" t="str">
        <f t="shared" si="189"/>
        <v/>
      </c>
      <c r="BB220" s="3" t="str">
        <f t="shared" si="190"/>
        <v/>
      </c>
      <c r="BC220" s="3" t="str">
        <f t="shared" si="191"/>
        <v/>
      </c>
      <c r="BD220" s="3" t="str">
        <f t="shared" si="192"/>
        <v/>
      </c>
      <c r="BE220" s="3" t="str">
        <f t="shared" si="193"/>
        <v/>
      </c>
      <c r="BF220" s="3" t="str">
        <f t="shared" si="194"/>
        <v/>
      </c>
      <c r="BG220" s="3" t="str">
        <f t="shared" si="195"/>
        <v/>
      </c>
      <c r="BH220" s="3" t="str">
        <f t="shared" si="196"/>
        <v/>
      </c>
      <c r="BI220" s="3" t="str">
        <f t="shared" si="197"/>
        <v/>
      </c>
      <c r="BJ220" s="3" t="str">
        <f t="shared" si="198"/>
        <v/>
      </c>
    </row>
    <row r="221" spans="2:62">
      <c r="B221" s="6">
        <v>32</v>
      </c>
      <c r="C221" s="4" t="str">
        <f>IF(B221="","",VLOOKUP(B221,Tabelle2!$A$2:$B$38,2,0))</f>
        <v>6-18-22-27-29-34</v>
      </c>
      <c r="D221" s="3">
        <f t="shared" si="167"/>
        <v>0</v>
      </c>
      <c r="E221" s="7" t="str">
        <f t="shared" si="165"/>
        <v>L</v>
      </c>
      <c r="F221" s="32" t="str">
        <f>IF(B221="","",IF(AE220&lt;$J$15,"Bet","No Bet"))</f>
        <v>Bet</v>
      </c>
      <c r="G221" s="22">
        <f t="shared" si="166"/>
        <v>-378</v>
      </c>
      <c r="AE221" s="1">
        <f>IF(E221="L",AE220+1,IF(E221="W",0,""))</f>
        <v>15</v>
      </c>
      <c r="AF221" s="3" t="str">
        <f t="shared" si="168"/>
        <v/>
      </c>
      <c r="AG221" s="3" t="str">
        <f t="shared" si="169"/>
        <v/>
      </c>
      <c r="AH221" s="3" t="str">
        <f t="shared" si="170"/>
        <v/>
      </c>
      <c r="AI221" s="3" t="str">
        <f t="shared" si="171"/>
        <v/>
      </c>
      <c r="AJ221" s="3" t="str">
        <f t="shared" si="172"/>
        <v/>
      </c>
      <c r="AK221" s="3" t="str">
        <f t="shared" si="173"/>
        <v/>
      </c>
      <c r="AL221" s="3" t="str">
        <f t="shared" si="174"/>
        <v/>
      </c>
      <c r="AM221" s="3" t="str">
        <f t="shared" si="175"/>
        <v/>
      </c>
      <c r="AN221" s="3" t="str">
        <f t="shared" si="176"/>
        <v/>
      </c>
      <c r="AO221" s="3" t="str">
        <f t="shared" si="177"/>
        <v/>
      </c>
      <c r="AP221" s="3" t="str">
        <f t="shared" si="178"/>
        <v/>
      </c>
      <c r="AQ221" s="3" t="str">
        <f t="shared" si="179"/>
        <v/>
      </c>
      <c r="AR221" s="3" t="str">
        <f t="shared" si="180"/>
        <v/>
      </c>
      <c r="AS221" s="3" t="str">
        <f t="shared" si="181"/>
        <v/>
      </c>
      <c r="AT221" s="3" t="str">
        <f t="shared" si="182"/>
        <v/>
      </c>
      <c r="AU221" s="3" t="str">
        <f t="shared" si="183"/>
        <v/>
      </c>
      <c r="AV221" s="3" t="str">
        <f t="shared" si="184"/>
        <v/>
      </c>
      <c r="AW221" s="3" t="str">
        <f t="shared" si="185"/>
        <v/>
      </c>
      <c r="AX221" s="3" t="str">
        <f t="shared" si="186"/>
        <v/>
      </c>
      <c r="AY221" s="3" t="str">
        <f t="shared" si="187"/>
        <v/>
      </c>
      <c r="AZ221" s="3" t="str">
        <f t="shared" si="188"/>
        <v/>
      </c>
      <c r="BA221" s="3" t="str">
        <f t="shared" si="189"/>
        <v/>
      </c>
      <c r="BB221" s="3" t="str">
        <f t="shared" si="190"/>
        <v/>
      </c>
      <c r="BC221" s="3" t="str">
        <f t="shared" si="191"/>
        <v/>
      </c>
      <c r="BD221" s="3" t="str">
        <f t="shared" si="192"/>
        <v/>
      </c>
      <c r="BE221" s="3" t="str">
        <f t="shared" si="193"/>
        <v/>
      </c>
      <c r="BF221" s="3" t="str">
        <f t="shared" si="194"/>
        <v/>
      </c>
      <c r="BG221" s="3" t="str">
        <f t="shared" si="195"/>
        <v/>
      </c>
      <c r="BH221" s="3" t="str">
        <f t="shared" si="196"/>
        <v/>
      </c>
      <c r="BI221" s="3" t="str">
        <f t="shared" si="197"/>
        <v/>
      </c>
      <c r="BJ221" s="3" t="str">
        <f t="shared" si="198"/>
        <v/>
      </c>
    </row>
    <row r="222" spans="2:62">
      <c r="B222" s="6">
        <v>32</v>
      </c>
      <c r="C222" s="4" t="str">
        <f>IF(B222="","",VLOOKUP(B222,Tabelle2!$A$2:$B$38,2,0))</f>
        <v>6-18-22-27-29-34</v>
      </c>
      <c r="D222" s="3">
        <f t="shared" si="167"/>
        <v>0</v>
      </c>
      <c r="E222" s="7" t="str">
        <f t="shared" si="165"/>
        <v>L</v>
      </c>
      <c r="F222" s="32" t="str">
        <f>IF(B222="","",IF(AE221&lt;$J$15,"Bet","No Bet"))</f>
        <v>Bet</v>
      </c>
      <c r="G222" s="22">
        <f t="shared" si="166"/>
        <v>-384</v>
      </c>
      <c r="AE222" s="1">
        <f>IF(E222="L",AE221+1,IF(E222="W",0,""))</f>
        <v>16</v>
      </c>
      <c r="AF222" s="3" t="str">
        <f t="shared" si="168"/>
        <v/>
      </c>
      <c r="AG222" s="3" t="str">
        <f t="shared" si="169"/>
        <v/>
      </c>
      <c r="AH222" s="3" t="str">
        <f t="shared" si="170"/>
        <v/>
      </c>
      <c r="AI222" s="3" t="str">
        <f t="shared" si="171"/>
        <v/>
      </c>
      <c r="AJ222" s="3" t="str">
        <f t="shared" si="172"/>
        <v/>
      </c>
      <c r="AK222" s="3" t="str">
        <f t="shared" si="173"/>
        <v/>
      </c>
      <c r="AL222" s="3" t="str">
        <f t="shared" si="174"/>
        <v/>
      </c>
      <c r="AM222" s="3" t="str">
        <f t="shared" si="175"/>
        <v/>
      </c>
      <c r="AN222" s="3" t="str">
        <f t="shared" si="176"/>
        <v/>
      </c>
      <c r="AO222" s="3" t="str">
        <f t="shared" si="177"/>
        <v/>
      </c>
      <c r="AP222" s="3" t="str">
        <f t="shared" si="178"/>
        <v/>
      </c>
      <c r="AQ222" s="3" t="str">
        <f t="shared" si="179"/>
        <v/>
      </c>
      <c r="AR222" s="3" t="str">
        <f t="shared" si="180"/>
        <v/>
      </c>
      <c r="AS222" s="3" t="str">
        <f t="shared" si="181"/>
        <v/>
      </c>
      <c r="AT222" s="3" t="str">
        <f t="shared" si="182"/>
        <v/>
      </c>
      <c r="AU222" s="3" t="str">
        <f t="shared" si="183"/>
        <v/>
      </c>
      <c r="AV222" s="3" t="str">
        <f t="shared" si="184"/>
        <v/>
      </c>
      <c r="AW222" s="3" t="str">
        <f t="shared" si="185"/>
        <v/>
      </c>
      <c r="AX222" s="3" t="str">
        <f t="shared" si="186"/>
        <v/>
      </c>
      <c r="AY222" s="3" t="str">
        <f t="shared" si="187"/>
        <v/>
      </c>
      <c r="AZ222" s="3" t="str">
        <f t="shared" si="188"/>
        <v/>
      </c>
      <c r="BA222" s="3" t="str">
        <f t="shared" si="189"/>
        <v/>
      </c>
      <c r="BB222" s="3" t="str">
        <f t="shared" si="190"/>
        <v/>
      </c>
      <c r="BC222" s="3" t="str">
        <f t="shared" si="191"/>
        <v/>
      </c>
      <c r="BD222" s="3" t="str">
        <f t="shared" si="192"/>
        <v/>
      </c>
      <c r="BE222" s="3" t="str">
        <f t="shared" si="193"/>
        <v/>
      </c>
      <c r="BF222" s="3" t="str">
        <f t="shared" si="194"/>
        <v/>
      </c>
      <c r="BG222" s="3" t="str">
        <f t="shared" si="195"/>
        <v/>
      </c>
      <c r="BH222" s="3" t="str">
        <f t="shared" si="196"/>
        <v/>
      </c>
      <c r="BI222" s="3" t="str">
        <f t="shared" si="197"/>
        <v/>
      </c>
      <c r="BJ222" s="3" t="str">
        <f t="shared" si="198"/>
        <v/>
      </c>
    </row>
    <row r="223" spans="2:62">
      <c r="B223" s="6">
        <v>24</v>
      </c>
      <c r="C223" s="4" t="str">
        <f>IF(B223="","",VLOOKUP(B223,Tabelle2!$A$2:$B$38,2,0))</f>
        <v>6-13-18-22-27-29</v>
      </c>
      <c r="D223" s="3">
        <f t="shared" si="167"/>
        <v>0</v>
      </c>
      <c r="E223" s="7" t="str">
        <f t="shared" si="165"/>
        <v>L</v>
      </c>
      <c r="F223" s="32" t="str">
        <f>IF(B223="","",IF(AE222&lt;$J$15,"Bet","No Bet"))</f>
        <v>Bet</v>
      </c>
      <c r="G223" s="22">
        <f t="shared" si="166"/>
        <v>-390</v>
      </c>
      <c r="AE223" s="1">
        <f>IF(E223="L",AE222+1,IF(E223="W",0,""))</f>
        <v>17</v>
      </c>
      <c r="AF223" s="3" t="str">
        <f t="shared" si="168"/>
        <v/>
      </c>
      <c r="AG223" s="3" t="str">
        <f t="shared" si="169"/>
        <v/>
      </c>
      <c r="AH223" s="3" t="str">
        <f t="shared" si="170"/>
        <v/>
      </c>
      <c r="AI223" s="3" t="str">
        <f t="shared" si="171"/>
        <v/>
      </c>
      <c r="AJ223" s="3" t="str">
        <f t="shared" si="172"/>
        <v/>
      </c>
      <c r="AK223" s="3" t="str">
        <f t="shared" si="173"/>
        <v/>
      </c>
      <c r="AL223" s="3" t="str">
        <f t="shared" si="174"/>
        <v/>
      </c>
      <c r="AM223" s="3" t="str">
        <f t="shared" si="175"/>
        <v/>
      </c>
      <c r="AN223" s="3" t="str">
        <f t="shared" si="176"/>
        <v/>
      </c>
      <c r="AO223" s="3" t="str">
        <f t="shared" si="177"/>
        <v/>
      </c>
      <c r="AP223" s="3" t="str">
        <f t="shared" si="178"/>
        <v/>
      </c>
      <c r="AQ223" s="3" t="str">
        <f t="shared" si="179"/>
        <v/>
      </c>
      <c r="AR223" s="3" t="str">
        <f t="shared" si="180"/>
        <v/>
      </c>
      <c r="AS223" s="3" t="str">
        <f t="shared" si="181"/>
        <v/>
      </c>
      <c r="AT223" s="3" t="str">
        <f t="shared" si="182"/>
        <v/>
      </c>
      <c r="AU223" s="3" t="str">
        <f t="shared" si="183"/>
        <v/>
      </c>
      <c r="AV223" s="3" t="str">
        <f t="shared" si="184"/>
        <v/>
      </c>
      <c r="AW223" s="3" t="str">
        <f t="shared" si="185"/>
        <v/>
      </c>
      <c r="AX223" s="3" t="str">
        <f t="shared" si="186"/>
        <v/>
      </c>
      <c r="AY223" s="3" t="str">
        <f t="shared" si="187"/>
        <v/>
      </c>
      <c r="AZ223" s="3" t="str">
        <f t="shared" si="188"/>
        <v/>
      </c>
      <c r="BA223" s="3" t="str">
        <f t="shared" si="189"/>
        <v/>
      </c>
      <c r="BB223" s="3" t="str">
        <f t="shared" si="190"/>
        <v/>
      </c>
      <c r="BC223" s="3" t="str">
        <f t="shared" si="191"/>
        <v/>
      </c>
      <c r="BD223" s="3" t="str">
        <f t="shared" si="192"/>
        <v/>
      </c>
      <c r="BE223" s="3" t="str">
        <f t="shared" si="193"/>
        <v/>
      </c>
      <c r="BF223" s="3" t="str">
        <f t="shared" si="194"/>
        <v/>
      </c>
      <c r="BG223" s="3" t="str">
        <f t="shared" si="195"/>
        <v/>
      </c>
      <c r="BH223" s="3" t="str">
        <f t="shared" si="196"/>
        <v/>
      </c>
      <c r="BI223" s="3" t="str">
        <f t="shared" si="197"/>
        <v/>
      </c>
      <c r="BJ223" s="3" t="str">
        <f t="shared" si="198"/>
        <v/>
      </c>
    </row>
    <row r="224" spans="2:62">
      <c r="B224" s="6">
        <v>24</v>
      </c>
      <c r="C224" s="4" t="str">
        <f>IF(B224="","",VLOOKUP(B224,Tabelle2!$A$2:$B$38,2,0))</f>
        <v>6-13-18-22-27-29</v>
      </c>
      <c r="D224" s="3">
        <f t="shared" si="167"/>
        <v>0</v>
      </c>
      <c r="E224" s="7" t="str">
        <f t="shared" si="165"/>
        <v>L</v>
      </c>
      <c r="F224" s="32" t="str">
        <f>IF(B224="","",IF(AE223&lt;$J$15,"Bet","No Bet"))</f>
        <v>Bet</v>
      </c>
      <c r="G224" s="22">
        <f t="shared" si="166"/>
        <v>-396</v>
      </c>
      <c r="AE224" s="1">
        <f>IF(E224="L",AE223+1,IF(E224="W",0,""))</f>
        <v>18</v>
      </c>
      <c r="AF224" s="3" t="str">
        <f t="shared" si="168"/>
        <v/>
      </c>
      <c r="AG224" s="3" t="str">
        <f t="shared" si="169"/>
        <v/>
      </c>
      <c r="AH224" s="3" t="str">
        <f t="shared" si="170"/>
        <v/>
      </c>
      <c r="AI224" s="3" t="str">
        <f t="shared" si="171"/>
        <v/>
      </c>
      <c r="AJ224" s="3" t="str">
        <f t="shared" si="172"/>
        <v/>
      </c>
      <c r="AK224" s="3" t="str">
        <f t="shared" si="173"/>
        <v/>
      </c>
      <c r="AL224" s="3" t="str">
        <f t="shared" si="174"/>
        <v/>
      </c>
      <c r="AM224" s="3" t="str">
        <f t="shared" si="175"/>
        <v/>
      </c>
      <c r="AN224" s="3" t="str">
        <f t="shared" si="176"/>
        <v/>
      </c>
      <c r="AO224" s="3" t="str">
        <f t="shared" si="177"/>
        <v/>
      </c>
      <c r="AP224" s="3" t="str">
        <f t="shared" si="178"/>
        <v/>
      </c>
      <c r="AQ224" s="3" t="str">
        <f t="shared" si="179"/>
        <v/>
      </c>
      <c r="AR224" s="3" t="str">
        <f t="shared" si="180"/>
        <v/>
      </c>
      <c r="AS224" s="3" t="str">
        <f t="shared" si="181"/>
        <v/>
      </c>
      <c r="AT224" s="3" t="str">
        <f t="shared" si="182"/>
        <v/>
      </c>
      <c r="AU224" s="3" t="str">
        <f t="shared" si="183"/>
        <v/>
      </c>
      <c r="AV224" s="3" t="str">
        <f t="shared" si="184"/>
        <v/>
      </c>
      <c r="AW224" s="3" t="str">
        <f t="shared" si="185"/>
        <v/>
      </c>
      <c r="AX224" s="3" t="str">
        <f t="shared" si="186"/>
        <v/>
      </c>
      <c r="AY224" s="3" t="str">
        <f t="shared" si="187"/>
        <v/>
      </c>
      <c r="AZ224" s="3" t="str">
        <f t="shared" si="188"/>
        <v/>
      </c>
      <c r="BA224" s="3" t="str">
        <f t="shared" si="189"/>
        <v/>
      </c>
      <c r="BB224" s="3" t="str">
        <f t="shared" si="190"/>
        <v/>
      </c>
      <c r="BC224" s="3" t="str">
        <f t="shared" si="191"/>
        <v/>
      </c>
      <c r="BD224" s="3" t="str">
        <f t="shared" si="192"/>
        <v/>
      </c>
      <c r="BE224" s="3" t="str">
        <f t="shared" si="193"/>
        <v/>
      </c>
      <c r="BF224" s="3" t="str">
        <f t="shared" si="194"/>
        <v/>
      </c>
      <c r="BG224" s="3" t="str">
        <f t="shared" si="195"/>
        <v/>
      </c>
      <c r="BH224" s="3" t="str">
        <f t="shared" si="196"/>
        <v/>
      </c>
      <c r="BI224" s="3" t="str">
        <f t="shared" si="197"/>
        <v/>
      </c>
      <c r="BJ224" s="3" t="str">
        <f t="shared" si="198"/>
        <v/>
      </c>
    </row>
    <row r="225" spans="2:62">
      <c r="B225" s="6">
        <v>20</v>
      </c>
      <c r="C225" s="4" t="str">
        <f>IF(B225="","",VLOOKUP(B225,Tabelle2!$A$2:$B$38,2,0))</f>
        <v>8-11-12-28-30-36</v>
      </c>
      <c r="D225" s="3">
        <f t="shared" si="167"/>
        <v>0</v>
      </c>
      <c r="E225" s="7" t="str">
        <f t="shared" si="165"/>
        <v>L</v>
      </c>
      <c r="F225" s="32" t="str">
        <f>IF(B225="","",IF(AE224&lt;$J$15,"Bet","No Bet"))</f>
        <v>Bet</v>
      </c>
      <c r="G225" s="22">
        <f t="shared" si="166"/>
        <v>-402</v>
      </c>
      <c r="AE225" s="1">
        <f>IF(E225="L",AE224+1,IF(E225="W",0,""))</f>
        <v>19</v>
      </c>
      <c r="AF225" s="3" t="str">
        <f t="shared" si="168"/>
        <v/>
      </c>
      <c r="AG225" s="3" t="str">
        <f t="shared" si="169"/>
        <v/>
      </c>
      <c r="AH225" s="3" t="str">
        <f t="shared" si="170"/>
        <v/>
      </c>
      <c r="AI225" s="3" t="str">
        <f t="shared" si="171"/>
        <v/>
      </c>
      <c r="AJ225" s="3" t="str">
        <f t="shared" si="172"/>
        <v/>
      </c>
      <c r="AK225" s="3" t="str">
        <f t="shared" si="173"/>
        <v/>
      </c>
      <c r="AL225" s="3" t="str">
        <f t="shared" si="174"/>
        <v/>
      </c>
      <c r="AM225" s="3" t="str">
        <f t="shared" si="175"/>
        <v/>
      </c>
      <c r="AN225" s="3" t="str">
        <f t="shared" si="176"/>
        <v/>
      </c>
      <c r="AO225" s="3" t="str">
        <f t="shared" si="177"/>
        <v/>
      </c>
      <c r="AP225" s="3" t="str">
        <f t="shared" si="178"/>
        <v/>
      </c>
      <c r="AQ225" s="3" t="str">
        <f t="shared" si="179"/>
        <v/>
      </c>
      <c r="AR225" s="3" t="str">
        <f t="shared" si="180"/>
        <v/>
      </c>
      <c r="AS225" s="3" t="str">
        <f t="shared" si="181"/>
        <v/>
      </c>
      <c r="AT225" s="3" t="str">
        <f t="shared" si="182"/>
        <v/>
      </c>
      <c r="AU225" s="3" t="str">
        <f t="shared" si="183"/>
        <v/>
      </c>
      <c r="AV225" s="3" t="str">
        <f t="shared" si="184"/>
        <v/>
      </c>
      <c r="AW225" s="3" t="str">
        <f t="shared" si="185"/>
        <v/>
      </c>
      <c r="AX225" s="3" t="str">
        <f t="shared" si="186"/>
        <v/>
      </c>
      <c r="AY225" s="3" t="str">
        <f t="shared" si="187"/>
        <v/>
      </c>
      <c r="AZ225" s="3" t="str">
        <f t="shared" si="188"/>
        <v/>
      </c>
      <c r="BA225" s="3" t="str">
        <f t="shared" si="189"/>
        <v/>
      </c>
      <c r="BB225" s="3" t="str">
        <f t="shared" si="190"/>
        <v/>
      </c>
      <c r="BC225" s="3" t="str">
        <f t="shared" si="191"/>
        <v/>
      </c>
      <c r="BD225" s="3" t="str">
        <f t="shared" si="192"/>
        <v/>
      </c>
      <c r="BE225" s="3" t="str">
        <f t="shared" si="193"/>
        <v/>
      </c>
      <c r="BF225" s="3" t="str">
        <f t="shared" si="194"/>
        <v/>
      </c>
      <c r="BG225" s="3" t="str">
        <f t="shared" si="195"/>
        <v/>
      </c>
      <c r="BH225" s="3" t="str">
        <f t="shared" si="196"/>
        <v/>
      </c>
      <c r="BI225" s="3" t="str">
        <f t="shared" si="197"/>
        <v/>
      </c>
      <c r="BJ225" s="3" t="str">
        <f t="shared" si="198"/>
        <v/>
      </c>
    </row>
    <row r="226" spans="2:62">
      <c r="B226" s="6">
        <v>23</v>
      </c>
      <c r="C226" s="4" t="str">
        <f>IF(B226="","",VLOOKUP(B226,Tabelle2!$A$2:$B$38,2,0))</f>
        <v>9-14-17-25-31-34</v>
      </c>
      <c r="D226" s="3">
        <f t="shared" si="167"/>
        <v>0</v>
      </c>
      <c r="E226" s="7" t="str">
        <f t="shared" si="165"/>
        <v>L</v>
      </c>
      <c r="F226" s="32" t="str">
        <f>IF(B226="","",IF(AE225&lt;$J$15,"Bet","No Bet"))</f>
        <v>Bet</v>
      </c>
      <c r="G226" s="22">
        <f t="shared" si="166"/>
        <v>-408</v>
      </c>
      <c r="AE226" s="1">
        <f>IF(E226="L",AE225+1,IF(E226="W",0,""))</f>
        <v>20</v>
      </c>
      <c r="AF226" s="3" t="str">
        <f t="shared" si="168"/>
        <v/>
      </c>
      <c r="AG226" s="3" t="str">
        <f t="shared" si="169"/>
        <v/>
      </c>
      <c r="AH226" s="3" t="str">
        <f t="shared" si="170"/>
        <v/>
      </c>
      <c r="AI226" s="3" t="str">
        <f t="shared" si="171"/>
        <v/>
      </c>
      <c r="AJ226" s="3" t="str">
        <f t="shared" si="172"/>
        <v/>
      </c>
      <c r="AK226" s="3" t="str">
        <f t="shared" si="173"/>
        <v/>
      </c>
      <c r="AL226" s="3" t="str">
        <f t="shared" si="174"/>
        <v/>
      </c>
      <c r="AM226" s="3" t="str">
        <f t="shared" si="175"/>
        <v/>
      </c>
      <c r="AN226" s="3" t="str">
        <f t="shared" si="176"/>
        <v/>
      </c>
      <c r="AO226" s="3" t="str">
        <f t="shared" si="177"/>
        <v/>
      </c>
      <c r="AP226" s="3" t="str">
        <f t="shared" si="178"/>
        <v/>
      </c>
      <c r="AQ226" s="3" t="str">
        <f t="shared" si="179"/>
        <v/>
      </c>
      <c r="AR226" s="3" t="str">
        <f t="shared" si="180"/>
        <v/>
      </c>
      <c r="AS226" s="3" t="str">
        <f t="shared" si="181"/>
        <v/>
      </c>
      <c r="AT226" s="3" t="str">
        <f t="shared" si="182"/>
        <v/>
      </c>
      <c r="AU226" s="3" t="str">
        <f t="shared" si="183"/>
        <v/>
      </c>
      <c r="AV226" s="3" t="str">
        <f t="shared" si="184"/>
        <v/>
      </c>
      <c r="AW226" s="3" t="str">
        <f t="shared" si="185"/>
        <v/>
      </c>
      <c r="AX226" s="3" t="str">
        <f t="shared" si="186"/>
        <v/>
      </c>
      <c r="AY226" s="3" t="str">
        <f t="shared" si="187"/>
        <v/>
      </c>
      <c r="AZ226" s="3" t="str">
        <f t="shared" si="188"/>
        <v/>
      </c>
      <c r="BA226" s="3" t="str">
        <f t="shared" si="189"/>
        <v/>
      </c>
      <c r="BB226" s="3" t="str">
        <f t="shared" si="190"/>
        <v/>
      </c>
      <c r="BC226" s="3" t="str">
        <f t="shared" si="191"/>
        <v/>
      </c>
      <c r="BD226" s="3" t="str">
        <f t="shared" si="192"/>
        <v/>
      </c>
      <c r="BE226" s="3" t="str">
        <f t="shared" si="193"/>
        <v/>
      </c>
      <c r="BF226" s="3" t="str">
        <f t="shared" si="194"/>
        <v/>
      </c>
      <c r="BG226" s="3" t="str">
        <f t="shared" si="195"/>
        <v/>
      </c>
      <c r="BH226" s="3" t="str">
        <f t="shared" si="196"/>
        <v/>
      </c>
      <c r="BI226" s="3" t="str">
        <f t="shared" si="197"/>
        <v/>
      </c>
      <c r="BJ226" s="3" t="str">
        <f t="shared" si="198"/>
        <v/>
      </c>
    </row>
    <row r="227" spans="2:62">
      <c r="B227" s="6">
        <v>23</v>
      </c>
      <c r="C227" s="4" t="str">
        <f>IF(B227="","",VLOOKUP(B227,Tabelle2!$A$2:$B$38,2,0))</f>
        <v>9-14-17-25-31-34</v>
      </c>
      <c r="D227" s="3">
        <f t="shared" si="167"/>
        <v>0</v>
      </c>
      <c r="E227" s="7" t="str">
        <f t="shared" si="165"/>
        <v>L</v>
      </c>
      <c r="F227" s="32" t="str">
        <f>IF(B227="","",IF(AE226&lt;$J$15,"Bet","No Bet"))</f>
        <v>Bet</v>
      </c>
      <c r="G227" s="22">
        <f t="shared" si="166"/>
        <v>-414</v>
      </c>
      <c r="AE227" s="1">
        <f>IF(E227="L",AE226+1,IF(E227="W",0,""))</f>
        <v>21</v>
      </c>
      <c r="AF227" s="3" t="str">
        <f t="shared" si="168"/>
        <v/>
      </c>
      <c r="AG227" s="3" t="str">
        <f t="shared" si="169"/>
        <v/>
      </c>
      <c r="AH227" s="3" t="str">
        <f t="shared" si="170"/>
        <v/>
      </c>
      <c r="AI227" s="3" t="str">
        <f t="shared" si="171"/>
        <v/>
      </c>
      <c r="AJ227" s="3" t="str">
        <f t="shared" si="172"/>
        <v/>
      </c>
      <c r="AK227" s="3" t="str">
        <f t="shared" si="173"/>
        <v/>
      </c>
      <c r="AL227" s="3" t="str">
        <f t="shared" si="174"/>
        <v/>
      </c>
      <c r="AM227" s="3" t="str">
        <f t="shared" si="175"/>
        <v/>
      </c>
      <c r="AN227" s="3" t="str">
        <f t="shared" si="176"/>
        <v/>
      </c>
      <c r="AO227" s="3" t="str">
        <f t="shared" si="177"/>
        <v/>
      </c>
      <c r="AP227" s="3" t="str">
        <f t="shared" si="178"/>
        <v/>
      </c>
      <c r="AQ227" s="3" t="str">
        <f t="shared" si="179"/>
        <v/>
      </c>
      <c r="AR227" s="3" t="str">
        <f t="shared" si="180"/>
        <v/>
      </c>
      <c r="AS227" s="3" t="str">
        <f t="shared" si="181"/>
        <v/>
      </c>
      <c r="AT227" s="3" t="str">
        <f t="shared" si="182"/>
        <v/>
      </c>
      <c r="AU227" s="3" t="str">
        <f t="shared" si="183"/>
        <v/>
      </c>
      <c r="AV227" s="3" t="str">
        <f t="shared" si="184"/>
        <v/>
      </c>
      <c r="AW227" s="3" t="str">
        <f t="shared" si="185"/>
        <v/>
      </c>
      <c r="AX227" s="3" t="str">
        <f t="shared" si="186"/>
        <v/>
      </c>
      <c r="AY227" s="3" t="str">
        <f t="shared" si="187"/>
        <v/>
      </c>
      <c r="AZ227" s="3" t="str">
        <f t="shared" si="188"/>
        <v/>
      </c>
      <c r="BA227" s="3" t="str">
        <f t="shared" si="189"/>
        <v/>
      </c>
      <c r="BB227" s="3" t="str">
        <f t="shared" si="190"/>
        <v/>
      </c>
      <c r="BC227" s="3" t="str">
        <f t="shared" si="191"/>
        <v/>
      </c>
      <c r="BD227" s="3" t="str">
        <f t="shared" si="192"/>
        <v/>
      </c>
      <c r="BE227" s="3" t="str">
        <f t="shared" si="193"/>
        <v/>
      </c>
      <c r="BF227" s="3" t="str">
        <f t="shared" si="194"/>
        <v/>
      </c>
      <c r="BG227" s="3" t="str">
        <f t="shared" si="195"/>
        <v/>
      </c>
      <c r="BH227" s="3" t="str">
        <f t="shared" si="196"/>
        <v/>
      </c>
      <c r="BI227" s="3" t="str">
        <f t="shared" si="197"/>
        <v/>
      </c>
      <c r="BJ227" s="3" t="str">
        <f t="shared" si="198"/>
        <v/>
      </c>
    </row>
    <row r="228" spans="2:62">
      <c r="B228" s="6">
        <v>19</v>
      </c>
      <c r="C228" s="4" t="str">
        <f>IF(B228="","",VLOOKUP(B228,Tabelle2!$A$2:$B$38,2,0))</f>
        <v>7-13-27-28-29-36</v>
      </c>
      <c r="D228" s="3">
        <f t="shared" si="167"/>
        <v>0</v>
      </c>
      <c r="E228" s="7" t="str">
        <f t="shared" si="165"/>
        <v>L</v>
      </c>
      <c r="F228" s="32" t="str">
        <f>IF(B228="","",IF(AE227&lt;$J$15,"Bet","No Bet"))</f>
        <v>Bet</v>
      </c>
      <c r="G228" s="22">
        <f t="shared" si="166"/>
        <v>-420</v>
      </c>
      <c r="AE228" s="1">
        <f>IF(E228="L",AE227+1,IF(E228="W",0,""))</f>
        <v>22</v>
      </c>
      <c r="AF228" s="3" t="str">
        <f t="shared" si="168"/>
        <v/>
      </c>
      <c r="AG228" s="3" t="str">
        <f t="shared" si="169"/>
        <v/>
      </c>
      <c r="AH228" s="3" t="str">
        <f t="shared" si="170"/>
        <v/>
      </c>
      <c r="AI228" s="3" t="str">
        <f t="shared" si="171"/>
        <v/>
      </c>
      <c r="AJ228" s="3" t="str">
        <f t="shared" si="172"/>
        <v/>
      </c>
      <c r="AK228" s="3" t="str">
        <f t="shared" si="173"/>
        <v/>
      </c>
      <c r="AL228" s="3" t="str">
        <f t="shared" si="174"/>
        <v/>
      </c>
      <c r="AM228" s="3" t="str">
        <f t="shared" si="175"/>
        <v/>
      </c>
      <c r="AN228" s="3" t="str">
        <f t="shared" si="176"/>
        <v/>
      </c>
      <c r="AO228" s="3" t="str">
        <f t="shared" si="177"/>
        <v/>
      </c>
      <c r="AP228" s="3" t="str">
        <f t="shared" si="178"/>
        <v/>
      </c>
      <c r="AQ228" s="3" t="str">
        <f t="shared" si="179"/>
        <v/>
      </c>
      <c r="AR228" s="3" t="str">
        <f t="shared" si="180"/>
        <v/>
      </c>
      <c r="AS228" s="3" t="str">
        <f t="shared" si="181"/>
        <v/>
      </c>
      <c r="AT228" s="3" t="str">
        <f t="shared" si="182"/>
        <v/>
      </c>
      <c r="AU228" s="3" t="str">
        <f t="shared" si="183"/>
        <v/>
      </c>
      <c r="AV228" s="3" t="str">
        <f t="shared" si="184"/>
        <v/>
      </c>
      <c r="AW228" s="3" t="str">
        <f t="shared" si="185"/>
        <v/>
      </c>
      <c r="AX228" s="3" t="str">
        <f t="shared" si="186"/>
        <v/>
      </c>
      <c r="AY228" s="3" t="str">
        <f t="shared" si="187"/>
        <v/>
      </c>
      <c r="AZ228" s="3" t="str">
        <f t="shared" si="188"/>
        <v/>
      </c>
      <c r="BA228" s="3" t="str">
        <f t="shared" si="189"/>
        <v/>
      </c>
      <c r="BB228" s="3" t="str">
        <f t="shared" si="190"/>
        <v/>
      </c>
      <c r="BC228" s="3" t="str">
        <f t="shared" si="191"/>
        <v/>
      </c>
      <c r="BD228" s="3" t="str">
        <f t="shared" si="192"/>
        <v/>
      </c>
      <c r="BE228" s="3" t="str">
        <f t="shared" si="193"/>
        <v/>
      </c>
      <c r="BF228" s="3" t="str">
        <f t="shared" si="194"/>
        <v/>
      </c>
      <c r="BG228" s="3" t="str">
        <f t="shared" si="195"/>
        <v/>
      </c>
      <c r="BH228" s="3" t="str">
        <f t="shared" si="196"/>
        <v/>
      </c>
      <c r="BI228" s="3" t="str">
        <f t="shared" si="197"/>
        <v/>
      </c>
      <c r="BJ228" s="3" t="str">
        <f t="shared" si="198"/>
        <v/>
      </c>
    </row>
    <row r="229" spans="2:62">
      <c r="B229" s="6">
        <v>18</v>
      </c>
      <c r="C229" s="4" t="str">
        <f>IF(B229="","",VLOOKUP(B229,Tabelle2!$A$2:$B$38,2,0))</f>
        <v>0-5-15-16-24-32</v>
      </c>
      <c r="D229" s="3">
        <f t="shared" si="167"/>
        <v>0</v>
      </c>
      <c r="E229" s="7" t="str">
        <f t="shared" si="165"/>
        <v>L</v>
      </c>
      <c r="F229" s="32" t="str">
        <f>IF(B229="","",IF(AE228&lt;$J$15,"Bet","No Bet"))</f>
        <v>Bet</v>
      </c>
      <c r="G229" s="22">
        <f t="shared" si="166"/>
        <v>-426</v>
      </c>
      <c r="AE229" s="1">
        <f>IF(E229="L",AE228+1,IF(E229="W",0,""))</f>
        <v>23</v>
      </c>
      <c r="AF229" s="3" t="str">
        <f t="shared" si="168"/>
        <v/>
      </c>
      <c r="AG229" s="3" t="str">
        <f t="shared" si="169"/>
        <v/>
      </c>
      <c r="AH229" s="3" t="str">
        <f t="shared" si="170"/>
        <v/>
      </c>
      <c r="AI229" s="3" t="str">
        <f t="shared" si="171"/>
        <v/>
      </c>
      <c r="AJ229" s="3" t="str">
        <f t="shared" si="172"/>
        <v/>
      </c>
      <c r="AK229" s="3" t="str">
        <f t="shared" si="173"/>
        <v/>
      </c>
      <c r="AL229" s="3" t="str">
        <f t="shared" si="174"/>
        <v/>
      </c>
      <c r="AM229" s="3" t="str">
        <f t="shared" si="175"/>
        <v/>
      </c>
      <c r="AN229" s="3" t="str">
        <f t="shared" si="176"/>
        <v/>
      </c>
      <c r="AO229" s="3" t="str">
        <f t="shared" si="177"/>
        <v/>
      </c>
      <c r="AP229" s="3" t="str">
        <f t="shared" si="178"/>
        <v/>
      </c>
      <c r="AQ229" s="3" t="str">
        <f t="shared" si="179"/>
        <v/>
      </c>
      <c r="AR229" s="3" t="str">
        <f t="shared" si="180"/>
        <v/>
      </c>
      <c r="AS229" s="3" t="str">
        <f t="shared" si="181"/>
        <v/>
      </c>
      <c r="AT229" s="3" t="str">
        <f t="shared" si="182"/>
        <v/>
      </c>
      <c r="AU229" s="3" t="str">
        <f t="shared" si="183"/>
        <v/>
      </c>
      <c r="AV229" s="3" t="str">
        <f t="shared" si="184"/>
        <v/>
      </c>
      <c r="AW229" s="3" t="str">
        <f t="shared" si="185"/>
        <v/>
      </c>
      <c r="AX229" s="3" t="str">
        <f t="shared" si="186"/>
        <v/>
      </c>
      <c r="AY229" s="3" t="str">
        <f t="shared" si="187"/>
        <v/>
      </c>
      <c r="AZ229" s="3" t="str">
        <f t="shared" si="188"/>
        <v/>
      </c>
      <c r="BA229" s="3" t="str">
        <f t="shared" si="189"/>
        <v/>
      </c>
      <c r="BB229" s="3" t="str">
        <f t="shared" si="190"/>
        <v/>
      </c>
      <c r="BC229" s="3" t="str">
        <f t="shared" si="191"/>
        <v/>
      </c>
      <c r="BD229" s="3" t="str">
        <f t="shared" si="192"/>
        <v/>
      </c>
      <c r="BE229" s="3" t="str">
        <f t="shared" si="193"/>
        <v/>
      </c>
      <c r="BF229" s="3" t="str">
        <f t="shared" si="194"/>
        <v/>
      </c>
      <c r="BG229" s="3" t="str">
        <f t="shared" si="195"/>
        <v/>
      </c>
      <c r="BH229" s="3" t="str">
        <f t="shared" si="196"/>
        <v/>
      </c>
      <c r="BI229" s="3" t="str">
        <f t="shared" si="197"/>
        <v/>
      </c>
      <c r="BJ229" s="3" t="str">
        <f t="shared" si="198"/>
        <v/>
      </c>
    </row>
    <row r="230" spans="2:62">
      <c r="B230" s="6">
        <v>18</v>
      </c>
      <c r="C230" s="4" t="str">
        <f>IF(B230="","",VLOOKUP(B230,Tabelle2!$A$2:$B$38,2,0))</f>
        <v>0-5-15-16-24-32</v>
      </c>
      <c r="D230" s="3">
        <f t="shared" si="167"/>
        <v>0</v>
      </c>
      <c r="E230" s="7" t="str">
        <f t="shared" si="165"/>
        <v>L</v>
      </c>
      <c r="F230" s="32" t="str">
        <f>IF(B230="","",IF(AE229&lt;$J$15,"Bet","No Bet"))</f>
        <v>Bet</v>
      </c>
      <c r="G230" s="22">
        <f t="shared" si="166"/>
        <v>-432</v>
      </c>
      <c r="AE230" s="1">
        <f>IF(E230="L",AE229+1,IF(E230="W",0,""))</f>
        <v>24</v>
      </c>
      <c r="AF230" s="3" t="str">
        <f t="shared" si="168"/>
        <v/>
      </c>
      <c r="AG230" s="3" t="str">
        <f t="shared" si="169"/>
        <v/>
      </c>
      <c r="AH230" s="3" t="str">
        <f t="shared" si="170"/>
        <v/>
      </c>
      <c r="AI230" s="3" t="str">
        <f t="shared" si="171"/>
        <v/>
      </c>
      <c r="AJ230" s="3" t="str">
        <f t="shared" si="172"/>
        <v/>
      </c>
      <c r="AK230" s="3" t="str">
        <f t="shared" si="173"/>
        <v/>
      </c>
      <c r="AL230" s="3" t="str">
        <f t="shared" si="174"/>
        <v/>
      </c>
      <c r="AM230" s="3" t="str">
        <f t="shared" si="175"/>
        <v/>
      </c>
      <c r="AN230" s="3" t="str">
        <f t="shared" si="176"/>
        <v/>
      </c>
      <c r="AO230" s="3" t="str">
        <f t="shared" si="177"/>
        <v/>
      </c>
      <c r="AP230" s="3" t="str">
        <f t="shared" si="178"/>
        <v/>
      </c>
      <c r="AQ230" s="3" t="str">
        <f t="shared" si="179"/>
        <v/>
      </c>
      <c r="AR230" s="3" t="str">
        <f t="shared" si="180"/>
        <v/>
      </c>
      <c r="AS230" s="3" t="str">
        <f t="shared" si="181"/>
        <v/>
      </c>
      <c r="AT230" s="3" t="str">
        <f t="shared" si="182"/>
        <v/>
      </c>
      <c r="AU230" s="3" t="str">
        <f t="shared" si="183"/>
        <v/>
      </c>
      <c r="AV230" s="3" t="str">
        <f t="shared" si="184"/>
        <v/>
      </c>
      <c r="AW230" s="3" t="str">
        <f t="shared" si="185"/>
        <v/>
      </c>
      <c r="AX230" s="3" t="str">
        <f t="shared" si="186"/>
        <v/>
      </c>
      <c r="AY230" s="3" t="str">
        <f t="shared" si="187"/>
        <v/>
      </c>
      <c r="AZ230" s="3" t="str">
        <f t="shared" si="188"/>
        <v/>
      </c>
      <c r="BA230" s="3" t="str">
        <f t="shared" si="189"/>
        <v/>
      </c>
      <c r="BB230" s="3" t="str">
        <f t="shared" si="190"/>
        <v/>
      </c>
      <c r="BC230" s="3" t="str">
        <f t="shared" si="191"/>
        <v/>
      </c>
      <c r="BD230" s="3" t="str">
        <f t="shared" si="192"/>
        <v/>
      </c>
      <c r="BE230" s="3" t="str">
        <f t="shared" si="193"/>
        <v/>
      </c>
      <c r="BF230" s="3" t="str">
        <f t="shared" si="194"/>
        <v/>
      </c>
      <c r="BG230" s="3" t="str">
        <f t="shared" si="195"/>
        <v/>
      </c>
      <c r="BH230" s="3" t="str">
        <f t="shared" si="196"/>
        <v/>
      </c>
      <c r="BI230" s="3" t="str">
        <f t="shared" si="197"/>
        <v/>
      </c>
      <c r="BJ230" s="3" t="str">
        <f t="shared" si="198"/>
        <v/>
      </c>
    </row>
    <row r="231" spans="2:62">
      <c r="B231" s="6">
        <v>29</v>
      </c>
      <c r="C231" s="4" t="str">
        <f>IF(B231="","",VLOOKUP(B231,Tabelle2!$A$2:$B$38,2,0))</f>
        <v>15-16-19-24-32-33</v>
      </c>
      <c r="D231" s="3">
        <f t="shared" si="167"/>
        <v>0</v>
      </c>
      <c r="E231" s="7" t="str">
        <f t="shared" si="165"/>
        <v>L</v>
      </c>
      <c r="F231" s="32" t="str">
        <f>IF(B231="","",IF(AE230&lt;$J$15,"Bet","No Bet"))</f>
        <v>Bet</v>
      </c>
      <c r="G231" s="22">
        <f t="shared" si="166"/>
        <v>-438</v>
      </c>
      <c r="AE231" s="1">
        <f>IF(E231="L",AE230+1,IF(E231="W",0,""))</f>
        <v>25</v>
      </c>
      <c r="AF231" s="3" t="str">
        <f t="shared" si="168"/>
        <v/>
      </c>
      <c r="AG231" s="3" t="str">
        <f t="shared" si="169"/>
        <v/>
      </c>
      <c r="AH231" s="3" t="str">
        <f t="shared" si="170"/>
        <v/>
      </c>
      <c r="AI231" s="3" t="str">
        <f t="shared" si="171"/>
        <v/>
      </c>
      <c r="AJ231" s="3" t="str">
        <f t="shared" si="172"/>
        <v/>
      </c>
      <c r="AK231" s="3" t="str">
        <f t="shared" si="173"/>
        <v/>
      </c>
      <c r="AL231" s="3" t="str">
        <f t="shared" si="174"/>
        <v/>
      </c>
      <c r="AM231" s="3" t="str">
        <f t="shared" si="175"/>
        <v/>
      </c>
      <c r="AN231" s="3" t="str">
        <f t="shared" si="176"/>
        <v/>
      </c>
      <c r="AO231" s="3" t="str">
        <f t="shared" si="177"/>
        <v/>
      </c>
      <c r="AP231" s="3" t="str">
        <f t="shared" si="178"/>
        <v/>
      </c>
      <c r="AQ231" s="3" t="str">
        <f t="shared" si="179"/>
        <v/>
      </c>
      <c r="AR231" s="3" t="str">
        <f t="shared" si="180"/>
        <v/>
      </c>
      <c r="AS231" s="3" t="str">
        <f t="shared" si="181"/>
        <v/>
      </c>
      <c r="AT231" s="3" t="str">
        <f t="shared" si="182"/>
        <v/>
      </c>
      <c r="AU231" s="3" t="str">
        <f t="shared" si="183"/>
        <v/>
      </c>
      <c r="AV231" s="3" t="str">
        <f t="shared" si="184"/>
        <v/>
      </c>
      <c r="AW231" s="3" t="str">
        <f t="shared" si="185"/>
        <v/>
      </c>
      <c r="AX231" s="3" t="str">
        <f t="shared" si="186"/>
        <v/>
      </c>
      <c r="AY231" s="3" t="str">
        <f t="shared" si="187"/>
        <v/>
      </c>
      <c r="AZ231" s="3" t="str">
        <f t="shared" si="188"/>
        <v/>
      </c>
      <c r="BA231" s="3" t="str">
        <f t="shared" si="189"/>
        <v/>
      </c>
      <c r="BB231" s="3" t="str">
        <f t="shared" si="190"/>
        <v/>
      </c>
      <c r="BC231" s="3" t="str">
        <f t="shared" si="191"/>
        <v/>
      </c>
      <c r="BD231" s="3" t="str">
        <f t="shared" si="192"/>
        <v/>
      </c>
      <c r="BE231" s="3" t="str">
        <f t="shared" si="193"/>
        <v/>
      </c>
      <c r="BF231" s="3" t="str">
        <f t="shared" si="194"/>
        <v/>
      </c>
      <c r="BG231" s="3" t="str">
        <f t="shared" si="195"/>
        <v/>
      </c>
      <c r="BH231" s="3" t="str">
        <f t="shared" si="196"/>
        <v/>
      </c>
      <c r="BI231" s="3" t="str">
        <f t="shared" si="197"/>
        <v/>
      </c>
      <c r="BJ231" s="3" t="str">
        <f t="shared" si="198"/>
        <v/>
      </c>
    </row>
    <row r="232" spans="2:62">
      <c r="B232" s="6">
        <v>29</v>
      </c>
      <c r="C232" s="4" t="str">
        <f>IF(B232="","",VLOOKUP(B232,Tabelle2!$A$2:$B$38,2,0))</f>
        <v>15-16-19-24-32-33</v>
      </c>
      <c r="D232" s="3">
        <f t="shared" si="167"/>
        <v>0</v>
      </c>
      <c r="E232" s="7" t="str">
        <f t="shared" si="165"/>
        <v>L</v>
      </c>
      <c r="F232" s="32" t="str">
        <f>IF(B232="","",IF(AE231&lt;$J$15,"Bet","No Bet"))</f>
        <v>Bet</v>
      </c>
      <c r="G232" s="22">
        <f t="shared" si="166"/>
        <v>-444</v>
      </c>
      <c r="AE232" s="1">
        <f>IF(E232="L",AE231+1,IF(E232="W",0,""))</f>
        <v>26</v>
      </c>
      <c r="AF232" s="3" t="str">
        <f t="shared" si="168"/>
        <v/>
      </c>
      <c r="AG232" s="3" t="str">
        <f t="shared" si="169"/>
        <v/>
      </c>
      <c r="AH232" s="3" t="str">
        <f t="shared" si="170"/>
        <v/>
      </c>
      <c r="AI232" s="3" t="str">
        <f t="shared" si="171"/>
        <v/>
      </c>
      <c r="AJ232" s="3" t="str">
        <f t="shared" si="172"/>
        <v/>
      </c>
      <c r="AK232" s="3" t="str">
        <f t="shared" si="173"/>
        <v/>
      </c>
      <c r="AL232" s="3" t="str">
        <f t="shared" si="174"/>
        <v/>
      </c>
      <c r="AM232" s="3" t="str">
        <f t="shared" si="175"/>
        <v/>
      </c>
      <c r="AN232" s="3" t="str">
        <f t="shared" si="176"/>
        <v/>
      </c>
      <c r="AO232" s="3" t="str">
        <f t="shared" si="177"/>
        <v/>
      </c>
      <c r="AP232" s="3" t="str">
        <f t="shared" si="178"/>
        <v/>
      </c>
      <c r="AQ232" s="3" t="str">
        <f t="shared" si="179"/>
        <v/>
      </c>
      <c r="AR232" s="3" t="str">
        <f t="shared" si="180"/>
        <v/>
      </c>
      <c r="AS232" s="3" t="str">
        <f t="shared" si="181"/>
        <v/>
      </c>
      <c r="AT232" s="3" t="str">
        <f t="shared" si="182"/>
        <v/>
      </c>
      <c r="AU232" s="3" t="str">
        <f t="shared" si="183"/>
        <v/>
      </c>
      <c r="AV232" s="3" t="str">
        <f t="shared" si="184"/>
        <v/>
      </c>
      <c r="AW232" s="3" t="str">
        <f t="shared" si="185"/>
        <v/>
      </c>
      <c r="AX232" s="3" t="str">
        <f t="shared" si="186"/>
        <v/>
      </c>
      <c r="AY232" s="3" t="str">
        <f t="shared" si="187"/>
        <v/>
      </c>
      <c r="AZ232" s="3" t="str">
        <f t="shared" si="188"/>
        <v/>
      </c>
      <c r="BA232" s="3" t="str">
        <f t="shared" si="189"/>
        <v/>
      </c>
      <c r="BB232" s="3" t="str">
        <f t="shared" si="190"/>
        <v/>
      </c>
      <c r="BC232" s="3" t="str">
        <f t="shared" si="191"/>
        <v/>
      </c>
      <c r="BD232" s="3" t="str">
        <f t="shared" si="192"/>
        <v/>
      </c>
      <c r="BE232" s="3" t="str">
        <f t="shared" si="193"/>
        <v/>
      </c>
      <c r="BF232" s="3" t="str">
        <f t="shared" si="194"/>
        <v/>
      </c>
      <c r="BG232" s="3" t="str">
        <f t="shared" si="195"/>
        <v/>
      </c>
      <c r="BH232" s="3" t="str">
        <f t="shared" si="196"/>
        <v/>
      </c>
      <c r="BI232" s="3" t="str">
        <f t="shared" si="197"/>
        <v/>
      </c>
      <c r="BJ232" s="3" t="str">
        <f t="shared" si="198"/>
        <v/>
      </c>
    </row>
    <row r="233" spans="2:62">
      <c r="B233" s="6">
        <v>28</v>
      </c>
      <c r="C233" s="4" t="str">
        <f>IF(B233="","",VLOOKUP(B233,Tabelle2!$A$2:$B$38,2,0))</f>
        <v>1-4-19-20-21-33</v>
      </c>
      <c r="D233" s="3">
        <f t="shared" si="167"/>
        <v>0</v>
      </c>
      <c r="E233" s="7" t="str">
        <f t="shared" si="165"/>
        <v>L</v>
      </c>
      <c r="F233" s="32" t="str">
        <f>IF(B233="","",IF(AE232&lt;$J$15,"Bet","No Bet"))</f>
        <v>Bet</v>
      </c>
      <c r="G233" s="22">
        <f t="shared" si="166"/>
        <v>-450</v>
      </c>
      <c r="AE233" s="1">
        <f>IF(E233="L",AE232+1,IF(E233="W",0,""))</f>
        <v>27</v>
      </c>
      <c r="AF233" s="3" t="str">
        <f t="shared" si="168"/>
        <v/>
      </c>
      <c r="AG233" s="3" t="str">
        <f t="shared" si="169"/>
        <v/>
      </c>
      <c r="AH233" s="3" t="str">
        <f t="shared" si="170"/>
        <v/>
      </c>
      <c r="AI233" s="3" t="str">
        <f t="shared" si="171"/>
        <v/>
      </c>
      <c r="AJ233" s="3" t="str">
        <f t="shared" si="172"/>
        <v/>
      </c>
      <c r="AK233" s="3" t="str">
        <f t="shared" si="173"/>
        <v/>
      </c>
      <c r="AL233" s="3" t="str">
        <f t="shared" si="174"/>
        <v/>
      </c>
      <c r="AM233" s="3" t="str">
        <f t="shared" si="175"/>
        <v/>
      </c>
      <c r="AN233" s="3" t="str">
        <f t="shared" si="176"/>
        <v/>
      </c>
      <c r="AO233" s="3" t="str">
        <f t="shared" si="177"/>
        <v/>
      </c>
      <c r="AP233" s="3" t="str">
        <f t="shared" si="178"/>
        <v/>
      </c>
      <c r="AQ233" s="3" t="str">
        <f t="shared" si="179"/>
        <v/>
      </c>
      <c r="AR233" s="3" t="str">
        <f t="shared" si="180"/>
        <v/>
      </c>
      <c r="AS233" s="3" t="str">
        <f t="shared" si="181"/>
        <v/>
      </c>
      <c r="AT233" s="3" t="str">
        <f t="shared" si="182"/>
        <v/>
      </c>
      <c r="AU233" s="3" t="str">
        <f t="shared" si="183"/>
        <v/>
      </c>
      <c r="AV233" s="3" t="str">
        <f t="shared" si="184"/>
        <v/>
      </c>
      <c r="AW233" s="3" t="str">
        <f t="shared" si="185"/>
        <v/>
      </c>
      <c r="AX233" s="3" t="str">
        <f t="shared" si="186"/>
        <v/>
      </c>
      <c r="AY233" s="3" t="str">
        <f t="shared" si="187"/>
        <v/>
      </c>
      <c r="AZ233" s="3" t="str">
        <f t="shared" si="188"/>
        <v/>
      </c>
      <c r="BA233" s="3" t="str">
        <f t="shared" si="189"/>
        <v/>
      </c>
      <c r="BB233" s="3" t="str">
        <f t="shared" si="190"/>
        <v/>
      </c>
      <c r="BC233" s="3" t="str">
        <f t="shared" si="191"/>
        <v/>
      </c>
      <c r="BD233" s="3" t="str">
        <f t="shared" si="192"/>
        <v/>
      </c>
      <c r="BE233" s="3" t="str">
        <f t="shared" si="193"/>
        <v/>
      </c>
      <c r="BF233" s="3" t="str">
        <f t="shared" si="194"/>
        <v/>
      </c>
      <c r="BG233" s="3" t="str">
        <f t="shared" si="195"/>
        <v/>
      </c>
      <c r="BH233" s="3" t="str">
        <f t="shared" si="196"/>
        <v/>
      </c>
      <c r="BI233" s="3" t="str">
        <f t="shared" si="197"/>
        <v/>
      </c>
      <c r="BJ233" s="3" t="str">
        <f t="shared" si="198"/>
        <v/>
      </c>
    </row>
    <row r="234" spans="2:62">
      <c r="B234" s="6">
        <v>28</v>
      </c>
      <c r="C234" s="4" t="str">
        <f>IF(B234="","",VLOOKUP(B234,Tabelle2!$A$2:$B$38,2,0))</f>
        <v>1-4-19-20-21-33</v>
      </c>
      <c r="D234" s="3">
        <f t="shared" si="167"/>
        <v>0</v>
      </c>
      <c r="E234" s="7" t="str">
        <f t="shared" si="165"/>
        <v>L</v>
      </c>
      <c r="F234" s="32" t="str">
        <f>IF(B234="","",IF(AE233&lt;$J$15,"Bet","No Bet"))</f>
        <v>Bet</v>
      </c>
      <c r="G234" s="22">
        <f t="shared" si="166"/>
        <v>-456</v>
      </c>
      <c r="AE234" s="1">
        <f>IF(E234="L",AE233+1,IF(E234="W",0,""))</f>
        <v>28</v>
      </c>
      <c r="AF234" s="3" t="str">
        <f t="shared" si="168"/>
        <v/>
      </c>
      <c r="AG234" s="3" t="str">
        <f t="shared" si="169"/>
        <v/>
      </c>
      <c r="AH234" s="3" t="str">
        <f t="shared" si="170"/>
        <v/>
      </c>
      <c r="AI234" s="3" t="str">
        <f t="shared" si="171"/>
        <v/>
      </c>
      <c r="AJ234" s="3" t="str">
        <f t="shared" si="172"/>
        <v/>
      </c>
      <c r="AK234" s="3" t="str">
        <f t="shared" si="173"/>
        <v/>
      </c>
      <c r="AL234" s="3" t="str">
        <f t="shared" si="174"/>
        <v/>
      </c>
      <c r="AM234" s="3" t="str">
        <f t="shared" si="175"/>
        <v/>
      </c>
      <c r="AN234" s="3" t="str">
        <f t="shared" si="176"/>
        <v/>
      </c>
      <c r="AO234" s="3" t="str">
        <f t="shared" si="177"/>
        <v/>
      </c>
      <c r="AP234" s="3" t="str">
        <f t="shared" si="178"/>
        <v/>
      </c>
      <c r="AQ234" s="3" t="str">
        <f t="shared" si="179"/>
        <v/>
      </c>
      <c r="AR234" s="3" t="str">
        <f t="shared" si="180"/>
        <v/>
      </c>
      <c r="AS234" s="3" t="str">
        <f t="shared" si="181"/>
        <v/>
      </c>
      <c r="AT234" s="3" t="str">
        <f t="shared" si="182"/>
        <v/>
      </c>
      <c r="AU234" s="3" t="str">
        <f t="shared" si="183"/>
        <v/>
      </c>
      <c r="AV234" s="3" t="str">
        <f t="shared" si="184"/>
        <v/>
      </c>
      <c r="AW234" s="3" t="str">
        <f t="shared" si="185"/>
        <v/>
      </c>
      <c r="AX234" s="3" t="str">
        <f t="shared" si="186"/>
        <v/>
      </c>
      <c r="AY234" s="3" t="str">
        <f t="shared" si="187"/>
        <v/>
      </c>
      <c r="AZ234" s="3" t="str">
        <f t="shared" si="188"/>
        <v/>
      </c>
      <c r="BA234" s="3" t="str">
        <f t="shared" si="189"/>
        <v/>
      </c>
      <c r="BB234" s="3" t="str">
        <f t="shared" si="190"/>
        <v/>
      </c>
      <c r="BC234" s="3" t="str">
        <f t="shared" si="191"/>
        <v/>
      </c>
      <c r="BD234" s="3" t="str">
        <f t="shared" si="192"/>
        <v/>
      </c>
      <c r="BE234" s="3" t="str">
        <f t="shared" si="193"/>
        <v/>
      </c>
      <c r="BF234" s="3" t="str">
        <f t="shared" si="194"/>
        <v/>
      </c>
      <c r="BG234" s="3" t="str">
        <f t="shared" si="195"/>
        <v/>
      </c>
      <c r="BH234" s="3" t="str">
        <f t="shared" si="196"/>
        <v/>
      </c>
      <c r="BI234" s="3" t="str">
        <f t="shared" si="197"/>
        <v/>
      </c>
      <c r="BJ234" s="3" t="str">
        <f t="shared" si="198"/>
        <v/>
      </c>
    </row>
    <row r="235" spans="2:62">
      <c r="B235" s="6">
        <v>35</v>
      </c>
      <c r="C235" s="4" t="str">
        <f>IF(B235="","",VLOOKUP(B235,Tabelle2!$A$2:$B$38,2,0))</f>
        <v>2-14-20-21-25-31</v>
      </c>
      <c r="D235" s="3">
        <f t="shared" si="167"/>
        <v>0</v>
      </c>
      <c r="E235" s="7" t="str">
        <f t="shared" si="165"/>
        <v>L</v>
      </c>
      <c r="F235" s="32" t="str">
        <f>IF(B235="","",IF(AE234&lt;$J$15,"Bet","No Bet"))</f>
        <v>Bet</v>
      </c>
      <c r="G235" s="22">
        <f t="shared" si="166"/>
        <v>-462</v>
      </c>
      <c r="AE235" s="1">
        <f>IF(E235="L",AE234+1,IF(E235="W",0,""))</f>
        <v>29</v>
      </c>
      <c r="AF235" s="3" t="str">
        <f t="shared" si="168"/>
        <v/>
      </c>
      <c r="AG235" s="3" t="str">
        <f t="shared" si="169"/>
        <v/>
      </c>
      <c r="AH235" s="3" t="str">
        <f t="shared" si="170"/>
        <v/>
      </c>
      <c r="AI235" s="3" t="str">
        <f t="shared" si="171"/>
        <v/>
      </c>
      <c r="AJ235" s="3" t="str">
        <f t="shared" si="172"/>
        <v/>
      </c>
      <c r="AK235" s="3" t="str">
        <f t="shared" si="173"/>
        <v/>
      </c>
      <c r="AL235" s="3" t="str">
        <f t="shared" si="174"/>
        <v/>
      </c>
      <c r="AM235" s="3" t="str">
        <f t="shared" si="175"/>
        <v/>
      </c>
      <c r="AN235" s="3" t="str">
        <f t="shared" si="176"/>
        <v/>
      </c>
      <c r="AO235" s="3" t="str">
        <f t="shared" si="177"/>
        <v/>
      </c>
      <c r="AP235" s="3" t="str">
        <f t="shared" si="178"/>
        <v/>
      </c>
      <c r="AQ235" s="3" t="str">
        <f t="shared" si="179"/>
        <v/>
      </c>
      <c r="AR235" s="3" t="str">
        <f t="shared" si="180"/>
        <v/>
      </c>
      <c r="AS235" s="3" t="str">
        <f t="shared" si="181"/>
        <v/>
      </c>
      <c r="AT235" s="3" t="str">
        <f t="shared" si="182"/>
        <v/>
      </c>
      <c r="AU235" s="3" t="str">
        <f t="shared" si="183"/>
        <v/>
      </c>
      <c r="AV235" s="3" t="str">
        <f t="shared" si="184"/>
        <v/>
      </c>
      <c r="AW235" s="3" t="str">
        <f t="shared" si="185"/>
        <v/>
      </c>
      <c r="AX235" s="3" t="str">
        <f t="shared" si="186"/>
        <v/>
      </c>
      <c r="AY235" s="3" t="str">
        <f t="shared" si="187"/>
        <v/>
      </c>
      <c r="AZ235" s="3" t="str">
        <f t="shared" si="188"/>
        <v/>
      </c>
      <c r="BA235" s="3" t="str">
        <f t="shared" si="189"/>
        <v/>
      </c>
      <c r="BB235" s="3" t="str">
        <f t="shared" si="190"/>
        <v/>
      </c>
      <c r="BC235" s="3" t="str">
        <f t="shared" si="191"/>
        <v/>
      </c>
      <c r="BD235" s="3" t="str">
        <f t="shared" si="192"/>
        <v/>
      </c>
      <c r="BE235" s="3" t="str">
        <f t="shared" si="193"/>
        <v/>
      </c>
      <c r="BF235" s="3" t="str">
        <f t="shared" si="194"/>
        <v/>
      </c>
      <c r="BG235" s="3" t="str">
        <f t="shared" si="195"/>
        <v/>
      </c>
      <c r="BH235" s="3" t="str">
        <f t="shared" si="196"/>
        <v/>
      </c>
      <c r="BI235" s="3" t="str">
        <f t="shared" si="197"/>
        <v/>
      </c>
      <c r="BJ235" s="3" t="str">
        <f t="shared" si="198"/>
        <v/>
      </c>
    </row>
    <row r="236" spans="2:62">
      <c r="B236" s="6">
        <v>35</v>
      </c>
      <c r="C236" s="4" t="str">
        <f>IF(B236="","",VLOOKUP(B236,Tabelle2!$A$2:$B$38,2,0))</f>
        <v>2-14-20-21-25-31</v>
      </c>
      <c r="D236" s="3">
        <f t="shared" si="167"/>
        <v>0</v>
      </c>
      <c r="E236" s="7" t="str">
        <f t="shared" si="165"/>
        <v>L</v>
      </c>
      <c r="F236" s="32" t="str">
        <f>IF(B236="","",IF(AE235&lt;$J$15,"Bet","No Bet"))</f>
        <v>Bet</v>
      </c>
      <c r="G236" s="22">
        <f t="shared" si="166"/>
        <v>-468</v>
      </c>
      <c r="AE236" s="1">
        <f>IF(E236="L",AE235+1,IF(E236="W",0,""))</f>
        <v>30</v>
      </c>
      <c r="AF236" s="3" t="str">
        <f t="shared" si="168"/>
        <v/>
      </c>
      <c r="AG236" s="3" t="str">
        <f t="shared" si="169"/>
        <v/>
      </c>
      <c r="AH236" s="3" t="str">
        <f t="shared" si="170"/>
        <v/>
      </c>
      <c r="AI236" s="3" t="str">
        <f t="shared" si="171"/>
        <v/>
      </c>
      <c r="AJ236" s="3" t="str">
        <f t="shared" si="172"/>
        <v/>
      </c>
      <c r="AK236" s="3" t="str">
        <f t="shared" si="173"/>
        <v/>
      </c>
      <c r="AL236" s="3" t="str">
        <f t="shared" si="174"/>
        <v/>
      </c>
      <c r="AM236" s="3" t="str">
        <f t="shared" si="175"/>
        <v/>
      </c>
      <c r="AN236" s="3" t="str">
        <f t="shared" si="176"/>
        <v/>
      </c>
      <c r="AO236" s="3" t="str">
        <f t="shared" si="177"/>
        <v/>
      </c>
      <c r="AP236" s="3" t="str">
        <f t="shared" si="178"/>
        <v/>
      </c>
      <c r="AQ236" s="3" t="str">
        <f t="shared" si="179"/>
        <v/>
      </c>
      <c r="AR236" s="3" t="str">
        <f t="shared" si="180"/>
        <v/>
      </c>
      <c r="AS236" s="3" t="str">
        <f t="shared" si="181"/>
        <v/>
      </c>
      <c r="AT236" s="3" t="str">
        <f t="shared" si="182"/>
        <v/>
      </c>
      <c r="AU236" s="3" t="str">
        <f t="shared" si="183"/>
        <v/>
      </c>
      <c r="AV236" s="3" t="str">
        <f t="shared" si="184"/>
        <v/>
      </c>
      <c r="AW236" s="3" t="str">
        <f t="shared" si="185"/>
        <v/>
      </c>
      <c r="AX236" s="3" t="str">
        <f t="shared" si="186"/>
        <v/>
      </c>
      <c r="AY236" s="3" t="str">
        <f t="shared" si="187"/>
        <v/>
      </c>
      <c r="AZ236" s="3" t="str">
        <f t="shared" si="188"/>
        <v/>
      </c>
      <c r="BA236" s="3" t="str">
        <f t="shared" si="189"/>
        <v/>
      </c>
      <c r="BB236" s="3" t="str">
        <f t="shared" si="190"/>
        <v/>
      </c>
      <c r="BC236" s="3" t="str">
        <f t="shared" si="191"/>
        <v/>
      </c>
      <c r="BD236" s="3" t="str">
        <f t="shared" si="192"/>
        <v/>
      </c>
      <c r="BE236" s="3" t="str">
        <f t="shared" si="193"/>
        <v/>
      </c>
      <c r="BF236" s="3" t="str">
        <f t="shared" si="194"/>
        <v/>
      </c>
      <c r="BG236" s="3" t="str">
        <f t="shared" si="195"/>
        <v/>
      </c>
      <c r="BH236" s="3" t="str">
        <f t="shared" si="196"/>
        <v/>
      </c>
      <c r="BI236" s="3" t="str">
        <f t="shared" si="197"/>
        <v/>
      </c>
      <c r="BJ236" s="3" t="str">
        <f t="shared" si="198"/>
        <v/>
      </c>
    </row>
    <row r="237" spans="2:62">
      <c r="B237" s="6">
        <v>17</v>
      </c>
      <c r="C237" s="4" t="str">
        <f>IF(B237="","",VLOOKUP(B237,Tabelle2!$A$2:$B$38,2,0))</f>
        <v>0-3-8-10-23-26</v>
      </c>
      <c r="D237" s="3">
        <f t="shared" si="167"/>
        <v>0</v>
      </c>
      <c r="E237" s="7" t="str">
        <f t="shared" si="165"/>
        <v>L</v>
      </c>
      <c r="F237" s="32" t="str">
        <f>IF(B237="","",IF(AE236&lt;$J$15,"Bet","No Bet"))</f>
        <v>No Bet</v>
      </c>
      <c r="G237" s="22">
        <f t="shared" si="166"/>
        <v>-468</v>
      </c>
      <c r="AE237" s="1">
        <f>IF(E237="L",AE236+1,IF(E237="W",0,""))</f>
        <v>31</v>
      </c>
      <c r="AF237" s="3" t="str">
        <f t="shared" si="168"/>
        <v/>
      </c>
      <c r="AG237" s="3" t="str">
        <f t="shared" si="169"/>
        <v/>
      </c>
      <c r="AH237" s="3" t="str">
        <f t="shared" si="170"/>
        <v/>
      </c>
      <c r="AI237" s="3" t="str">
        <f t="shared" si="171"/>
        <v/>
      </c>
      <c r="AJ237" s="3" t="str">
        <f t="shared" si="172"/>
        <v/>
      </c>
      <c r="AK237" s="3" t="str">
        <f t="shared" si="173"/>
        <v/>
      </c>
      <c r="AL237" s="3" t="str">
        <f t="shared" si="174"/>
        <v/>
      </c>
      <c r="AM237" s="3" t="str">
        <f t="shared" si="175"/>
        <v/>
      </c>
      <c r="AN237" s="3" t="str">
        <f t="shared" si="176"/>
        <v/>
      </c>
      <c r="AO237" s="3" t="str">
        <f t="shared" si="177"/>
        <v/>
      </c>
      <c r="AP237" s="3" t="str">
        <f t="shared" si="178"/>
        <v/>
      </c>
      <c r="AQ237" s="3" t="str">
        <f t="shared" si="179"/>
        <v/>
      </c>
      <c r="AR237" s="3" t="str">
        <f t="shared" si="180"/>
        <v/>
      </c>
      <c r="AS237" s="3" t="str">
        <f t="shared" si="181"/>
        <v/>
      </c>
      <c r="AT237" s="3" t="str">
        <f t="shared" si="182"/>
        <v/>
      </c>
      <c r="AU237" s="3" t="str">
        <f t="shared" si="183"/>
        <v/>
      </c>
      <c r="AV237" s="3" t="str">
        <f t="shared" si="184"/>
        <v/>
      </c>
      <c r="AW237" s="3" t="str">
        <f t="shared" si="185"/>
        <v/>
      </c>
      <c r="AX237" s="3" t="str">
        <f t="shared" si="186"/>
        <v/>
      </c>
      <c r="AY237" s="3" t="str">
        <f t="shared" si="187"/>
        <v/>
      </c>
      <c r="AZ237" s="3" t="str">
        <f t="shared" si="188"/>
        <v/>
      </c>
      <c r="BA237" s="3" t="str">
        <f t="shared" si="189"/>
        <v/>
      </c>
      <c r="BB237" s="3" t="str">
        <f t="shared" si="190"/>
        <v/>
      </c>
      <c r="BC237" s="3" t="str">
        <f t="shared" si="191"/>
        <v/>
      </c>
      <c r="BD237" s="3" t="str">
        <f t="shared" si="192"/>
        <v/>
      </c>
      <c r="BE237" s="3" t="str">
        <f t="shared" si="193"/>
        <v/>
      </c>
      <c r="BF237" s="3" t="str">
        <f t="shared" si="194"/>
        <v/>
      </c>
      <c r="BG237" s="3" t="str">
        <f t="shared" si="195"/>
        <v/>
      </c>
      <c r="BH237" s="3" t="str">
        <f t="shared" si="196"/>
        <v/>
      </c>
      <c r="BI237" s="3" t="str">
        <f t="shared" si="197"/>
        <v/>
      </c>
      <c r="BJ237" s="3" t="str">
        <f t="shared" si="198"/>
        <v/>
      </c>
    </row>
    <row r="238" spans="2:62">
      <c r="B238" s="6">
        <v>20</v>
      </c>
      <c r="C238" s="4" t="str">
        <f>IF(B238="","",VLOOKUP(B238,Tabelle2!$A$2:$B$38,2,0))</f>
        <v>8-11-12-28-30-36</v>
      </c>
      <c r="D238" s="3">
        <f t="shared" si="167"/>
        <v>0</v>
      </c>
      <c r="E238" s="7" t="str">
        <f t="shared" si="165"/>
        <v>L</v>
      </c>
      <c r="F238" s="32" t="str">
        <f>IF(B238="","",IF(AE237&lt;$J$15,"Bet","No Bet"))</f>
        <v>No Bet</v>
      </c>
      <c r="G238" s="22">
        <f t="shared" si="166"/>
        <v>-468</v>
      </c>
      <c r="AE238" s="1">
        <f>IF(E238="L",AE237+1,IF(E238="W",0,""))</f>
        <v>32</v>
      </c>
      <c r="AF238" s="3" t="str">
        <f t="shared" si="168"/>
        <v/>
      </c>
      <c r="AG238" s="3" t="str">
        <f t="shared" si="169"/>
        <v/>
      </c>
      <c r="AH238" s="3" t="str">
        <f t="shared" si="170"/>
        <v/>
      </c>
      <c r="AI238" s="3" t="str">
        <f t="shared" si="171"/>
        <v/>
      </c>
      <c r="AJ238" s="3" t="str">
        <f t="shared" si="172"/>
        <v/>
      </c>
      <c r="AK238" s="3" t="str">
        <f t="shared" si="173"/>
        <v/>
      </c>
      <c r="AL238" s="3" t="str">
        <f t="shared" si="174"/>
        <v/>
      </c>
      <c r="AM238" s="3" t="str">
        <f t="shared" si="175"/>
        <v/>
      </c>
      <c r="AN238" s="3" t="str">
        <f t="shared" si="176"/>
        <v/>
      </c>
      <c r="AO238" s="3" t="str">
        <f t="shared" si="177"/>
        <v/>
      </c>
      <c r="AP238" s="3" t="str">
        <f t="shared" si="178"/>
        <v/>
      </c>
      <c r="AQ238" s="3" t="str">
        <f t="shared" si="179"/>
        <v/>
      </c>
      <c r="AR238" s="3" t="str">
        <f t="shared" si="180"/>
        <v/>
      </c>
      <c r="AS238" s="3" t="str">
        <f t="shared" si="181"/>
        <v/>
      </c>
      <c r="AT238" s="3" t="str">
        <f t="shared" si="182"/>
        <v/>
      </c>
      <c r="AU238" s="3" t="str">
        <f t="shared" si="183"/>
        <v/>
      </c>
      <c r="AV238" s="3" t="str">
        <f t="shared" si="184"/>
        <v/>
      </c>
      <c r="AW238" s="3" t="str">
        <f t="shared" si="185"/>
        <v/>
      </c>
      <c r="AX238" s="3" t="str">
        <f t="shared" si="186"/>
        <v/>
      </c>
      <c r="AY238" s="3" t="str">
        <f t="shared" si="187"/>
        <v/>
      </c>
      <c r="AZ238" s="3" t="str">
        <f t="shared" si="188"/>
        <v/>
      </c>
      <c r="BA238" s="3" t="str">
        <f t="shared" si="189"/>
        <v/>
      </c>
      <c r="BB238" s="3" t="str">
        <f t="shared" si="190"/>
        <v/>
      </c>
      <c r="BC238" s="3" t="str">
        <f t="shared" si="191"/>
        <v/>
      </c>
      <c r="BD238" s="3" t="str">
        <f t="shared" si="192"/>
        <v/>
      </c>
      <c r="BE238" s="3" t="str">
        <f t="shared" si="193"/>
        <v/>
      </c>
      <c r="BF238" s="3" t="str">
        <f t="shared" si="194"/>
        <v/>
      </c>
      <c r="BG238" s="3" t="str">
        <f t="shared" si="195"/>
        <v/>
      </c>
      <c r="BH238" s="3" t="str">
        <f t="shared" si="196"/>
        <v/>
      </c>
      <c r="BI238" s="3" t="str">
        <f t="shared" si="197"/>
        <v/>
      </c>
      <c r="BJ238" s="3" t="str">
        <f t="shared" si="198"/>
        <v/>
      </c>
    </row>
    <row r="239" spans="2:62">
      <c r="B239" s="6">
        <v>20</v>
      </c>
      <c r="C239" s="4" t="str">
        <f>IF(B239="","",VLOOKUP(B239,Tabelle2!$A$2:$B$38,2,0))</f>
        <v>8-11-12-28-30-36</v>
      </c>
      <c r="D239" s="3">
        <f t="shared" si="167"/>
        <v>0</v>
      </c>
      <c r="E239" s="7" t="str">
        <f t="shared" si="165"/>
        <v>L</v>
      </c>
      <c r="F239" s="32" t="str">
        <f>IF(B239="","",IF(AE238&lt;$J$15,"Bet","No Bet"))</f>
        <v>No Bet</v>
      </c>
      <c r="G239" s="22">
        <f t="shared" si="166"/>
        <v>-468</v>
      </c>
      <c r="AE239" s="1">
        <f>IF(E239="L",AE238+1,IF(E239="W",0,""))</f>
        <v>33</v>
      </c>
      <c r="AF239" s="3" t="str">
        <f t="shared" si="168"/>
        <v/>
      </c>
      <c r="AG239" s="3" t="str">
        <f t="shared" si="169"/>
        <v/>
      </c>
      <c r="AH239" s="3" t="str">
        <f t="shared" si="170"/>
        <v/>
      </c>
      <c r="AI239" s="3" t="str">
        <f t="shared" si="171"/>
        <v/>
      </c>
      <c r="AJ239" s="3" t="str">
        <f t="shared" si="172"/>
        <v/>
      </c>
      <c r="AK239" s="3" t="str">
        <f t="shared" si="173"/>
        <v/>
      </c>
      <c r="AL239" s="3" t="str">
        <f t="shared" si="174"/>
        <v/>
      </c>
      <c r="AM239" s="3" t="str">
        <f t="shared" si="175"/>
        <v/>
      </c>
      <c r="AN239" s="3" t="str">
        <f t="shared" si="176"/>
        <v/>
      </c>
      <c r="AO239" s="3" t="str">
        <f t="shared" si="177"/>
        <v/>
      </c>
      <c r="AP239" s="3" t="str">
        <f t="shared" si="178"/>
        <v/>
      </c>
      <c r="AQ239" s="3" t="str">
        <f t="shared" si="179"/>
        <v/>
      </c>
      <c r="AR239" s="3" t="str">
        <f t="shared" si="180"/>
        <v/>
      </c>
      <c r="AS239" s="3" t="str">
        <f t="shared" si="181"/>
        <v/>
      </c>
      <c r="AT239" s="3" t="str">
        <f t="shared" si="182"/>
        <v/>
      </c>
      <c r="AU239" s="3" t="str">
        <f t="shared" si="183"/>
        <v/>
      </c>
      <c r="AV239" s="3" t="str">
        <f t="shared" si="184"/>
        <v/>
      </c>
      <c r="AW239" s="3" t="str">
        <f t="shared" si="185"/>
        <v/>
      </c>
      <c r="AX239" s="3" t="str">
        <f t="shared" si="186"/>
        <v/>
      </c>
      <c r="AY239" s="3" t="str">
        <f t="shared" si="187"/>
        <v/>
      </c>
      <c r="AZ239" s="3" t="str">
        <f t="shared" si="188"/>
        <v/>
      </c>
      <c r="BA239" s="3" t="str">
        <f t="shared" si="189"/>
        <v/>
      </c>
      <c r="BB239" s="3" t="str">
        <f t="shared" si="190"/>
        <v/>
      </c>
      <c r="BC239" s="3" t="str">
        <f t="shared" si="191"/>
        <v/>
      </c>
      <c r="BD239" s="3" t="str">
        <f t="shared" si="192"/>
        <v/>
      </c>
      <c r="BE239" s="3" t="str">
        <f t="shared" si="193"/>
        <v/>
      </c>
      <c r="BF239" s="3" t="str">
        <f t="shared" si="194"/>
        <v/>
      </c>
      <c r="BG239" s="3" t="str">
        <f t="shared" si="195"/>
        <v/>
      </c>
      <c r="BH239" s="3" t="str">
        <f t="shared" si="196"/>
        <v/>
      </c>
      <c r="BI239" s="3" t="str">
        <f t="shared" si="197"/>
        <v/>
      </c>
      <c r="BJ239" s="3" t="str">
        <f t="shared" si="198"/>
        <v/>
      </c>
    </row>
    <row r="240" spans="2:62">
      <c r="B240" s="6">
        <v>0</v>
      </c>
      <c r="C240" s="4" t="str">
        <f>IF(B240="","",VLOOKUP(B240,Tabelle2!$A$2:$B$38,2,0))</f>
        <v>6-9-17-18-22-34</v>
      </c>
      <c r="D240" s="3">
        <f t="shared" si="167"/>
        <v>0</v>
      </c>
      <c r="E240" s="7" t="str">
        <f t="shared" si="165"/>
        <v>L</v>
      </c>
      <c r="F240" s="32" t="str">
        <f>IF(B240="","",IF(AE239&lt;$J$15,"Bet","No Bet"))</f>
        <v>No Bet</v>
      </c>
      <c r="G240" s="22">
        <f t="shared" si="166"/>
        <v>-468</v>
      </c>
      <c r="AE240" s="1">
        <f>IF(E240="L",AE239+1,IF(E240="W",0,""))</f>
        <v>34</v>
      </c>
      <c r="AF240" s="3" t="str">
        <f t="shared" si="168"/>
        <v/>
      </c>
      <c r="AG240" s="3" t="str">
        <f t="shared" si="169"/>
        <v/>
      </c>
      <c r="AH240" s="3" t="str">
        <f t="shared" si="170"/>
        <v/>
      </c>
      <c r="AI240" s="3" t="str">
        <f t="shared" si="171"/>
        <v/>
      </c>
      <c r="AJ240" s="3" t="str">
        <f t="shared" si="172"/>
        <v/>
      </c>
      <c r="AK240" s="3" t="str">
        <f t="shared" si="173"/>
        <v/>
      </c>
      <c r="AL240" s="3" t="str">
        <f t="shared" si="174"/>
        <v/>
      </c>
      <c r="AM240" s="3" t="str">
        <f t="shared" si="175"/>
        <v/>
      </c>
      <c r="AN240" s="3" t="str">
        <f t="shared" si="176"/>
        <v/>
      </c>
      <c r="AO240" s="3" t="str">
        <f t="shared" si="177"/>
        <v/>
      </c>
      <c r="AP240" s="3" t="str">
        <f t="shared" si="178"/>
        <v/>
      </c>
      <c r="AQ240" s="3" t="str">
        <f t="shared" si="179"/>
        <v/>
      </c>
      <c r="AR240" s="3" t="str">
        <f t="shared" si="180"/>
        <v/>
      </c>
      <c r="AS240" s="3" t="str">
        <f t="shared" si="181"/>
        <v/>
      </c>
      <c r="AT240" s="3" t="str">
        <f t="shared" si="182"/>
        <v/>
      </c>
      <c r="AU240" s="3" t="str">
        <f t="shared" si="183"/>
        <v/>
      </c>
      <c r="AV240" s="3" t="str">
        <f t="shared" si="184"/>
        <v/>
      </c>
      <c r="AW240" s="3" t="str">
        <f t="shared" si="185"/>
        <v/>
      </c>
      <c r="AX240" s="3" t="str">
        <f t="shared" si="186"/>
        <v/>
      </c>
      <c r="AY240" s="3" t="str">
        <f t="shared" si="187"/>
        <v/>
      </c>
      <c r="AZ240" s="3" t="str">
        <f t="shared" si="188"/>
        <v/>
      </c>
      <c r="BA240" s="3" t="str">
        <f t="shared" si="189"/>
        <v/>
      </c>
      <c r="BB240" s="3" t="str">
        <f t="shared" si="190"/>
        <v/>
      </c>
      <c r="BC240" s="3" t="str">
        <f t="shared" si="191"/>
        <v/>
      </c>
      <c r="BD240" s="3" t="str">
        <f t="shared" si="192"/>
        <v/>
      </c>
      <c r="BE240" s="3" t="str">
        <f t="shared" si="193"/>
        <v/>
      </c>
      <c r="BF240" s="3" t="str">
        <f t="shared" si="194"/>
        <v/>
      </c>
      <c r="BG240" s="3" t="str">
        <f t="shared" si="195"/>
        <v/>
      </c>
      <c r="BH240" s="3" t="str">
        <f t="shared" si="196"/>
        <v/>
      </c>
      <c r="BI240" s="3" t="str">
        <f t="shared" si="197"/>
        <v/>
      </c>
      <c r="BJ240" s="3" t="str">
        <f t="shared" si="198"/>
        <v/>
      </c>
    </row>
    <row r="241" spans="2:62">
      <c r="B241" s="6">
        <v>0</v>
      </c>
      <c r="C241" s="4" t="str">
        <f>IF(B241="","",VLOOKUP(B241,Tabelle2!$A$2:$B$38,2,0))</f>
        <v>6-9-17-18-22-34</v>
      </c>
      <c r="D241" s="3">
        <f t="shared" si="167"/>
        <v>0</v>
      </c>
      <c r="E241" s="7" t="str">
        <f t="shared" si="165"/>
        <v>L</v>
      </c>
      <c r="F241" s="32" t="str">
        <f>IF(B241="","",IF(AE240&lt;$J$15,"Bet","No Bet"))</f>
        <v>No Bet</v>
      </c>
      <c r="G241" s="22">
        <f t="shared" si="166"/>
        <v>-468</v>
      </c>
      <c r="AE241" s="1">
        <f>IF(E241="L",AE240+1,IF(E241="W",0,""))</f>
        <v>35</v>
      </c>
      <c r="AF241" s="3" t="str">
        <f t="shared" si="168"/>
        <v/>
      </c>
      <c r="AG241" s="3" t="str">
        <f t="shared" si="169"/>
        <v/>
      </c>
      <c r="AH241" s="3" t="str">
        <f t="shared" si="170"/>
        <v/>
      </c>
      <c r="AI241" s="3" t="str">
        <f t="shared" si="171"/>
        <v/>
      </c>
      <c r="AJ241" s="3" t="str">
        <f t="shared" si="172"/>
        <v/>
      </c>
      <c r="AK241" s="3" t="str">
        <f t="shared" si="173"/>
        <v/>
      </c>
      <c r="AL241" s="3" t="str">
        <f t="shared" si="174"/>
        <v/>
      </c>
      <c r="AM241" s="3" t="str">
        <f t="shared" si="175"/>
        <v/>
      </c>
      <c r="AN241" s="3" t="str">
        <f t="shared" si="176"/>
        <v/>
      </c>
      <c r="AO241" s="3" t="str">
        <f t="shared" si="177"/>
        <v/>
      </c>
      <c r="AP241" s="3" t="str">
        <f t="shared" si="178"/>
        <v/>
      </c>
      <c r="AQ241" s="3" t="str">
        <f t="shared" si="179"/>
        <v/>
      </c>
      <c r="AR241" s="3" t="str">
        <f t="shared" si="180"/>
        <v/>
      </c>
      <c r="AS241" s="3" t="str">
        <f t="shared" si="181"/>
        <v/>
      </c>
      <c r="AT241" s="3" t="str">
        <f t="shared" si="182"/>
        <v/>
      </c>
      <c r="AU241" s="3" t="str">
        <f t="shared" si="183"/>
        <v/>
      </c>
      <c r="AV241" s="3" t="str">
        <f t="shared" si="184"/>
        <v/>
      </c>
      <c r="AW241" s="3" t="str">
        <f t="shared" si="185"/>
        <v/>
      </c>
      <c r="AX241" s="3" t="str">
        <f t="shared" si="186"/>
        <v/>
      </c>
      <c r="AY241" s="3" t="str">
        <f t="shared" si="187"/>
        <v/>
      </c>
      <c r="AZ241" s="3" t="str">
        <f t="shared" si="188"/>
        <v/>
      </c>
      <c r="BA241" s="3" t="str">
        <f t="shared" si="189"/>
        <v/>
      </c>
      <c r="BB241" s="3" t="str">
        <f t="shared" si="190"/>
        <v/>
      </c>
      <c r="BC241" s="3" t="str">
        <f t="shared" si="191"/>
        <v/>
      </c>
      <c r="BD241" s="3" t="str">
        <f t="shared" si="192"/>
        <v/>
      </c>
      <c r="BE241" s="3" t="str">
        <f t="shared" si="193"/>
        <v/>
      </c>
      <c r="BF241" s="3" t="str">
        <f t="shared" si="194"/>
        <v/>
      </c>
      <c r="BG241" s="3" t="str">
        <f t="shared" si="195"/>
        <v/>
      </c>
      <c r="BH241" s="3" t="str">
        <f t="shared" si="196"/>
        <v/>
      </c>
      <c r="BI241" s="3" t="str">
        <f t="shared" si="197"/>
        <v/>
      </c>
      <c r="BJ241" s="3" t="str">
        <f t="shared" si="198"/>
        <v/>
      </c>
    </row>
    <row r="242" spans="2:62">
      <c r="B242" s="6">
        <v>2</v>
      </c>
      <c r="C242" s="4" t="str">
        <f>IF(B242="","",VLOOKUP(B242,Tabelle2!$A$2:$B$38,2,0))</f>
        <v>3-8-11-12-30-35</v>
      </c>
      <c r="D242" s="3">
        <f t="shared" si="167"/>
        <v>0</v>
      </c>
      <c r="E242" s="7" t="str">
        <f t="shared" si="165"/>
        <v>L</v>
      </c>
      <c r="F242" s="32" t="str">
        <f>IF(B242="","",IF(AE241&lt;$J$15,"Bet","No Bet"))</f>
        <v>No Bet</v>
      </c>
      <c r="G242" s="22">
        <f t="shared" si="166"/>
        <v>-468</v>
      </c>
      <c r="AE242" s="1">
        <f>IF(E242="L",AE241+1,IF(E242="W",0,""))</f>
        <v>36</v>
      </c>
      <c r="AF242" s="3" t="str">
        <f t="shared" si="168"/>
        <v/>
      </c>
      <c r="AG242" s="3" t="str">
        <f t="shared" si="169"/>
        <v/>
      </c>
      <c r="AH242" s="3" t="str">
        <f t="shared" si="170"/>
        <v/>
      </c>
      <c r="AI242" s="3" t="str">
        <f t="shared" si="171"/>
        <v/>
      </c>
      <c r="AJ242" s="3" t="str">
        <f t="shared" si="172"/>
        <v/>
      </c>
      <c r="AK242" s="3" t="str">
        <f t="shared" si="173"/>
        <v/>
      </c>
      <c r="AL242" s="3" t="str">
        <f t="shared" si="174"/>
        <v/>
      </c>
      <c r="AM242" s="3" t="str">
        <f t="shared" si="175"/>
        <v/>
      </c>
      <c r="AN242" s="3" t="str">
        <f t="shared" si="176"/>
        <v/>
      </c>
      <c r="AO242" s="3" t="str">
        <f t="shared" si="177"/>
        <v/>
      </c>
      <c r="AP242" s="3" t="str">
        <f t="shared" si="178"/>
        <v/>
      </c>
      <c r="AQ242" s="3" t="str">
        <f t="shared" si="179"/>
        <v/>
      </c>
      <c r="AR242" s="3" t="str">
        <f t="shared" si="180"/>
        <v/>
      </c>
      <c r="AS242" s="3" t="str">
        <f t="shared" si="181"/>
        <v/>
      </c>
      <c r="AT242" s="3" t="str">
        <f t="shared" si="182"/>
        <v/>
      </c>
      <c r="AU242" s="3" t="str">
        <f t="shared" si="183"/>
        <v/>
      </c>
      <c r="AV242" s="3" t="str">
        <f t="shared" si="184"/>
        <v/>
      </c>
      <c r="AW242" s="3" t="str">
        <f t="shared" si="185"/>
        <v/>
      </c>
      <c r="AX242" s="3" t="str">
        <f t="shared" si="186"/>
        <v/>
      </c>
      <c r="AY242" s="3" t="str">
        <f t="shared" si="187"/>
        <v/>
      </c>
      <c r="AZ242" s="3" t="str">
        <f t="shared" si="188"/>
        <v/>
      </c>
      <c r="BA242" s="3" t="str">
        <f t="shared" si="189"/>
        <v/>
      </c>
      <c r="BB242" s="3" t="str">
        <f t="shared" si="190"/>
        <v/>
      </c>
      <c r="BC242" s="3" t="str">
        <f t="shared" si="191"/>
        <v/>
      </c>
      <c r="BD242" s="3" t="str">
        <f t="shared" si="192"/>
        <v/>
      </c>
      <c r="BE242" s="3" t="str">
        <f t="shared" si="193"/>
        <v/>
      </c>
      <c r="BF242" s="3" t="str">
        <f t="shared" si="194"/>
        <v/>
      </c>
      <c r="BG242" s="3" t="str">
        <f t="shared" si="195"/>
        <v/>
      </c>
      <c r="BH242" s="3" t="str">
        <f t="shared" si="196"/>
        <v/>
      </c>
      <c r="BI242" s="3" t="str">
        <f t="shared" si="197"/>
        <v/>
      </c>
      <c r="BJ242" s="3" t="str">
        <f t="shared" si="198"/>
        <v/>
      </c>
    </row>
    <row r="243" spans="2:62">
      <c r="B243" s="6">
        <v>2</v>
      </c>
      <c r="C243" s="4" t="str">
        <f>IF(B243="","",VLOOKUP(B243,Tabelle2!$A$2:$B$38,2,0))</f>
        <v>3-8-11-12-30-35</v>
      </c>
      <c r="D243" s="3">
        <f t="shared" si="167"/>
        <v>0</v>
      </c>
      <c r="E243" s="7" t="str">
        <f t="shared" si="165"/>
        <v>L</v>
      </c>
      <c r="F243" s="32" t="str">
        <f>IF(B243="","",IF(AE242&lt;$J$15,"Bet","No Bet"))</f>
        <v>No Bet</v>
      </c>
      <c r="G243" s="22">
        <f t="shared" si="166"/>
        <v>-468</v>
      </c>
      <c r="AE243" s="1">
        <f>IF(E243="L",AE242+1,IF(E243="W",0,""))</f>
        <v>37</v>
      </c>
      <c r="AF243" s="3" t="str">
        <f t="shared" si="168"/>
        <v/>
      </c>
      <c r="AG243" s="3" t="str">
        <f t="shared" si="169"/>
        <v/>
      </c>
      <c r="AH243" s="3" t="str">
        <f t="shared" si="170"/>
        <v/>
      </c>
      <c r="AI243" s="3" t="str">
        <f t="shared" si="171"/>
        <v/>
      </c>
      <c r="AJ243" s="3" t="str">
        <f t="shared" si="172"/>
        <v/>
      </c>
      <c r="AK243" s="3" t="str">
        <f t="shared" si="173"/>
        <v/>
      </c>
      <c r="AL243" s="3" t="str">
        <f t="shared" si="174"/>
        <v/>
      </c>
      <c r="AM243" s="3" t="str">
        <f t="shared" si="175"/>
        <v/>
      </c>
      <c r="AN243" s="3" t="str">
        <f t="shared" si="176"/>
        <v/>
      </c>
      <c r="AO243" s="3" t="str">
        <f t="shared" si="177"/>
        <v/>
      </c>
      <c r="AP243" s="3" t="str">
        <f t="shared" si="178"/>
        <v/>
      </c>
      <c r="AQ243" s="3" t="str">
        <f t="shared" si="179"/>
        <v/>
      </c>
      <c r="AR243" s="3" t="str">
        <f t="shared" si="180"/>
        <v/>
      </c>
      <c r="AS243" s="3" t="str">
        <f t="shared" si="181"/>
        <v/>
      </c>
      <c r="AT243" s="3" t="str">
        <f t="shared" si="182"/>
        <v/>
      </c>
      <c r="AU243" s="3" t="str">
        <f t="shared" si="183"/>
        <v/>
      </c>
      <c r="AV243" s="3" t="str">
        <f t="shared" si="184"/>
        <v/>
      </c>
      <c r="AW243" s="3" t="str">
        <f t="shared" si="185"/>
        <v/>
      </c>
      <c r="AX243" s="3" t="str">
        <f t="shared" si="186"/>
        <v/>
      </c>
      <c r="AY243" s="3" t="str">
        <f t="shared" si="187"/>
        <v/>
      </c>
      <c r="AZ243" s="3" t="str">
        <f t="shared" si="188"/>
        <v/>
      </c>
      <c r="BA243" s="3" t="str">
        <f t="shared" si="189"/>
        <v/>
      </c>
      <c r="BB243" s="3" t="str">
        <f t="shared" si="190"/>
        <v/>
      </c>
      <c r="BC243" s="3" t="str">
        <f t="shared" si="191"/>
        <v/>
      </c>
      <c r="BD243" s="3" t="str">
        <f t="shared" si="192"/>
        <v/>
      </c>
      <c r="BE243" s="3" t="str">
        <f t="shared" si="193"/>
        <v/>
      </c>
      <c r="BF243" s="3" t="str">
        <f t="shared" si="194"/>
        <v/>
      </c>
      <c r="BG243" s="3" t="str">
        <f t="shared" si="195"/>
        <v/>
      </c>
      <c r="BH243" s="3" t="str">
        <f t="shared" si="196"/>
        <v/>
      </c>
      <c r="BI243" s="3" t="str">
        <f t="shared" si="197"/>
        <v/>
      </c>
      <c r="BJ243" s="3" t="str">
        <f t="shared" si="198"/>
        <v/>
      </c>
    </row>
    <row r="244" spans="2:62">
      <c r="B244" s="6">
        <v>5</v>
      </c>
      <c r="C244" s="4" t="str">
        <f>IF(B244="","",VLOOKUP(B244,Tabelle2!$A$2:$B$38,2,0))</f>
        <v>6-9-18-22-27-34</v>
      </c>
      <c r="D244" s="3">
        <f t="shared" si="167"/>
        <v>0</v>
      </c>
      <c r="E244" s="7" t="str">
        <f t="shared" si="165"/>
        <v>L</v>
      </c>
      <c r="F244" s="32" t="str">
        <f>IF(B244="","",IF(AE243&lt;$J$15,"Bet","No Bet"))</f>
        <v>No Bet</v>
      </c>
      <c r="G244" s="22">
        <f t="shared" si="166"/>
        <v>-468</v>
      </c>
      <c r="AE244" s="1">
        <f>IF(E244="L",AE243+1,IF(E244="W",0,""))</f>
        <v>38</v>
      </c>
      <c r="AF244" s="3" t="str">
        <f t="shared" si="168"/>
        <v/>
      </c>
      <c r="AG244" s="3" t="str">
        <f t="shared" si="169"/>
        <v/>
      </c>
      <c r="AH244" s="3" t="str">
        <f t="shared" si="170"/>
        <v/>
      </c>
      <c r="AI244" s="3" t="str">
        <f t="shared" si="171"/>
        <v/>
      </c>
      <c r="AJ244" s="3" t="str">
        <f t="shared" si="172"/>
        <v/>
      </c>
      <c r="AK244" s="3" t="str">
        <f t="shared" si="173"/>
        <v/>
      </c>
      <c r="AL244" s="3" t="str">
        <f t="shared" si="174"/>
        <v/>
      </c>
      <c r="AM244" s="3" t="str">
        <f t="shared" si="175"/>
        <v/>
      </c>
      <c r="AN244" s="3" t="str">
        <f t="shared" si="176"/>
        <v/>
      </c>
      <c r="AO244" s="3" t="str">
        <f t="shared" si="177"/>
        <v/>
      </c>
      <c r="AP244" s="3" t="str">
        <f t="shared" si="178"/>
        <v/>
      </c>
      <c r="AQ244" s="3" t="str">
        <f t="shared" si="179"/>
        <v/>
      </c>
      <c r="AR244" s="3" t="str">
        <f t="shared" si="180"/>
        <v/>
      </c>
      <c r="AS244" s="3" t="str">
        <f t="shared" si="181"/>
        <v/>
      </c>
      <c r="AT244" s="3" t="str">
        <f t="shared" si="182"/>
        <v/>
      </c>
      <c r="AU244" s="3" t="str">
        <f t="shared" si="183"/>
        <v/>
      </c>
      <c r="AV244" s="3" t="str">
        <f t="shared" si="184"/>
        <v/>
      </c>
      <c r="AW244" s="3" t="str">
        <f t="shared" si="185"/>
        <v/>
      </c>
      <c r="AX244" s="3" t="str">
        <f t="shared" si="186"/>
        <v/>
      </c>
      <c r="AY244" s="3" t="str">
        <f t="shared" si="187"/>
        <v/>
      </c>
      <c r="AZ244" s="3" t="str">
        <f t="shared" si="188"/>
        <v/>
      </c>
      <c r="BA244" s="3" t="str">
        <f t="shared" si="189"/>
        <v/>
      </c>
      <c r="BB244" s="3" t="str">
        <f t="shared" si="190"/>
        <v/>
      </c>
      <c r="BC244" s="3" t="str">
        <f t="shared" si="191"/>
        <v/>
      </c>
      <c r="BD244" s="3" t="str">
        <f t="shared" si="192"/>
        <v/>
      </c>
      <c r="BE244" s="3" t="str">
        <f t="shared" si="193"/>
        <v/>
      </c>
      <c r="BF244" s="3" t="str">
        <f t="shared" si="194"/>
        <v/>
      </c>
      <c r="BG244" s="3" t="str">
        <f t="shared" si="195"/>
        <v/>
      </c>
      <c r="BH244" s="3" t="str">
        <f t="shared" si="196"/>
        <v/>
      </c>
      <c r="BI244" s="3" t="str">
        <f t="shared" si="197"/>
        <v/>
      </c>
      <c r="BJ244" s="3" t="str">
        <f t="shared" si="198"/>
        <v/>
      </c>
    </row>
    <row r="245" spans="2:62">
      <c r="B245" s="6">
        <v>31</v>
      </c>
      <c r="C245" s="4" t="str">
        <f>IF(B245="","",VLOOKUP(B245,Tabelle2!$A$2:$B$38,2,0))</f>
        <v>3-8-10-23-26-35</v>
      </c>
      <c r="D245" s="3">
        <f t="shared" si="167"/>
        <v>0</v>
      </c>
      <c r="E245" s="7" t="str">
        <f t="shared" si="165"/>
        <v>L</v>
      </c>
      <c r="F245" s="32" t="str">
        <f>IF(B245="","",IF(AE244&lt;$J$15,"Bet","No Bet"))</f>
        <v>No Bet</v>
      </c>
      <c r="G245" s="22">
        <f t="shared" si="166"/>
        <v>-468</v>
      </c>
      <c r="AE245" s="1">
        <f>IF(E245="L",AE244+1,IF(E245="W",0,""))</f>
        <v>39</v>
      </c>
      <c r="AF245" s="3" t="str">
        <f t="shared" si="168"/>
        <v/>
      </c>
      <c r="AG245" s="3" t="str">
        <f t="shared" si="169"/>
        <v/>
      </c>
      <c r="AH245" s="3" t="str">
        <f t="shared" si="170"/>
        <v/>
      </c>
      <c r="AI245" s="3" t="str">
        <f t="shared" si="171"/>
        <v/>
      </c>
      <c r="AJ245" s="3" t="str">
        <f t="shared" si="172"/>
        <v/>
      </c>
      <c r="AK245" s="3" t="str">
        <f t="shared" si="173"/>
        <v/>
      </c>
      <c r="AL245" s="3" t="str">
        <f t="shared" si="174"/>
        <v/>
      </c>
      <c r="AM245" s="3" t="str">
        <f t="shared" si="175"/>
        <v/>
      </c>
      <c r="AN245" s="3" t="str">
        <f t="shared" si="176"/>
        <v/>
      </c>
      <c r="AO245" s="3" t="str">
        <f t="shared" si="177"/>
        <v/>
      </c>
      <c r="AP245" s="3" t="str">
        <f t="shared" si="178"/>
        <v/>
      </c>
      <c r="AQ245" s="3" t="str">
        <f t="shared" si="179"/>
        <v/>
      </c>
      <c r="AR245" s="3" t="str">
        <f t="shared" si="180"/>
        <v/>
      </c>
      <c r="AS245" s="3" t="str">
        <f t="shared" si="181"/>
        <v/>
      </c>
      <c r="AT245" s="3" t="str">
        <f t="shared" si="182"/>
        <v/>
      </c>
      <c r="AU245" s="3" t="str">
        <f t="shared" si="183"/>
        <v/>
      </c>
      <c r="AV245" s="3" t="str">
        <f t="shared" si="184"/>
        <v/>
      </c>
      <c r="AW245" s="3" t="str">
        <f t="shared" si="185"/>
        <v/>
      </c>
      <c r="AX245" s="3" t="str">
        <f t="shared" si="186"/>
        <v/>
      </c>
      <c r="AY245" s="3" t="str">
        <f t="shared" si="187"/>
        <v/>
      </c>
      <c r="AZ245" s="3" t="str">
        <f t="shared" si="188"/>
        <v/>
      </c>
      <c r="BA245" s="3" t="str">
        <f t="shared" si="189"/>
        <v/>
      </c>
      <c r="BB245" s="3" t="str">
        <f t="shared" si="190"/>
        <v/>
      </c>
      <c r="BC245" s="3" t="str">
        <f t="shared" si="191"/>
        <v/>
      </c>
      <c r="BD245" s="3" t="str">
        <f t="shared" si="192"/>
        <v/>
      </c>
      <c r="BE245" s="3" t="str">
        <f t="shared" si="193"/>
        <v/>
      </c>
      <c r="BF245" s="3" t="str">
        <f t="shared" si="194"/>
        <v/>
      </c>
      <c r="BG245" s="3" t="str">
        <f t="shared" si="195"/>
        <v/>
      </c>
      <c r="BH245" s="3" t="str">
        <f t="shared" si="196"/>
        <v/>
      </c>
      <c r="BI245" s="3" t="str">
        <f t="shared" si="197"/>
        <v/>
      </c>
      <c r="BJ245" s="3" t="str">
        <f t="shared" si="198"/>
        <v/>
      </c>
    </row>
    <row r="246" spans="2:62">
      <c r="B246" s="6">
        <v>19</v>
      </c>
      <c r="C246" s="4" t="str">
        <f>IF(B246="","",VLOOKUP(B246,Tabelle2!$A$2:$B$38,2,0))</f>
        <v>7-13-27-28-29-36</v>
      </c>
      <c r="D246" s="3">
        <f t="shared" si="167"/>
        <v>0</v>
      </c>
      <c r="E246" s="7" t="str">
        <f t="shared" si="165"/>
        <v>L</v>
      </c>
      <c r="F246" s="32" t="str">
        <f>IF(B246="","",IF(AE245&lt;$J$15,"Bet","No Bet"))</f>
        <v>No Bet</v>
      </c>
      <c r="G246" s="22">
        <f t="shared" si="166"/>
        <v>-468</v>
      </c>
      <c r="AE246" s="1">
        <f>IF(E246="L",AE245+1,IF(E246="W",0,""))</f>
        <v>40</v>
      </c>
      <c r="AF246" s="3" t="str">
        <f t="shared" si="168"/>
        <v/>
      </c>
      <c r="AG246" s="3" t="str">
        <f t="shared" si="169"/>
        <v/>
      </c>
      <c r="AH246" s="3" t="str">
        <f t="shared" si="170"/>
        <v/>
      </c>
      <c r="AI246" s="3" t="str">
        <f t="shared" si="171"/>
        <v/>
      </c>
      <c r="AJ246" s="3" t="str">
        <f t="shared" si="172"/>
        <v/>
      </c>
      <c r="AK246" s="3" t="str">
        <f t="shared" si="173"/>
        <v/>
      </c>
      <c r="AL246" s="3" t="str">
        <f t="shared" si="174"/>
        <v/>
      </c>
      <c r="AM246" s="3" t="str">
        <f t="shared" si="175"/>
        <v/>
      </c>
      <c r="AN246" s="3" t="str">
        <f t="shared" si="176"/>
        <v/>
      </c>
      <c r="AO246" s="3" t="str">
        <f t="shared" si="177"/>
        <v/>
      </c>
      <c r="AP246" s="3" t="str">
        <f t="shared" si="178"/>
        <v/>
      </c>
      <c r="AQ246" s="3" t="str">
        <f t="shared" si="179"/>
        <v/>
      </c>
      <c r="AR246" s="3" t="str">
        <f t="shared" si="180"/>
        <v/>
      </c>
      <c r="AS246" s="3" t="str">
        <f t="shared" si="181"/>
        <v/>
      </c>
      <c r="AT246" s="3" t="str">
        <f t="shared" si="182"/>
        <v/>
      </c>
      <c r="AU246" s="3" t="str">
        <f t="shared" si="183"/>
        <v/>
      </c>
      <c r="AV246" s="3" t="str">
        <f t="shared" si="184"/>
        <v/>
      </c>
      <c r="AW246" s="3" t="str">
        <f t="shared" si="185"/>
        <v/>
      </c>
      <c r="AX246" s="3" t="str">
        <f t="shared" si="186"/>
        <v/>
      </c>
      <c r="AY246" s="3" t="str">
        <f t="shared" si="187"/>
        <v/>
      </c>
      <c r="AZ246" s="3" t="str">
        <f t="shared" si="188"/>
        <v/>
      </c>
      <c r="BA246" s="3" t="str">
        <f t="shared" si="189"/>
        <v/>
      </c>
      <c r="BB246" s="3" t="str">
        <f t="shared" si="190"/>
        <v/>
      </c>
      <c r="BC246" s="3" t="str">
        <f t="shared" si="191"/>
        <v/>
      </c>
      <c r="BD246" s="3" t="str">
        <f t="shared" si="192"/>
        <v/>
      </c>
      <c r="BE246" s="3" t="str">
        <f t="shared" si="193"/>
        <v/>
      </c>
      <c r="BF246" s="3" t="str">
        <f t="shared" si="194"/>
        <v/>
      </c>
      <c r="BG246" s="3" t="str">
        <f t="shared" si="195"/>
        <v/>
      </c>
      <c r="BH246" s="3" t="str">
        <f t="shared" si="196"/>
        <v/>
      </c>
      <c r="BI246" s="3" t="str">
        <f t="shared" si="197"/>
        <v/>
      </c>
      <c r="BJ246" s="3" t="str">
        <f t="shared" si="198"/>
        <v/>
      </c>
    </row>
    <row r="247" spans="2:62">
      <c r="B247" s="6">
        <v>6</v>
      </c>
      <c r="C247" s="4" t="str">
        <f>IF(B247="","",VLOOKUP(B247,Tabelle2!$A$2:$B$38,2,0))</f>
        <v>0-5-10-15-24-32</v>
      </c>
      <c r="D247" s="3">
        <f t="shared" si="167"/>
        <v>0</v>
      </c>
      <c r="E247" s="7" t="str">
        <f t="shared" si="165"/>
        <v>L</v>
      </c>
      <c r="F247" s="32" t="str">
        <f>IF(B247="","",IF(AE246&lt;$J$15,"Bet","No Bet"))</f>
        <v>No Bet</v>
      </c>
      <c r="G247" s="22">
        <f t="shared" si="166"/>
        <v>-468</v>
      </c>
      <c r="AE247" s="1">
        <f>IF(E247="L",AE246+1,IF(E247="W",0,""))</f>
        <v>41</v>
      </c>
      <c r="AF247" s="3" t="str">
        <f t="shared" si="168"/>
        <v/>
      </c>
      <c r="AG247" s="3" t="str">
        <f t="shared" si="169"/>
        <v/>
      </c>
      <c r="AH247" s="3" t="str">
        <f t="shared" si="170"/>
        <v/>
      </c>
      <c r="AI247" s="3" t="str">
        <f t="shared" si="171"/>
        <v/>
      </c>
      <c r="AJ247" s="3" t="str">
        <f t="shared" si="172"/>
        <v/>
      </c>
      <c r="AK247" s="3" t="str">
        <f t="shared" si="173"/>
        <v/>
      </c>
      <c r="AL247" s="3" t="str">
        <f t="shared" si="174"/>
        <v/>
      </c>
      <c r="AM247" s="3" t="str">
        <f t="shared" si="175"/>
        <v/>
      </c>
      <c r="AN247" s="3" t="str">
        <f t="shared" si="176"/>
        <v/>
      </c>
      <c r="AO247" s="3" t="str">
        <f t="shared" si="177"/>
        <v/>
      </c>
      <c r="AP247" s="3" t="str">
        <f t="shared" si="178"/>
        <v/>
      </c>
      <c r="AQ247" s="3" t="str">
        <f t="shared" si="179"/>
        <v/>
      </c>
      <c r="AR247" s="3" t="str">
        <f t="shared" si="180"/>
        <v/>
      </c>
      <c r="AS247" s="3" t="str">
        <f t="shared" si="181"/>
        <v/>
      </c>
      <c r="AT247" s="3" t="str">
        <f t="shared" si="182"/>
        <v/>
      </c>
      <c r="AU247" s="3" t="str">
        <f t="shared" si="183"/>
        <v/>
      </c>
      <c r="AV247" s="3" t="str">
        <f t="shared" si="184"/>
        <v/>
      </c>
      <c r="AW247" s="3" t="str">
        <f t="shared" si="185"/>
        <v/>
      </c>
      <c r="AX247" s="3" t="str">
        <f t="shared" si="186"/>
        <v/>
      </c>
      <c r="AY247" s="3" t="str">
        <f t="shared" si="187"/>
        <v/>
      </c>
      <c r="AZ247" s="3" t="str">
        <f t="shared" si="188"/>
        <v/>
      </c>
      <c r="BA247" s="3" t="str">
        <f t="shared" si="189"/>
        <v/>
      </c>
      <c r="BB247" s="3" t="str">
        <f t="shared" si="190"/>
        <v/>
      </c>
      <c r="BC247" s="3" t="str">
        <f t="shared" si="191"/>
        <v/>
      </c>
      <c r="BD247" s="3" t="str">
        <f t="shared" si="192"/>
        <v/>
      </c>
      <c r="BE247" s="3" t="str">
        <f t="shared" si="193"/>
        <v/>
      </c>
      <c r="BF247" s="3" t="str">
        <f t="shared" si="194"/>
        <v/>
      </c>
      <c r="BG247" s="3" t="str">
        <f t="shared" si="195"/>
        <v/>
      </c>
      <c r="BH247" s="3" t="str">
        <f t="shared" si="196"/>
        <v/>
      </c>
      <c r="BI247" s="3" t="str">
        <f t="shared" si="197"/>
        <v/>
      </c>
      <c r="BJ247" s="3" t="str">
        <f t="shared" si="198"/>
        <v/>
      </c>
    </row>
    <row r="248" spans="2:62">
      <c r="B248" s="6">
        <v>25</v>
      </c>
      <c r="C248" s="4" t="str">
        <f>IF(B248="","",VLOOKUP(B248,Tabelle2!$A$2:$B$38,2,0))</f>
        <v>3-8-23-26-30-35</v>
      </c>
      <c r="D248" s="3">
        <f t="shared" si="167"/>
        <v>0</v>
      </c>
      <c r="E248" s="7" t="str">
        <f t="shared" si="165"/>
        <v>L</v>
      </c>
      <c r="F248" s="32" t="str">
        <f>IF(B248="","",IF(AE247&lt;$J$15,"Bet","No Bet"))</f>
        <v>No Bet</v>
      </c>
      <c r="G248" s="22">
        <f t="shared" si="166"/>
        <v>-468</v>
      </c>
      <c r="AE248" s="1">
        <f>IF(E248="L",AE247+1,IF(E248="W",0,""))</f>
        <v>42</v>
      </c>
      <c r="AF248" s="3" t="str">
        <f t="shared" si="168"/>
        <v/>
      </c>
      <c r="AG248" s="3" t="str">
        <f t="shared" si="169"/>
        <v/>
      </c>
      <c r="AH248" s="3" t="str">
        <f t="shared" si="170"/>
        <v/>
      </c>
      <c r="AI248" s="3" t="str">
        <f t="shared" si="171"/>
        <v/>
      </c>
      <c r="AJ248" s="3" t="str">
        <f t="shared" si="172"/>
        <v/>
      </c>
      <c r="AK248" s="3" t="str">
        <f t="shared" si="173"/>
        <v/>
      </c>
      <c r="AL248" s="3" t="str">
        <f t="shared" si="174"/>
        <v/>
      </c>
      <c r="AM248" s="3" t="str">
        <f t="shared" si="175"/>
        <v/>
      </c>
      <c r="AN248" s="3" t="str">
        <f t="shared" si="176"/>
        <v/>
      </c>
      <c r="AO248" s="3" t="str">
        <f t="shared" si="177"/>
        <v/>
      </c>
      <c r="AP248" s="3" t="str">
        <f t="shared" si="178"/>
        <v/>
      </c>
      <c r="AQ248" s="3" t="str">
        <f t="shared" si="179"/>
        <v/>
      </c>
      <c r="AR248" s="3" t="str">
        <f t="shared" si="180"/>
        <v/>
      </c>
      <c r="AS248" s="3" t="str">
        <f t="shared" si="181"/>
        <v/>
      </c>
      <c r="AT248" s="3" t="str">
        <f t="shared" si="182"/>
        <v/>
      </c>
      <c r="AU248" s="3" t="str">
        <f t="shared" si="183"/>
        <v/>
      </c>
      <c r="AV248" s="3" t="str">
        <f t="shared" si="184"/>
        <v/>
      </c>
      <c r="AW248" s="3" t="str">
        <f t="shared" si="185"/>
        <v/>
      </c>
      <c r="AX248" s="3" t="str">
        <f t="shared" si="186"/>
        <v/>
      </c>
      <c r="AY248" s="3" t="str">
        <f t="shared" si="187"/>
        <v/>
      </c>
      <c r="AZ248" s="3" t="str">
        <f t="shared" si="188"/>
        <v/>
      </c>
      <c r="BA248" s="3" t="str">
        <f t="shared" si="189"/>
        <v/>
      </c>
      <c r="BB248" s="3" t="str">
        <f t="shared" si="190"/>
        <v/>
      </c>
      <c r="BC248" s="3" t="str">
        <f t="shared" si="191"/>
        <v/>
      </c>
      <c r="BD248" s="3" t="str">
        <f t="shared" si="192"/>
        <v/>
      </c>
      <c r="BE248" s="3" t="str">
        <f t="shared" si="193"/>
        <v/>
      </c>
      <c r="BF248" s="3" t="str">
        <f t="shared" si="194"/>
        <v/>
      </c>
      <c r="BG248" s="3" t="str">
        <f t="shared" si="195"/>
        <v/>
      </c>
      <c r="BH248" s="3" t="str">
        <f t="shared" si="196"/>
        <v/>
      </c>
      <c r="BI248" s="3" t="str">
        <f t="shared" si="197"/>
        <v/>
      </c>
      <c r="BJ248" s="3" t="str">
        <f t="shared" si="198"/>
        <v/>
      </c>
    </row>
    <row r="249" spans="2:62">
      <c r="B249" s="6">
        <v>25</v>
      </c>
      <c r="C249" s="4" t="str">
        <f>IF(B249="","",VLOOKUP(B249,Tabelle2!$A$2:$B$38,2,0))</f>
        <v>3-8-23-26-30-35</v>
      </c>
      <c r="D249" s="3">
        <f t="shared" si="167"/>
        <v>0</v>
      </c>
      <c r="E249" s="7" t="str">
        <f t="shared" si="165"/>
        <v>L</v>
      </c>
      <c r="F249" s="32" t="str">
        <f>IF(B249="","",IF(AE248&lt;$J$15,"Bet","No Bet"))</f>
        <v>No Bet</v>
      </c>
      <c r="G249" s="22">
        <f t="shared" si="166"/>
        <v>-468</v>
      </c>
      <c r="AE249" s="1">
        <f>IF(E249="L",AE248+1,IF(E249="W",0,""))</f>
        <v>43</v>
      </c>
      <c r="AF249" s="3" t="str">
        <f t="shared" si="168"/>
        <v/>
      </c>
      <c r="AG249" s="3" t="str">
        <f t="shared" si="169"/>
        <v/>
      </c>
      <c r="AH249" s="3" t="str">
        <f t="shared" si="170"/>
        <v/>
      </c>
      <c r="AI249" s="3" t="str">
        <f t="shared" si="171"/>
        <v/>
      </c>
      <c r="AJ249" s="3" t="str">
        <f t="shared" si="172"/>
        <v/>
      </c>
      <c r="AK249" s="3" t="str">
        <f t="shared" si="173"/>
        <v/>
      </c>
      <c r="AL249" s="3" t="str">
        <f t="shared" si="174"/>
        <v/>
      </c>
      <c r="AM249" s="3" t="str">
        <f t="shared" si="175"/>
        <v/>
      </c>
      <c r="AN249" s="3" t="str">
        <f t="shared" si="176"/>
        <v/>
      </c>
      <c r="AO249" s="3" t="str">
        <f t="shared" si="177"/>
        <v/>
      </c>
      <c r="AP249" s="3" t="str">
        <f t="shared" si="178"/>
        <v/>
      </c>
      <c r="AQ249" s="3" t="str">
        <f t="shared" si="179"/>
        <v/>
      </c>
      <c r="AR249" s="3" t="str">
        <f t="shared" si="180"/>
        <v/>
      </c>
      <c r="AS249" s="3" t="str">
        <f t="shared" si="181"/>
        <v/>
      </c>
      <c r="AT249" s="3" t="str">
        <f t="shared" si="182"/>
        <v/>
      </c>
      <c r="AU249" s="3" t="str">
        <f t="shared" si="183"/>
        <v/>
      </c>
      <c r="AV249" s="3" t="str">
        <f t="shared" si="184"/>
        <v/>
      </c>
      <c r="AW249" s="3" t="str">
        <f t="shared" si="185"/>
        <v/>
      </c>
      <c r="AX249" s="3" t="str">
        <f t="shared" si="186"/>
        <v/>
      </c>
      <c r="AY249" s="3" t="str">
        <f t="shared" si="187"/>
        <v/>
      </c>
      <c r="AZ249" s="3" t="str">
        <f t="shared" si="188"/>
        <v/>
      </c>
      <c r="BA249" s="3" t="str">
        <f t="shared" si="189"/>
        <v/>
      </c>
      <c r="BB249" s="3" t="str">
        <f t="shared" si="190"/>
        <v/>
      </c>
      <c r="BC249" s="3" t="str">
        <f t="shared" si="191"/>
        <v/>
      </c>
      <c r="BD249" s="3" t="str">
        <f t="shared" si="192"/>
        <v/>
      </c>
      <c r="BE249" s="3" t="str">
        <f t="shared" si="193"/>
        <v/>
      </c>
      <c r="BF249" s="3" t="str">
        <f t="shared" si="194"/>
        <v/>
      </c>
      <c r="BG249" s="3" t="str">
        <f t="shared" si="195"/>
        <v/>
      </c>
      <c r="BH249" s="3" t="str">
        <f t="shared" si="196"/>
        <v/>
      </c>
      <c r="BI249" s="3" t="str">
        <f t="shared" si="197"/>
        <v/>
      </c>
      <c r="BJ249" s="3" t="str">
        <f t="shared" si="198"/>
        <v/>
      </c>
    </row>
    <row r="250" spans="2:62">
      <c r="B250" s="6">
        <v>7</v>
      </c>
      <c r="C250" s="4" t="str">
        <f>IF(B250="","",VLOOKUP(B250,Tabelle2!$A$2:$B$38,2,0))</f>
        <v>1-4-15-16-19-33</v>
      </c>
      <c r="D250" s="3">
        <f t="shared" si="167"/>
        <v>0</v>
      </c>
      <c r="E250" s="7" t="str">
        <f t="shared" si="165"/>
        <v>L</v>
      </c>
      <c r="F250" s="32" t="str">
        <f>IF(B250="","",IF(AE249&lt;$J$15,"Bet","No Bet"))</f>
        <v>No Bet</v>
      </c>
      <c r="G250" s="22">
        <f t="shared" si="166"/>
        <v>-468</v>
      </c>
      <c r="AE250" s="1">
        <f>IF(E250="L",AE249+1,IF(E250="W",0,""))</f>
        <v>44</v>
      </c>
      <c r="AF250" s="3" t="str">
        <f t="shared" si="168"/>
        <v/>
      </c>
      <c r="AG250" s="3" t="str">
        <f t="shared" si="169"/>
        <v/>
      </c>
      <c r="AH250" s="3" t="str">
        <f t="shared" si="170"/>
        <v/>
      </c>
      <c r="AI250" s="3" t="str">
        <f t="shared" si="171"/>
        <v/>
      </c>
      <c r="AJ250" s="3" t="str">
        <f t="shared" si="172"/>
        <v/>
      </c>
      <c r="AK250" s="3" t="str">
        <f t="shared" si="173"/>
        <v/>
      </c>
      <c r="AL250" s="3" t="str">
        <f t="shared" si="174"/>
        <v/>
      </c>
      <c r="AM250" s="3" t="str">
        <f t="shared" si="175"/>
        <v/>
      </c>
      <c r="AN250" s="3" t="str">
        <f t="shared" si="176"/>
        <v/>
      </c>
      <c r="AO250" s="3" t="str">
        <f t="shared" si="177"/>
        <v/>
      </c>
      <c r="AP250" s="3" t="str">
        <f t="shared" si="178"/>
        <v/>
      </c>
      <c r="AQ250" s="3" t="str">
        <f t="shared" si="179"/>
        <v/>
      </c>
      <c r="AR250" s="3" t="str">
        <f t="shared" si="180"/>
        <v/>
      </c>
      <c r="AS250" s="3" t="str">
        <f t="shared" si="181"/>
        <v/>
      </c>
      <c r="AT250" s="3" t="str">
        <f t="shared" si="182"/>
        <v/>
      </c>
      <c r="AU250" s="3" t="str">
        <f t="shared" si="183"/>
        <v/>
      </c>
      <c r="AV250" s="3" t="str">
        <f t="shared" si="184"/>
        <v/>
      </c>
      <c r="AW250" s="3" t="str">
        <f t="shared" si="185"/>
        <v/>
      </c>
      <c r="AX250" s="3" t="str">
        <f t="shared" si="186"/>
        <v/>
      </c>
      <c r="AY250" s="3" t="str">
        <f t="shared" si="187"/>
        <v/>
      </c>
      <c r="AZ250" s="3" t="str">
        <f t="shared" si="188"/>
        <v/>
      </c>
      <c r="BA250" s="3" t="str">
        <f t="shared" si="189"/>
        <v/>
      </c>
      <c r="BB250" s="3" t="str">
        <f t="shared" si="190"/>
        <v/>
      </c>
      <c r="BC250" s="3" t="str">
        <f t="shared" si="191"/>
        <v/>
      </c>
      <c r="BD250" s="3" t="str">
        <f t="shared" si="192"/>
        <v/>
      </c>
      <c r="BE250" s="3" t="str">
        <f t="shared" si="193"/>
        <v/>
      </c>
      <c r="BF250" s="3" t="str">
        <f t="shared" si="194"/>
        <v/>
      </c>
      <c r="BG250" s="3" t="str">
        <f t="shared" si="195"/>
        <v/>
      </c>
      <c r="BH250" s="3" t="str">
        <f t="shared" si="196"/>
        <v/>
      </c>
      <c r="BI250" s="3" t="str">
        <f t="shared" si="197"/>
        <v/>
      </c>
      <c r="BJ250" s="3" t="str">
        <f t="shared" si="198"/>
        <v/>
      </c>
    </row>
    <row r="251" spans="2:62">
      <c r="B251" s="6">
        <v>23</v>
      </c>
      <c r="C251" s="4" t="str">
        <f>IF(B251="","",VLOOKUP(B251,Tabelle2!$A$2:$B$38,2,0))</f>
        <v>9-14-17-25-31-34</v>
      </c>
      <c r="D251" s="3">
        <f t="shared" si="167"/>
        <v>0</v>
      </c>
      <c r="E251" s="7" t="str">
        <f t="shared" si="165"/>
        <v>L</v>
      </c>
      <c r="F251" s="32" t="str">
        <f>IF(B251="","",IF(AE250&lt;$J$15,"Bet","No Bet"))</f>
        <v>No Bet</v>
      </c>
      <c r="G251" s="22">
        <f t="shared" si="166"/>
        <v>-468</v>
      </c>
      <c r="AE251" s="1">
        <f>IF(E251="L",AE250+1,IF(E251="W",0,""))</f>
        <v>45</v>
      </c>
      <c r="AF251" s="3" t="str">
        <f t="shared" si="168"/>
        <v/>
      </c>
      <c r="AG251" s="3" t="str">
        <f t="shared" si="169"/>
        <v/>
      </c>
      <c r="AH251" s="3" t="str">
        <f t="shared" si="170"/>
        <v/>
      </c>
      <c r="AI251" s="3" t="str">
        <f t="shared" si="171"/>
        <v/>
      </c>
      <c r="AJ251" s="3" t="str">
        <f t="shared" si="172"/>
        <v/>
      </c>
      <c r="AK251" s="3" t="str">
        <f t="shared" si="173"/>
        <v/>
      </c>
      <c r="AL251" s="3" t="str">
        <f t="shared" si="174"/>
        <v/>
      </c>
      <c r="AM251" s="3" t="str">
        <f t="shared" si="175"/>
        <v/>
      </c>
      <c r="AN251" s="3" t="str">
        <f t="shared" si="176"/>
        <v/>
      </c>
      <c r="AO251" s="3" t="str">
        <f t="shared" si="177"/>
        <v/>
      </c>
      <c r="AP251" s="3" t="str">
        <f t="shared" si="178"/>
        <v/>
      </c>
      <c r="AQ251" s="3" t="str">
        <f t="shared" si="179"/>
        <v/>
      </c>
      <c r="AR251" s="3" t="str">
        <f t="shared" si="180"/>
        <v/>
      </c>
      <c r="AS251" s="3" t="str">
        <f t="shared" si="181"/>
        <v/>
      </c>
      <c r="AT251" s="3" t="str">
        <f t="shared" si="182"/>
        <v/>
      </c>
      <c r="AU251" s="3" t="str">
        <f t="shared" si="183"/>
        <v/>
      </c>
      <c r="AV251" s="3" t="str">
        <f t="shared" si="184"/>
        <v/>
      </c>
      <c r="AW251" s="3" t="str">
        <f t="shared" si="185"/>
        <v/>
      </c>
      <c r="AX251" s="3" t="str">
        <f t="shared" si="186"/>
        <v/>
      </c>
      <c r="AY251" s="3" t="str">
        <f t="shared" si="187"/>
        <v/>
      </c>
      <c r="AZ251" s="3" t="str">
        <f t="shared" si="188"/>
        <v/>
      </c>
      <c r="BA251" s="3" t="str">
        <f t="shared" si="189"/>
        <v/>
      </c>
      <c r="BB251" s="3" t="str">
        <f t="shared" si="190"/>
        <v/>
      </c>
      <c r="BC251" s="3" t="str">
        <f t="shared" si="191"/>
        <v/>
      </c>
      <c r="BD251" s="3" t="str">
        <f t="shared" si="192"/>
        <v/>
      </c>
      <c r="BE251" s="3" t="str">
        <f t="shared" si="193"/>
        <v/>
      </c>
      <c r="BF251" s="3" t="str">
        <f t="shared" si="194"/>
        <v/>
      </c>
      <c r="BG251" s="3" t="str">
        <f t="shared" si="195"/>
        <v/>
      </c>
      <c r="BH251" s="3" t="str">
        <f t="shared" si="196"/>
        <v/>
      </c>
      <c r="BI251" s="3" t="str">
        <f t="shared" si="197"/>
        <v/>
      </c>
      <c r="BJ251" s="3" t="str">
        <f t="shared" si="198"/>
        <v/>
      </c>
    </row>
    <row r="252" spans="2:62">
      <c r="B252" s="6">
        <v>23</v>
      </c>
      <c r="C252" s="4" t="str">
        <f>IF(B252="","",VLOOKUP(B252,Tabelle2!$A$2:$B$38,2,0))</f>
        <v>9-14-17-25-31-34</v>
      </c>
      <c r="D252" s="3">
        <f t="shared" si="167"/>
        <v>0</v>
      </c>
      <c r="E252" s="7" t="str">
        <f t="shared" si="165"/>
        <v>L</v>
      </c>
      <c r="F252" s="32" t="str">
        <f>IF(B252="","",IF(AE251&lt;$J$15,"Bet","No Bet"))</f>
        <v>No Bet</v>
      </c>
      <c r="G252" s="22">
        <f t="shared" si="166"/>
        <v>-468</v>
      </c>
      <c r="AE252" s="1">
        <f>IF(E252="L",AE251+1,IF(E252="W",0,""))</f>
        <v>46</v>
      </c>
      <c r="AF252" s="3" t="str">
        <f t="shared" si="168"/>
        <v/>
      </c>
      <c r="AG252" s="3" t="str">
        <f t="shared" si="169"/>
        <v/>
      </c>
      <c r="AH252" s="3" t="str">
        <f t="shared" si="170"/>
        <v/>
      </c>
      <c r="AI252" s="3" t="str">
        <f t="shared" si="171"/>
        <v/>
      </c>
      <c r="AJ252" s="3" t="str">
        <f t="shared" si="172"/>
        <v/>
      </c>
      <c r="AK252" s="3" t="str">
        <f t="shared" si="173"/>
        <v/>
      </c>
      <c r="AL252" s="3" t="str">
        <f t="shared" si="174"/>
        <v/>
      </c>
      <c r="AM252" s="3" t="str">
        <f t="shared" si="175"/>
        <v/>
      </c>
      <c r="AN252" s="3" t="str">
        <f t="shared" si="176"/>
        <v/>
      </c>
      <c r="AO252" s="3" t="str">
        <f t="shared" si="177"/>
        <v/>
      </c>
      <c r="AP252" s="3" t="str">
        <f t="shared" si="178"/>
        <v/>
      </c>
      <c r="AQ252" s="3" t="str">
        <f t="shared" si="179"/>
        <v/>
      </c>
      <c r="AR252" s="3" t="str">
        <f t="shared" si="180"/>
        <v/>
      </c>
      <c r="AS252" s="3" t="str">
        <f t="shared" si="181"/>
        <v/>
      </c>
      <c r="AT252" s="3" t="str">
        <f t="shared" si="182"/>
        <v/>
      </c>
      <c r="AU252" s="3" t="str">
        <f t="shared" si="183"/>
        <v/>
      </c>
      <c r="AV252" s="3" t="str">
        <f t="shared" si="184"/>
        <v/>
      </c>
      <c r="AW252" s="3" t="str">
        <f t="shared" si="185"/>
        <v/>
      </c>
      <c r="AX252" s="3" t="str">
        <f t="shared" si="186"/>
        <v/>
      </c>
      <c r="AY252" s="3" t="str">
        <f t="shared" si="187"/>
        <v/>
      </c>
      <c r="AZ252" s="3" t="str">
        <f t="shared" si="188"/>
        <v/>
      </c>
      <c r="BA252" s="3" t="str">
        <f t="shared" si="189"/>
        <v/>
      </c>
      <c r="BB252" s="3" t="str">
        <f t="shared" si="190"/>
        <v/>
      </c>
      <c r="BC252" s="3" t="str">
        <f t="shared" si="191"/>
        <v/>
      </c>
      <c r="BD252" s="3" t="str">
        <f t="shared" si="192"/>
        <v/>
      </c>
      <c r="BE252" s="3" t="str">
        <f t="shared" si="193"/>
        <v/>
      </c>
      <c r="BF252" s="3" t="str">
        <f t="shared" si="194"/>
        <v/>
      </c>
      <c r="BG252" s="3" t="str">
        <f t="shared" si="195"/>
        <v/>
      </c>
      <c r="BH252" s="3" t="str">
        <f t="shared" si="196"/>
        <v/>
      </c>
      <c r="BI252" s="3" t="str">
        <f t="shared" si="197"/>
        <v/>
      </c>
      <c r="BJ252" s="3">
        <f t="shared" si="198"/>
        <v>1</v>
      </c>
    </row>
    <row r="253" spans="2:62">
      <c r="B253" s="6">
        <v>14</v>
      </c>
      <c r="C253" s="4" t="str">
        <f>IF(B253="","",VLOOKUP(B253,Tabelle2!$A$2:$B$38,2,0))</f>
        <v>3-8-12-23-30-35</v>
      </c>
      <c r="D253" s="3">
        <f t="shared" si="167"/>
        <v>1</v>
      </c>
      <c r="E253" s="7" t="str">
        <f t="shared" si="165"/>
        <v>W</v>
      </c>
      <c r="F253" s="32" t="str">
        <f>IF(B253="","",IF(AE252&lt;$J$15,"Bet","No Bet"))</f>
        <v>No Bet</v>
      </c>
      <c r="G253" s="22">
        <f t="shared" si="166"/>
        <v>-468</v>
      </c>
      <c r="AE253" s="1">
        <f>IF(E253="L",AE252+1,IF(E253="W",0,""))</f>
        <v>0</v>
      </c>
      <c r="AF253" s="3" t="str">
        <f t="shared" si="168"/>
        <v/>
      </c>
      <c r="AG253" s="3" t="str">
        <f t="shared" si="169"/>
        <v/>
      </c>
      <c r="AH253" s="3" t="str">
        <f t="shared" si="170"/>
        <v/>
      </c>
      <c r="AI253" s="3" t="str">
        <f t="shared" si="171"/>
        <v/>
      </c>
      <c r="AJ253" s="3" t="str">
        <f t="shared" si="172"/>
        <v/>
      </c>
      <c r="AK253" s="3" t="str">
        <f t="shared" si="173"/>
        <v/>
      </c>
      <c r="AL253" s="3" t="str">
        <f t="shared" si="174"/>
        <v/>
      </c>
      <c r="AM253" s="3" t="str">
        <f t="shared" si="175"/>
        <v/>
      </c>
      <c r="AN253" s="3" t="str">
        <f t="shared" si="176"/>
        <v/>
      </c>
      <c r="AO253" s="3" t="str">
        <f t="shared" si="177"/>
        <v/>
      </c>
      <c r="AP253" s="3" t="str">
        <f t="shared" si="178"/>
        <v/>
      </c>
      <c r="AQ253" s="3" t="str">
        <f t="shared" si="179"/>
        <v/>
      </c>
      <c r="AR253" s="3" t="str">
        <f t="shared" si="180"/>
        <v/>
      </c>
      <c r="AS253" s="3" t="str">
        <f t="shared" si="181"/>
        <v/>
      </c>
      <c r="AT253" s="3" t="str">
        <f t="shared" si="182"/>
        <v/>
      </c>
      <c r="AU253" s="3" t="str">
        <f t="shared" si="183"/>
        <v/>
      </c>
      <c r="AV253" s="3" t="str">
        <f t="shared" si="184"/>
        <v/>
      </c>
      <c r="AW253" s="3" t="str">
        <f t="shared" si="185"/>
        <v/>
      </c>
      <c r="AX253" s="3" t="str">
        <f t="shared" si="186"/>
        <v/>
      </c>
      <c r="AY253" s="3" t="str">
        <f t="shared" si="187"/>
        <v/>
      </c>
      <c r="AZ253" s="3" t="str">
        <f t="shared" si="188"/>
        <v/>
      </c>
      <c r="BA253" s="3" t="str">
        <f t="shared" si="189"/>
        <v/>
      </c>
      <c r="BB253" s="3" t="str">
        <f t="shared" si="190"/>
        <v/>
      </c>
      <c r="BC253" s="3" t="str">
        <f t="shared" si="191"/>
        <v/>
      </c>
      <c r="BD253" s="3" t="str">
        <f t="shared" si="192"/>
        <v/>
      </c>
      <c r="BE253" s="3" t="str">
        <f t="shared" si="193"/>
        <v/>
      </c>
      <c r="BF253" s="3" t="str">
        <f t="shared" si="194"/>
        <v/>
      </c>
      <c r="BG253" s="3" t="str">
        <f t="shared" si="195"/>
        <v/>
      </c>
      <c r="BH253" s="3" t="str">
        <f t="shared" si="196"/>
        <v/>
      </c>
      <c r="BI253" s="3" t="str">
        <f t="shared" si="197"/>
        <v/>
      </c>
      <c r="BJ253" s="3" t="str">
        <f t="shared" si="198"/>
        <v/>
      </c>
    </row>
    <row r="254" spans="2:62">
      <c r="B254" s="6">
        <v>28</v>
      </c>
      <c r="C254" s="4" t="str">
        <f>IF(B254="","",VLOOKUP(B254,Tabelle2!$A$2:$B$38,2,0))</f>
        <v>1-4-19-20-21-33</v>
      </c>
      <c r="D254" s="3">
        <f t="shared" si="167"/>
        <v>0</v>
      </c>
      <c r="E254" s="7" t="str">
        <f t="shared" si="165"/>
        <v>L</v>
      </c>
      <c r="F254" s="32" t="str">
        <f>IF(B254="","",IF(AE253&lt;$J$15,"Bet","No Bet"))</f>
        <v>Bet</v>
      </c>
      <c r="G254" s="22">
        <f t="shared" si="166"/>
        <v>-474</v>
      </c>
      <c r="AE254" s="1">
        <f>IF(E254="L",AE253+1,IF(E254="W",0,""))</f>
        <v>1</v>
      </c>
      <c r="AF254" s="3">
        <f t="shared" si="168"/>
        <v>1</v>
      </c>
      <c r="AG254" s="3" t="str">
        <f t="shared" si="169"/>
        <v/>
      </c>
      <c r="AH254" s="3" t="str">
        <f t="shared" si="170"/>
        <v/>
      </c>
      <c r="AI254" s="3" t="str">
        <f t="shared" si="171"/>
        <v/>
      </c>
      <c r="AJ254" s="3" t="str">
        <f t="shared" si="172"/>
        <v/>
      </c>
      <c r="AK254" s="3" t="str">
        <f t="shared" si="173"/>
        <v/>
      </c>
      <c r="AL254" s="3" t="str">
        <f t="shared" si="174"/>
        <v/>
      </c>
      <c r="AM254" s="3" t="str">
        <f t="shared" si="175"/>
        <v/>
      </c>
      <c r="AN254" s="3" t="str">
        <f t="shared" si="176"/>
        <v/>
      </c>
      <c r="AO254" s="3" t="str">
        <f t="shared" si="177"/>
        <v/>
      </c>
      <c r="AP254" s="3" t="str">
        <f t="shared" si="178"/>
        <v/>
      </c>
      <c r="AQ254" s="3" t="str">
        <f t="shared" si="179"/>
        <v/>
      </c>
      <c r="AR254" s="3" t="str">
        <f t="shared" si="180"/>
        <v/>
      </c>
      <c r="AS254" s="3" t="str">
        <f t="shared" si="181"/>
        <v/>
      </c>
      <c r="AT254" s="3" t="str">
        <f t="shared" si="182"/>
        <v/>
      </c>
      <c r="AU254" s="3" t="str">
        <f t="shared" si="183"/>
        <v/>
      </c>
      <c r="AV254" s="3" t="str">
        <f t="shared" si="184"/>
        <v/>
      </c>
      <c r="AW254" s="3" t="str">
        <f t="shared" si="185"/>
        <v/>
      </c>
      <c r="AX254" s="3" t="str">
        <f t="shared" si="186"/>
        <v/>
      </c>
      <c r="AY254" s="3" t="str">
        <f t="shared" si="187"/>
        <v/>
      </c>
      <c r="AZ254" s="3" t="str">
        <f t="shared" si="188"/>
        <v/>
      </c>
      <c r="BA254" s="3" t="str">
        <f t="shared" si="189"/>
        <v/>
      </c>
      <c r="BB254" s="3" t="str">
        <f t="shared" si="190"/>
        <v/>
      </c>
      <c r="BC254" s="3" t="str">
        <f t="shared" si="191"/>
        <v/>
      </c>
      <c r="BD254" s="3" t="str">
        <f t="shared" si="192"/>
        <v/>
      </c>
      <c r="BE254" s="3" t="str">
        <f t="shared" si="193"/>
        <v/>
      </c>
      <c r="BF254" s="3" t="str">
        <f t="shared" si="194"/>
        <v/>
      </c>
      <c r="BG254" s="3" t="str">
        <f t="shared" si="195"/>
        <v/>
      </c>
      <c r="BH254" s="3" t="str">
        <f t="shared" si="196"/>
        <v/>
      </c>
      <c r="BI254" s="3" t="str">
        <f t="shared" si="197"/>
        <v/>
      </c>
      <c r="BJ254" s="3" t="str">
        <f t="shared" si="198"/>
        <v/>
      </c>
    </row>
    <row r="255" spans="2:62">
      <c r="B255" s="6">
        <v>19</v>
      </c>
      <c r="C255" s="4" t="str">
        <f>IF(B255="","",VLOOKUP(B255,Tabelle2!$A$2:$B$38,2,0))</f>
        <v>7-13-27-28-29-36</v>
      </c>
      <c r="D255" s="3">
        <f t="shared" si="167"/>
        <v>1</v>
      </c>
      <c r="E255" s="7" t="str">
        <f t="shared" si="165"/>
        <v>W</v>
      </c>
      <c r="F255" s="32" t="str">
        <f>IF(B255="","",IF(AE254&lt;$J$15,"Bet","No Bet"))</f>
        <v>Bet</v>
      </c>
      <c r="G255" s="22">
        <f t="shared" si="166"/>
        <v>-444</v>
      </c>
      <c r="AE255" s="1">
        <f>IF(E255="L",AE254+1,IF(E255="W",0,""))</f>
        <v>0</v>
      </c>
      <c r="AF255" s="3" t="str">
        <f t="shared" si="168"/>
        <v/>
      </c>
      <c r="AG255" s="3" t="str">
        <f t="shared" si="169"/>
        <v/>
      </c>
      <c r="AH255" s="3" t="str">
        <f t="shared" si="170"/>
        <v/>
      </c>
      <c r="AI255" s="3" t="str">
        <f t="shared" si="171"/>
        <v/>
      </c>
      <c r="AJ255" s="3" t="str">
        <f t="shared" si="172"/>
        <v/>
      </c>
      <c r="AK255" s="3" t="str">
        <f t="shared" si="173"/>
        <v/>
      </c>
      <c r="AL255" s="3" t="str">
        <f t="shared" si="174"/>
        <v/>
      </c>
      <c r="AM255" s="3" t="str">
        <f t="shared" si="175"/>
        <v/>
      </c>
      <c r="AN255" s="3" t="str">
        <f t="shared" si="176"/>
        <v/>
      </c>
      <c r="AO255" s="3" t="str">
        <f t="shared" si="177"/>
        <v/>
      </c>
      <c r="AP255" s="3" t="str">
        <f t="shared" si="178"/>
        <v/>
      </c>
      <c r="AQ255" s="3" t="str">
        <f t="shared" si="179"/>
        <v/>
      </c>
      <c r="AR255" s="3" t="str">
        <f t="shared" si="180"/>
        <v/>
      </c>
      <c r="AS255" s="3" t="str">
        <f t="shared" si="181"/>
        <v/>
      </c>
      <c r="AT255" s="3" t="str">
        <f t="shared" si="182"/>
        <v/>
      </c>
      <c r="AU255" s="3" t="str">
        <f t="shared" si="183"/>
        <v/>
      </c>
      <c r="AV255" s="3" t="str">
        <f t="shared" si="184"/>
        <v/>
      </c>
      <c r="AW255" s="3" t="str">
        <f t="shared" si="185"/>
        <v/>
      </c>
      <c r="AX255" s="3" t="str">
        <f t="shared" si="186"/>
        <v/>
      </c>
      <c r="AY255" s="3" t="str">
        <f t="shared" si="187"/>
        <v/>
      </c>
      <c r="AZ255" s="3" t="str">
        <f t="shared" si="188"/>
        <v/>
      </c>
      <c r="BA255" s="3" t="str">
        <f t="shared" si="189"/>
        <v/>
      </c>
      <c r="BB255" s="3" t="str">
        <f t="shared" si="190"/>
        <v/>
      </c>
      <c r="BC255" s="3" t="str">
        <f t="shared" si="191"/>
        <v/>
      </c>
      <c r="BD255" s="3" t="str">
        <f t="shared" si="192"/>
        <v/>
      </c>
      <c r="BE255" s="3" t="str">
        <f t="shared" si="193"/>
        <v/>
      </c>
      <c r="BF255" s="3" t="str">
        <f t="shared" si="194"/>
        <v/>
      </c>
      <c r="BG255" s="3" t="str">
        <f t="shared" si="195"/>
        <v/>
      </c>
      <c r="BH255" s="3" t="str">
        <f t="shared" si="196"/>
        <v/>
      </c>
      <c r="BI255" s="3" t="str">
        <f t="shared" si="197"/>
        <v/>
      </c>
      <c r="BJ255" s="3" t="str">
        <f t="shared" si="198"/>
        <v/>
      </c>
    </row>
    <row r="256" spans="2:62">
      <c r="B256" s="6">
        <v>6</v>
      </c>
      <c r="C256" s="4" t="str">
        <f>IF(B256="","",VLOOKUP(B256,Tabelle2!$A$2:$B$38,2,0))</f>
        <v>0-5-10-15-24-32</v>
      </c>
      <c r="D256" s="3">
        <f t="shared" si="167"/>
        <v>0</v>
      </c>
      <c r="E256" s="7" t="str">
        <f t="shared" si="165"/>
        <v>L</v>
      </c>
      <c r="F256" s="32" t="str">
        <f>IF(B256="","",IF(AE255&lt;$J$15,"Bet","No Bet"))</f>
        <v>Bet</v>
      </c>
      <c r="G256" s="22">
        <f t="shared" si="166"/>
        <v>-450</v>
      </c>
      <c r="AE256" s="1">
        <f>IF(E256="L",AE255+1,IF(E256="W",0,""))</f>
        <v>1</v>
      </c>
      <c r="AF256" s="3">
        <f t="shared" si="168"/>
        <v>1</v>
      </c>
      <c r="AG256" s="3" t="str">
        <f t="shared" si="169"/>
        <v/>
      </c>
      <c r="AH256" s="3" t="str">
        <f t="shared" si="170"/>
        <v/>
      </c>
      <c r="AI256" s="3" t="str">
        <f t="shared" si="171"/>
        <v/>
      </c>
      <c r="AJ256" s="3" t="str">
        <f t="shared" si="172"/>
        <v/>
      </c>
      <c r="AK256" s="3" t="str">
        <f t="shared" si="173"/>
        <v/>
      </c>
      <c r="AL256" s="3" t="str">
        <f t="shared" si="174"/>
        <v/>
      </c>
      <c r="AM256" s="3" t="str">
        <f t="shared" si="175"/>
        <v/>
      </c>
      <c r="AN256" s="3" t="str">
        <f t="shared" si="176"/>
        <v/>
      </c>
      <c r="AO256" s="3" t="str">
        <f t="shared" si="177"/>
        <v/>
      </c>
      <c r="AP256" s="3" t="str">
        <f t="shared" si="178"/>
        <v/>
      </c>
      <c r="AQ256" s="3" t="str">
        <f t="shared" si="179"/>
        <v/>
      </c>
      <c r="AR256" s="3" t="str">
        <f t="shared" si="180"/>
        <v/>
      </c>
      <c r="AS256" s="3" t="str">
        <f t="shared" si="181"/>
        <v/>
      </c>
      <c r="AT256" s="3" t="str">
        <f t="shared" si="182"/>
        <v/>
      </c>
      <c r="AU256" s="3" t="str">
        <f t="shared" si="183"/>
        <v/>
      </c>
      <c r="AV256" s="3" t="str">
        <f t="shared" si="184"/>
        <v/>
      </c>
      <c r="AW256" s="3" t="str">
        <f t="shared" si="185"/>
        <v/>
      </c>
      <c r="AX256" s="3" t="str">
        <f t="shared" si="186"/>
        <v/>
      </c>
      <c r="AY256" s="3" t="str">
        <f t="shared" si="187"/>
        <v/>
      </c>
      <c r="AZ256" s="3" t="str">
        <f t="shared" si="188"/>
        <v/>
      </c>
      <c r="BA256" s="3" t="str">
        <f t="shared" si="189"/>
        <v/>
      </c>
      <c r="BB256" s="3" t="str">
        <f t="shared" si="190"/>
        <v/>
      </c>
      <c r="BC256" s="3" t="str">
        <f t="shared" si="191"/>
        <v/>
      </c>
      <c r="BD256" s="3" t="str">
        <f t="shared" si="192"/>
        <v/>
      </c>
      <c r="BE256" s="3" t="str">
        <f t="shared" si="193"/>
        <v/>
      </c>
      <c r="BF256" s="3" t="str">
        <f t="shared" si="194"/>
        <v/>
      </c>
      <c r="BG256" s="3" t="str">
        <f t="shared" si="195"/>
        <v/>
      </c>
      <c r="BH256" s="3" t="str">
        <f t="shared" si="196"/>
        <v/>
      </c>
      <c r="BI256" s="3" t="str">
        <f t="shared" si="197"/>
        <v/>
      </c>
      <c r="BJ256" s="3" t="str">
        <f t="shared" si="198"/>
        <v/>
      </c>
    </row>
    <row r="257" spans="2:62">
      <c r="B257" s="6">
        <v>5</v>
      </c>
      <c r="C257" s="4" t="str">
        <f>IF(B257="","",VLOOKUP(B257,Tabelle2!$A$2:$B$38,2,0))</f>
        <v>6-9-18-22-27-34</v>
      </c>
      <c r="D257" s="3">
        <f t="shared" si="167"/>
        <v>1</v>
      </c>
      <c r="E257" s="7" t="str">
        <f t="shared" si="165"/>
        <v>W</v>
      </c>
      <c r="F257" s="32" t="str">
        <f>IF(B257="","",IF(AE256&lt;$J$15,"Bet","No Bet"))</f>
        <v>Bet</v>
      </c>
      <c r="G257" s="22">
        <f t="shared" si="166"/>
        <v>-420</v>
      </c>
      <c r="AE257" s="1">
        <f>IF(E257="L",AE256+1,IF(E257="W",0,""))</f>
        <v>0</v>
      </c>
      <c r="AF257" s="3" t="str">
        <f t="shared" si="168"/>
        <v/>
      </c>
      <c r="AG257" s="3" t="str">
        <f t="shared" si="169"/>
        <v/>
      </c>
      <c r="AH257" s="3" t="str">
        <f t="shared" si="170"/>
        <v/>
      </c>
      <c r="AI257" s="3" t="str">
        <f t="shared" si="171"/>
        <v/>
      </c>
      <c r="AJ257" s="3" t="str">
        <f t="shared" si="172"/>
        <v/>
      </c>
      <c r="AK257" s="3" t="str">
        <f t="shared" si="173"/>
        <v/>
      </c>
      <c r="AL257" s="3" t="str">
        <f t="shared" si="174"/>
        <v/>
      </c>
      <c r="AM257" s="3" t="str">
        <f t="shared" si="175"/>
        <v/>
      </c>
      <c r="AN257" s="3" t="str">
        <f t="shared" si="176"/>
        <v/>
      </c>
      <c r="AO257" s="3" t="str">
        <f t="shared" si="177"/>
        <v/>
      </c>
      <c r="AP257" s="3" t="str">
        <f t="shared" si="178"/>
        <v/>
      </c>
      <c r="AQ257" s="3" t="str">
        <f t="shared" si="179"/>
        <v/>
      </c>
      <c r="AR257" s="3" t="str">
        <f t="shared" si="180"/>
        <v/>
      </c>
      <c r="AS257" s="3" t="str">
        <f t="shared" si="181"/>
        <v/>
      </c>
      <c r="AT257" s="3" t="str">
        <f t="shared" si="182"/>
        <v/>
      </c>
      <c r="AU257" s="3" t="str">
        <f t="shared" si="183"/>
        <v/>
      </c>
      <c r="AV257" s="3" t="str">
        <f t="shared" si="184"/>
        <v/>
      </c>
      <c r="AW257" s="3" t="str">
        <f t="shared" si="185"/>
        <v/>
      </c>
      <c r="AX257" s="3" t="str">
        <f t="shared" si="186"/>
        <v/>
      </c>
      <c r="AY257" s="3" t="str">
        <f t="shared" si="187"/>
        <v/>
      </c>
      <c r="AZ257" s="3" t="str">
        <f t="shared" si="188"/>
        <v/>
      </c>
      <c r="BA257" s="3" t="str">
        <f t="shared" si="189"/>
        <v/>
      </c>
      <c r="BB257" s="3" t="str">
        <f t="shared" si="190"/>
        <v/>
      </c>
      <c r="BC257" s="3" t="str">
        <f t="shared" si="191"/>
        <v/>
      </c>
      <c r="BD257" s="3" t="str">
        <f t="shared" si="192"/>
        <v/>
      </c>
      <c r="BE257" s="3" t="str">
        <f t="shared" si="193"/>
        <v/>
      </c>
      <c r="BF257" s="3" t="str">
        <f t="shared" si="194"/>
        <v/>
      </c>
      <c r="BG257" s="3" t="str">
        <f t="shared" si="195"/>
        <v/>
      </c>
      <c r="BH257" s="3" t="str">
        <f t="shared" si="196"/>
        <v/>
      </c>
      <c r="BI257" s="3" t="str">
        <f t="shared" si="197"/>
        <v/>
      </c>
      <c r="BJ257" s="3" t="str">
        <f t="shared" si="198"/>
        <v/>
      </c>
    </row>
    <row r="258" spans="2:62">
      <c r="B258" s="6">
        <v>5</v>
      </c>
      <c r="C258" s="4" t="str">
        <f>IF(B258="","",VLOOKUP(B258,Tabelle2!$A$2:$B$38,2,0))</f>
        <v>6-9-18-22-27-34</v>
      </c>
      <c r="D258" s="3">
        <f t="shared" si="167"/>
        <v>0</v>
      </c>
      <c r="E258" s="7" t="str">
        <f t="shared" ref="E258:E321" si="199">IF(B258="","",IF(D258=1,"W",IF(D258=0,"L","")))</f>
        <v>L</v>
      </c>
      <c r="F258" s="32" t="str">
        <f>IF(B258="","",IF(AE257&lt;$J$15,"Bet","No Bet"))</f>
        <v>Bet</v>
      </c>
      <c r="G258" s="22">
        <f t="shared" si="166"/>
        <v>-426</v>
      </c>
      <c r="AE258" s="1">
        <f>IF(E258="L",AE257+1,IF(E258="W",0,""))</f>
        <v>1</v>
      </c>
      <c r="AF258" s="3" t="str">
        <f t="shared" si="168"/>
        <v/>
      </c>
      <c r="AG258" s="3" t="str">
        <f t="shared" si="169"/>
        <v/>
      </c>
      <c r="AH258" s="3" t="str">
        <f t="shared" si="170"/>
        <v/>
      </c>
      <c r="AI258" s="3" t="str">
        <f t="shared" si="171"/>
        <v/>
      </c>
      <c r="AJ258" s="3" t="str">
        <f t="shared" si="172"/>
        <v/>
      </c>
      <c r="AK258" s="3" t="str">
        <f t="shared" si="173"/>
        <v/>
      </c>
      <c r="AL258" s="3" t="str">
        <f t="shared" si="174"/>
        <v/>
      </c>
      <c r="AM258" s="3" t="str">
        <f t="shared" si="175"/>
        <v/>
      </c>
      <c r="AN258" s="3" t="str">
        <f t="shared" si="176"/>
        <v/>
      </c>
      <c r="AO258" s="3" t="str">
        <f t="shared" si="177"/>
        <v/>
      </c>
      <c r="AP258" s="3" t="str">
        <f t="shared" si="178"/>
        <v/>
      </c>
      <c r="AQ258" s="3" t="str">
        <f t="shared" si="179"/>
        <v/>
      </c>
      <c r="AR258" s="3" t="str">
        <f t="shared" si="180"/>
        <v/>
      </c>
      <c r="AS258" s="3" t="str">
        <f t="shared" si="181"/>
        <v/>
      </c>
      <c r="AT258" s="3" t="str">
        <f t="shared" si="182"/>
        <v/>
      </c>
      <c r="AU258" s="3" t="str">
        <f t="shared" si="183"/>
        <v/>
      </c>
      <c r="AV258" s="3" t="str">
        <f t="shared" si="184"/>
        <v/>
      </c>
      <c r="AW258" s="3" t="str">
        <f t="shared" si="185"/>
        <v/>
      </c>
      <c r="AX258" s="3" t="str">
        <f t="shared" si="186"/>
        <v/>
      </c>
      <c r="AY258" s="3" t="str">
        <f t="shared" si="187"/>
        <v/>
      </c>
      <c r="AZ258" s="3" t="str">
        <f t="shared" si="188"/>
        <v/>
      </c>
      <c r="BA258" s="3" t="str">
        <f t="shared" si="189"/>
        <v/>
      </c>
      <c r="BB258" s="3" t="str">
        <f t="shared" si="190"/>
        <v/>
      </c>
      <c r="BC258" s="3" t="str">
        <f t="shared" si="191"/>
        <v/>
      </c>
      <c r="BD258" s="3" t="str">
        <f t="shared" si="192"/>
        <v/>
      </c>
      <c r="BE258" s="3" t="str">
        <f t="shared" si="193"/>
        <v/>
      </c>
      <c r="BF258" s="3" t="str">
        <f t="shared" si="194"/>
        <v/>
      </c>
      <c r="BG258" s="3" t="str">
        <f t="shared" si="195"/>
        <v/>
      </c>
      <c r="BH258" s="3" t="str">
        <f t="shared" si="196"/>
        <v/>
      </c>
      <c r="BI258" s="3" t="str">
        <f t="shared" si="197"/>
        <v/>
      </c>
      <c r="BJ258" s="3" t="str">
        <f t="shared" si="198"/>
        <v/>
      </c>
    </row>
    <row r="259" spans="2:62">
      <c r="B259" s="6">
        <v>15</v>
      </c>
      <c r="C259" s="4" t="str">
        <f>IF(B259="","",VLOOKUP(B259,Tabelle2!$A$2:$B$38,2,0))</f>
        <v>6-7-12-18-27-29</v>
      </c>
      <c r="D259" s="3">
        <f t="shared" si="167"/>
        <v>0</v>
      </c>
      <c r="E259" s="7" t="str">
        <f t="shared" si="199"/>
        <v>L</v>
      </c>
      <c r="F259" s="32" t="str">
        <f>IF(B259="","",IF(AE258&lt;$J$15,"Bet","No Bet"))</f>
        <v>Bet</v>
      </c>
      <c r="G259" s="22">
        <f t="shared" ref="G259:G322" si="200">IF(B259="","",IF(F259="No Bet",G258,IF(E259="L",-6+G258,IF(E259="W",30+G258))))</f>
        <v>-432</v>
      </c>
      <c r="AE259" s="1">
        <f>IF(E259="L",AE258+1,IF(E259="W",0,""))</f>
        <v>2</v>
      </c>
      <c r="AF259" s="3" t="str">
        <f t="shared" si="168"/>
        <v/>
      </c>
      <c r="AG259" s="3" t="str">
        <f t="shared" si="169"/>
        <v/>
      </c>
      <c r="AH259" s="3" t="str">
        <f t="shared" si="170"/>
        <v/>
      </c>
      <c r="AI259" s="3" t="str">
        <f t="shared" si="171"/>
        <v/>
      </c>
      <c r="AJ259" s="3" t="str">
        <f t="shared" si="172"/>
        <v/>
      </c>
      <c r="AK259" s="3" t="str">
        <f t="shared" si="173"/>
        <v/>
      </c>
      <c r="AL259" s="3" t="str">
        <f t="shared" si="174"/>
        <v/>
      </c>
      <c r="AM259" s="3" t="str">
        <f t="shared" si="175"/>
        <v/>
      </c>
      <c r="AN259" s="3" t="str">
        <f t="shared" si="176"/>
        <v/>
      </c>
      <c r="AO259" s="3" t="str">
        <f t="shared" si="177"/>
        <v/>
      </c>
      <c r="AP259" s="3" t="str">
        <f t="shared" si="178"/>
        <v/>
      </c>
      <c r="AQ259" s="3" t="str">
        <f t="shared" si="179"/>
        <v/>
      </c>
      <c r="AR259" s="3" t="str">
        <f t="shared" si="180"/>
        <v/>
      </c>
      <c r="AS259" s="3" t="str">
        <f t="shared" si="181"/>
        <v/>
      </c>
      <c r="AT259" s="3" t="str">
        <f t="shared" si="182"/>
        <v/>
      </c>
      <c r="AU259" s="3" t="str">
        <f t="shared" si="183"/>
        <v/>
      </c>
      <c r="AV259" s="3" t="str">
        <f t="shared" si="184"/>
        <v/>
      </c>
      <c r="AW259" s="3" t="str">
        <f t="shared" si="185"/>
        <v/>
      </c>
      <c r="AX259" s="3" t="str">
        <f t="shared" si="186"/>
        <v/>
      </c>
      <c r="AY259" s="3" t="str">
        <f t="shared" si="187"/>
        <v/>
      </c>
      <c r="AZ259" s="3" t="str">
        <f t="shared" si="188"/>
        <v/>
      </c>
      <c r="BA259" s="3" t="str">
        <f t="shared" si="189"/>
        <v/>
      </c>
      <c r="BB259" s="3" t="str">
        <f t="shared" si="190"/>
        <v/>
      </c>
      <c r="BC259" s="3" t="str">
        <f t="shared" si="191"/>
        <v/>
      </c>
      <c r="BD259" s="3" t="str">
        <f t="shared" si="192"/>
        <v/>
      </c>
      <c r="BE259" s="3" t="str">
        <f t="shared" si="193"/>
        <v/>
      </c>
      <c r="BF259" s="3" t="str">
        <f t="shared" si="194"/>
        <v/>
      </c>
      <c r="BG259" s="3" t="str">
        <f t="shared" si="195"/>
        <v/>
      </c>
      <c r="BH259" s="3" t="str">
        <f t="shared" si="196"/>
        <v/>
      </c>
      <c r="BI259" s="3" t="str">
        <f t="shared" si="197"/>
        <v/>
      </c>
      <c r="BJ259" s="3" t="str">
        <f t="shared" si="198"/>
        <v/>
      </c>
    </row>
    <row r="260" spans="2:62">
      <c r="B260" s="6">
        <v>33</v>
      </c>
      <c r="C260" s="4" t="str">
        <f>IF(B260="","",VLOOKUP(B260,Tabelle2!$A$2:$B$38,2,0))</f>
        <v>7-11-13-28-29-36</v>
      </c>
      <c r="D260" s="3">
        <f t="shared" ref="D260:D323" si="201">IF(B260="","",IF(B259=1,COUNTIF($X$1:$AC$1,B260),IF(B259=2,COUNTIF($X$2:$AC$2,B260),IF(B259=3,COUNTIF($X$3:$AC$3,B260),IF(B259=4,COUNTIF($X$4:$AC$4,B260),IF(B259=5,COUNTIF($X$5:$AC$5,B260),IF(B259=6,COUNTIF($X$6:$AC$6,B260),IF(B259=7,COUNTIF($X$7:$AC$7,B260),IF(B259=8,COUNTIF($X$8:$AC$8,B260),IF(B259=9,COUNTIF($X$9:$AC$9,B260),IF(B259=10,COUNTIF($X$10:$AC$10,B260),IF(B259=11,COUNTIF($X$11:$AC$11,B260),IF(B259=12,COUNTIF($X$12:$AC$12,B260),IF(B259=13,COUNTIF($X$13:$AC$13,B260),IF(B259=14,COUNTIF($X$14:$AC$14,B260),IF(B259=15,COUNTIF($X$15:$AC$15,B260),IF(B259=16,COUNTIF($X$16:$AC$16,B260),IF(B259=17,COUNTIF($X$17:$AC$17,B260),IF(B259=18,COUNTIF($X$18:$AC$18,B260),IF(B259=19,COUNTIF($X$19:$AC$19,B260),IF(B259=20,COUNTIF($X$20:$AC$20,B260),IF(B259=21,COUNTIF($X$21:$AC$21,B260),IF(B259=22,COUNTIF($X$22:$AC$22,B260),IF(B259=23,COUNTIF($X$23:$AC$23,B260),IF(B259=24,COUNTIF($X$24:$AC$24,B260),IF(B259=25,COUNTIF($X$25:$AC$25,B260),IF(B259=26,COUNTIF($X$26:$AC$26,B260),IF(B259=27,COUNTIF($X$27:$AC$27,B260),IF(B259=28,COUNTIF($X$28:$AC$28,B260),IF(B259=29,COUNTIF($X$29:$AC$29,B260),IF(B259=30,COUNTIF($X$30:$AC$30,B260),IF(B259=31,COUNTIF($X$31:$AC$31,B260),IF(B259=32,COUNTIF($X$32:$AC$32,B260),IF(B259=33,COUNTIF($X$33:$AC$33,B260),IF(B259=34,COUNTIF($X$34:$AC$34,B260),IF(B259=35,COUNTIF($X$35:$AC$35,B260),IF(B259=36,COUNTIF($X$36:$AC$36,B260),IF(B259=0,COUNTIF($X$37:$AC$37,B260),""))))))))))))))))))))))))))))))))))))))</f>
        <v>0</v>
      </c>
      <c r="E260" s="7" t="str">
        <f t="shared" si="199"/>
        <v>L</v>
      </c>
      <c r="F260" s="32" t="str">
        <f>IF(B260="","",IF(AE259&lt;$J$15,"Bet","No Bet"))</f>
        <v>Bet</v>
      </c>
      <c r="G260" s="22">
        <f t="shared" si="200"/>
        <v>-438</v>
      </c>
      <c r="AE260" s="1">
        <f>IF(E260="L",AE259+1,IF(E260="W",0,""))</f>
        <v>3</v>
      </c>
      <c r="AF260" s="3" t="str">
        <f t="shared" si="168"/>
        <v/>
      </c>
      <c r="AG260" s="3" t="str">
        <f t="shared" si="169"/>
        <v/>
      </c>
      <c r="AH260" s="3" t="str">
        <f t="shared" si="170"/>
        <v/>
      </c>
      <c r="AI260" s="3" t="str">
        <f t="shared" si="171"/>
        <v/>
      </c>
      <c r="AJ260" s="3" t="str">
        <f t="shared" si="172"/>
        <v/>
      </c>
      <c r="AK260" s="3" t="str">
        <f t="shared" si="173"/>
        <v/>
      </c>
      <c r="AL260" s="3" t="str">
        <f t="shared" si="174"/>
        <v/>
      </c>
      <c r="AM260" s="3" t="str">
        <f t="shared" si="175"/>
        <v/>
      </c>
      <c r="AN260" s="3" t="str">
        <f t="shared" si="176"/>
        <v/>
      </c>
      <c r="AO260" s="3" t="str">
        <f t="shared" si="177"/>
        <v/>
      </c>
      <c r="AP260" s="3" t="str">
        <f t="shared" si="178"/>
        <v/>
      </c>
      <c r="AQ260" s="3" t="str">
        <f t="shared" si="179"/>
        <v/>
      </c>
      <c r="AR260" s="3" t="str">
        <f t="shared" si="180"/>
        <v/>
      </c>
      <c r="AS260" s="3" t="str">
        <f t="shared" si="181"/>
        <v/>
      </c>
      <c r="AT260" s="3" t="str">
        <f t="shared" si="182"/>
        <v/>
      </c>
      <c r="AU260" s="3" t="str">
        <f t="shared" si="183"/>
        <v/>
      </c>
      <c r="AV260" s="3" t="str">
        <f t="shared" si="184"/>
        <v/>
      </c>
      <c r="AW260" s="3" t="str">
        <f t="shared" si="185"/>
        <v/>
      </c>
      <c r="AX260" s="3" t="str">
        <f t="shared" si="186"/>
        <v/>
      </c>
      <c r="AY260" s="3" t="str">
        <f t="shared" si="187"/>
        <v/>
      </c>
      <c r="AZ260" s="3" t="str">
        <f t="shared" si="188"/>
        <v/>
      </c>
      <c r="BA260" s="3" t="str">
        <f t="shared" si="189"/>
        <v/>
      </c>
      <c r="BB260" s="3" t="str">
        <f t="shared" si="190"/>
        <v/>
      </c>
      <c r="BC260" s="3" t="str">
        <f t="shared" si="191"/>
        <v/>
      </c>
      <c r="BD260" s="3" t="str">
        <f t="shared" si="192"/>
        <v/>
      </c>
      <c r="BE260" s="3" t="str">
        <f t="shared" si="193"/>
        <v/>
      </c>
      <c r="BF260" s="3" t="str">
        <f t="shared" si="194"/>
        <v/>
      </c>
      <c r="BG260" s="3" t="str">
        <f t="shared" si="195"/>
        <v/>
      </c>
      <c r="BH260" s="3" t="str">
        <f t="shared" si="196"/>
        <v/>
      </c>
      <c r="BI260" s="3" t="str">
        <f t="shared" si="197"/>
        <v/>
      </c>
      <c r="BJ260" s="3" t="str">
        <f t="shared" si="198"/>
        <v/>
      </c>
    </row>
    <row r="261" spans="2:62">
      <c r="B261" s="6">
        <v>30</v>
      </c>
      <c r="C261" s="4" t="str">
        <f>IF(B261="","",VLOOKUP(B261,Tabelle2!$A$2:$B$38,2,0))</f>
        <v>1-2-14-20-21-25</v>
      </c>
      <c r="D261" s="3">
        <f t="shared" si="201"/>
        <v>0</v>
      </c>
      <c r="E261" s="7" t="str">
        <f t="shared" si="199"/>
        <v>L</v>
      </c>
      <c r="F261" s="32" t="str">
        <f>IF(B261="","",IF(AE260&lt;$J$15,"Bet","No Bet"))</f>
        <v>Bet</v>
      </c>
      <c r="G261" s="22">
        <f t="shared" si="200"/>
        <v>-444</v>
      </c>
      <c r="AE261" s="1">
        <f>IF(E261="L",AE260+1,IF(E261="W",0,""))</f>
        <v>4</v>
      </c>
      <c r="AF261" s="3" t="str">
        <f t="shared" si="168"/>
        <v/>
      </c>
      <c r="AG261" s="3" t="str">
        <f t="shared" si="169"/>
        <v/>
      </c>
      <c r="AH261" s="3" t="str">
        <f t="shared" si="170"/>
        <v/>
      </c>
      <c r="AI261" s="3" t="str">
        <f t="shared" si="171"/>
        <v/>
      </c>
      <c r="AJ261" s="3" t="str">
        <f t="shared" si="172"/>
        <v/>
      </c>
      <c r="AK261" s="3" t="str">
        <f t="shared" si="173"/>
        <v/>
      </c>
      <c r="AL261" s="3" t="str">
        <f t="shared" si="174"/>
        <v/>
      </c>
      <c r="AM261" s="3" t="str">
        <f t="shared" si="175"/>
        <v/>
      </c>
      <c r="AN261" s="3" t="str">
        <f t="shared" si="176"/>
        <v/>
      </c>
      <c r="AO261" s="3" t="str">
        <f t="shared" si="177"/>
        <v/>
      </c>
      <c r="AP261" s="3" t="str">
        <f t="shared" si="178"/>
        <v/>
      </c>
      <c r="AQ261" s="3" t="str">
        <f t="shared" si="179"/>
        <v/>
      </c>
      <c r="AR261" s="3" t="str">
        <f t="shared" si="180"/>
        <v/>
      </c>
      <c r="AS261" s="3" t="str">
        <f t="shared" si="181"/>
        <v/>
      </c>
      <c r="AT261" s="3" t="str">
        <f t="shared" si="182"/>
        <v/>
      </c>
      <c r="AU261" s="3" t="str">
        <f t="shared" si="183"/>
        <v/>
      </c>
      <c r="AV261" s="3" t="str">
        <f t="shared" si="184"/>
        <v/>
      </c>
      <c r="AW261" s="3" t="str">
        <f t="shared" si="185"/>
        <v/>
      </c>
      <c r="AX261" s="3" t="str">
        <f t="shared" si="186"/>
        <v/>
      </c>
      <c r="AY261" s="3" t="str">
        <f t="shared" si="187"/>
        <v/>
      </c>
      <c r="AZ261" s="3" t="str">
        <f t="shared" si="188"/>
        <v/>
      </c>
      <c r="BA261" s="3" t="str">
        <f t="shared" si="189"/>
        <v/>
      </c>
      <c r="BB261" s="3" t="str">
        <f t="shared" si="190"/>
        <v/>
      </c>
      <c r="BC261" s="3" t="str">
        <f t="shared" si="191"/>
        <v/>
      </c>
      <c r="BD261" s="3" t="str">
        <f t="shared" si="192"/>
        <v/>
      </c>
      <c r="BE261" s="3" t="str">
        <f t="shared" si="193"/>
        <v/>
      </c>
      <c r="BF261" s="3" t="str">
        <f t="shared" si="194"/>
        <v/>
      </c>
      <c r="BG261" s="3" t="str">
        <f t="shared" si="195"/>
        <v/>
      </c>
      <c r="BH261" s="3" t="str">
        <f t="shared" si="196"/>
        <v/>
      </c>
      <c r="BI261" s="3" t="str">
        <f t="shared" si="197"/>
        <v/>
      </c>
      <c r="BJ261" s="3" t="str">
        <f t="shared" si="198"/>
        <v/>
      </c>
    </row>
    <row r="262" spans="2:62">
      <c r="B262" s="6">
        <v>34</v>
      </c>
      <c r="C262" s="4" t="str">
        <f>IF(B262="","",VLOOKUP(B262,Tabelle2!$A$2:$B$38,2,0))</f>
        <v>0-5-10-23-26-32</v>
      </c>
      <c r="D262" s="3">
        <f t="shared" si="201"/>
        <v>0</v>
      </c>
      <c r="E262" s="7" t="str">
        <f t="shared" si="199"/>
        <v>L</v>
      </c>
      <c r="F262" s="32" t="str">
        <f>IF(B262="","",IF(AE261&lt;$J$15,"Bet","No Bet"))</f>
        <v>Bet</v>
      </c>
      <c r="G262" s="22">
        <f t="shared" si="200"/>
        <v>-450</v>
      </c>
      <c r="AE262" s="1">
        <f>IF(E262="L",AE261+1,IF(E262="W",0,""))</f>
        <v>5</v>
      </c>
      <c r="AF262" s="3" t="str">
        <f t="shared" si="168"/>
        <v/>
      </c>
      <c r="AG262" s="3" t="str">
        <f t="shared" si="169"/>
        <v/>
      </c>
      <c r="AH262" s="3" t="str">
        <f t="shared" si="170"/>
        <v/>
      </c>
      <c r="AI262" s="3" t="str">
        <f t="shared" si="171"/>
        <v/>
      </c>
      <c r="AJ262" s="3" t="str">
        <f t="shared" si="172"/>
        <v/>
      </c>
      <c r="AK262" s="3" t="str">
        <f t="shared" si="173"/>
        <v/>
      </c>
      <c r="AL262" s="3" t="str">
        <f t="shared" si="174"/>
        <v/>
      </c>
      <c r="AM262" s="3" t="str">
        <f t="shared" si="175"/>
        <v/>
      </c>
      <c r="AN262" s="3" t="str">
        <f t="shared" si="176"/>
        <v/>
      </c>
      <c r="AO262" s="3" t="str">
        <f t="shared" si="177"/>
        <v/>
      </c>
      <c r="AP262" s="3" t="str">
        <f t="shared" si="178"/>
        <v/>
      </c>
      <c r="AQ262" s="3" t="str">
        <f t="shared" si="179"/>
        <v/>
      </c>
      <c r="AR262" s="3" t="str">
        <f t="shared" si="180"/>
        <v/>
      </c>
      <c r="AS262" s="3" t="str">
        <f t="shared" si="181"/>
        <v/>
      </c>
      <c r="AT262" s="3" t="str">
        <f t="shared" si="182"/>
        <v/>
      </c>
      <c r="AU262" s="3" t="str">
        <f t="shared" si="183"/>
        <v/>
      </c>
      <c r="AV262" s="3" t="str">
        <f t="shared" si="184"/>
        <v/>
      </c>
      <c r="AW262" s="3" t="str">
        <f t="shared" si="185"/>
        <v/>
      </c>
      <c r="AX262" s="3" t="str">
        <f t="shared" si="186"/>
        <v/>
      </c>
      <c r="AY262" s="3" t="str">
        <f t="shared" si="187"/>
        <v/>
      </c>
      <c r="AZ262" s="3" t="str">
        <f t="shared" si="188"/>
        <v/>
      </c>
      <c r="BA262" s="3" t="str">
        <f t="shared" si="189"/>
        <v/>
      </c>
      <c r="BB262" s="3" t="str">
        <f t="shared" si="190"/>
        <v/>
      </c>
      <c r="BC262" s="3" t="str">
        <f t="shared" si="191"/>
        <v/>
      </c>
      <c r="BD262" s="3" t="str">
        <f t="shared" si="192"/>
        <v/>
      </c>
      <c r="BE262" s="3" t="str">
        <f t="shared" si="193"/>
        <v/>
      </c>
      <c r="BF262" s="3" t="str">
        <f t="shared" si="194"/>
        <v/>
      </c>
      <c r="BG262" s="3" t="str">
        <f t="shared" si="195"/>
        <v/>
      </c>
      <c r="BH262" s="3" t="str">
        <f t="shared" si="196"/>
        <v/>
      </c>
      <c r="BI262" s="3" t="str">
        <f t="shared" si="197"/>
        <v/>
      </c>
      <c r="BJ262" s="3" t="str">
        <f t="shared" si="198"/>
        <v/>
      </c>
    </row>
    <row r="263" spans="2:62">
      <c r="B263" s="6">
        <v>11</v>
      </c>
      <c r="C263" s="4" t="str">
        <f>IF(B263="","",VLOOKUP(B263,Tabelle2!$A$2:$B$38,2,0))</f>
        <v>1-2-4-20-21-33</v>
      </c>
      <c r="D263" s="3">
        <f t="shared" si="201"/>
        <v>0</v>
      </c>
      <c r="E263" s="7" t="str">
        <f t="shared" si="199"/>
        <v>L</v>
      </c>
      <c r="F263" s="32" t="str">
        <f>IF(B263="","",IF(AE262&lt;$J$15,"Bet","No Bet"))</f>
        <v>Bet</v>
      </c>
      <c r="G263" s="22">
        <f t="shared" si="200"/>
        <v>-456</v>
      </c>
      <c r="AE263" s="1">
        <f>IF(E263="L",AE262+1,IF(E263="W",0,""))</f>
        <v>6</v>
      </c>
      <c r="AF263" s="3" t="str">
        <f t="shared" si="168"/>
        <v/>
      </c>
      <c r="AG263" s="3" t="str">
        <f t="shared" si="169"/>
        <v/>
      </c>
      <c r="AH263" s="3" t="str">
        <f t="shared" si="170"/>
        <v/>
      </c>
      <c r="AI263" s="3" t="str">
        <f t="shared" si="171"/>
        <v/>
      </c>
      <c r="AJ263" s="3" t="str">
        <f t="shared" si="172"/>
        <v/>
      </c>
      <c r="AK263" s="3" t="str">
        <f t="shared" si="173"/>
        <v/>
      </c>
      <c r="AL263" s="3" t="str">
        <f t="shared" si="174"/>
        <v/>
      </c>
      <c r="AM263" s="3" t="str">
        <f t="shared" si="175"/>
        <v/>
      </c>
      <c r="AN263" s="3" t="str">
        <f t="shared" si="176"/>
        <v/>
      </c>
      <c r="AO263" s="3" t="str">
        <f t="shared" si="177"/>
        <v/>
      </c>
      <c r="AP263" s="3" t="str">
        <f t="shared" si="178"/>
        <v/>
      </c>
      <c r="AQ263" s="3" t="str">
        <f t="shared" si="179"/>
        <v/>
      </c>
      <c r="AR263" s="3" t="str">
        <f t="shared" si="180"/>
        <v/>
      </c>
      <c r="AS263" s="3" t="str">
        <f t="shared" si="181"/>
        <v/>
      </c>
      <c r="AT263" s="3" t="str">
        <f t="shared" si="182"/>
        <v/>
      </c>
      <c r="AU263" s="3" t="str">
        <f t="shared" si="183"/>
        <v/>
      </c>
      <c r="AV263" s="3" t="str">
        <f t="shared" si="184"/>
        <v/>
      </c>
      <c r="AW263" s="3" t="str">
        <f t="shared" si="185"/>
        <v/>
      </c>
      <c r="AX263" s="3" t="str">
        <f t="shared" si="186"/>
        <v/>
      </c>
      <c r="AY263" s="3" t="str">
        <f t="shared" si="187"/>
        <v/>
      </c>
      <c r="AZ263" s="3" t="str">
        <f t="shared" si="188"/>
        <v/>
      </c>
      <c r="BA263" s="3" t="str">
        <f t="shared" si="189"/>
        <v/>
      </c>
      <c r="BB263" s="3" t="str">
        <f t="shared" si="190"/>
        <v/>
      </c>
      <c r="BC263" s="3" t="str">
        <f t="shared" si="191"/>
        <v/>
      </c>
      <c r="BD263" s="3" t="str">
        <f t="shared" si="192"/>
        <v/>
      </c>
      <c r="BE263" s="3" t="str">
        <f t="shared" si="193"/>
        <v/>
      </c>
      <c r="BF263" s="3" t="str">
        <f t="shared" si="194"/>
        <v/>
      </c>
      <c r="BG263" s="3" t="str">
        <f t="shared" si="195"/>
        <v/>
      </c>
      <c r="BH263" s="3" t="str">
        <f t="shared" si="196"/>
        <v/>
      </c>
      <c r="BI263" s="3" t="str">
        <f t="shared" si="197"/>
        <v/>
      </c>
      <c r="BJ263" s="3" t="str">
        <f t="shared" si="198"/>
        <v/>
      </c>
    </row>
    <row r="264" spans="2:62">
      <c r="B264" s="6">
        <v>11</v>
      </c>
      <c r="C264" s="4" t="str">
        <f>IF(B264="","",VLOOKUP(B264,Tabelle2!$A$2:$B$38,2,0))</f>
        <v>1-2-4-20-21-33</v>
      </c>
      <c r="D264" s="3">
        <f t="shared" si="201"/>
        <v>0</v>
      </c>
      <c r="E264" s="7" t="str">
        <f t="shared" si="199"/>
        <v>L</v>
      </c>
      <c r="F264" s="32" t="str">
        <f>IF(B264="","",IF(AE263&lt;$J$15,"Bet","No Bet"))</f>
        <v>Bet</v>
      </c>
      <c r="G264" s="22">
        <f t="shared" si="200"/>
        <v>-462</v>
      </c>
      <c r="AE264" s="1">
        <f>IF(E264="L",AE263+1,IF(E264="W",0,""))</f>
        <v>7</v>
      </c>
      <c r="AF264" s="3" t="str">
        <f t="shared" si="168"/>
        <v/>
      </c>
      <c r="AG264" s="3" t="str">
        <f t="shared" si="169"/>
        <v/>
      </c>
      <c r="AH264" s="3" t="str">
        <f t="shared" si="170"/>
        <v/>
      </c>
      <c r="AI264" s="3" t="str">
        <f t="shared" si="171"/>
        <v/>
      </c>
      <c r="AJ264" s="3" t="str">
        <f t="shared" si="172"/>
        <v/>
      </c>
      <c r="AK264" s="3" t="str">
        <f t="shared" si="173"/>
        <v/>
      </c>
      <c r="AL264" s="3" t="str">
        <f t="shared" si="174"/>
        <v/>
      </c>
      <c r="AM264" s="3" t="str">
        <f t="shared" si="175"/>
        <v/>
      </c>
      <c r="AN264" s="3" t="str">
        <f t="shared" si="176"/>
        <v/>
      </c>
      <c r="AO264" s="3" t="str">
        <f t="shared" si="177"/>
        <v/>
      </c>
      <c r="AP264" s="3" t="str">
        <f t="shared" si="178"/>
        <v/>
      </c>
      <c r="AQ264" s="3" t="str">
        <f t="shared" si="179"/>
        <v/>
      </c>
      <c r="AR264" s="3" t="str">
        <f t="shared" si="180"/>
        <v/>
      </c>
      <c r="AS264" s="3" t="str">
        <f t="shared" si="181"/>
        <v/>
      </c>
      <c r="AT264" s="3" t="str">
        <f t="shared" si="182"/>
        <v/>
      </c>
      <c r="AU264" s="3" t="str">
        <f t="shared" si="183"/>
        <v/>
      </c>
      <c r="AV264" s="3" t="str">
        <f t="shared" si="184"/>
        <v/>
      </c>
      <c r="AW264" s="3" t="str">
        <f t="shared" si="185"/>
        <v/>
      </c>
      <c r="AX264" s="3" t="str">
        <f t="shared" si="186"/>
        <v/>
      </c>
      <c r="AY264" s="3" t="str">
        <f t="shared" si="187"/>
        <v/>
      </c>
      <c r="AZ264" s="3" t="str">
        <f t="shared" si="188"/>
        <v/>
      </c>
      <c r="BA264" s="3" t="str">
        <f t="shared" si="189"/>
        <v/>
      </c>
      <c r="BB264" s="3" t="str">
        <f t="shared" si="190"/>
        <v/>
      </c>
      <c r="BC264" s="3" t="str">
        <f t="shared" si="191"/>
        <v/>
      </c>
      <c r="BD264" s="3" t="str">
        <f t="shared" si="192"/>
        <v/>
      </c>
      <c r="BE264" s="3" t="str">
        <f t="shared" si="193"/>
        <v/>
      </c>
      <c r="BF264" s="3" t="str">
        <f t="shared" si="194"/>
        <v/>
      </c>
      <c r="BG264" s="3" t="str">
        <f t="shared" si="195"/>
        <v/>
      </c>
      <c r="BH264" s="3" t="str">
        <f t="shared" si="196"/>
        <v/>
      </c>
      <c r="BI264" s="3" t="str">
        <f t="shared" si="197"/>
        <v/>
      </c>
      <c r="BJ264" s="3" t="str">
        <f t="shared" si="198"/>
        <v/>
      </c>
    </row>
    <row r="265" spans="2:62">
      <c r="B265" s="6">
        <v>32</v>
      </c>
      <c r="C265" s="4" t="str">
        <f>IF(B265="","",VLOOKUP(B265,Tabelle2!$A$2:$B$38,2,0))</f>
        <v>6-18-22-27-29-34</v>
      </c>
      <c r="D265" s="3">
        <f t="shared" si="201"/>
        <v>0</v>
      </c>
      <c r="E265" s="7" t="str">
        <f t="shared" si="199"/>
        <v>L</v>
      </c>
      <c r="F265" s="32" t="str">
        <f>IF(B265="","",IF(AE264&lt;$J$15,"Bet","No Bet"))</f>
        <v>Bet</v>
      </c>
      <c r="G265" s="22">
        <f t="shared" si="200"/>
        <v>-468</v>
      </c>
      <c r="AE265" s="1">
        <f>IF(E265="L",AE264+1,IF(E265="W",0,""))</f>
        <v>8</v>
      </c>
      <c r="AF265" s="3" t="str">
        <f t="shared" si="168"/>
        <v/>
      </c>
      <c r="AG265" s="3" t="str">
        <f t="shared" si="169"/>
        <v/>
      </c>
      <c r="AH265" s="3" t="str">
        <f t="shared" si="170"/>
        <v/>
      </c>
      <c r="AI265" s="3" t="str">
        <f t="shared" si="171"/>
        <v/>
      </c>
      <c r="AJ265" s="3" t="str">
        <f t="shared" si="172"/>
        <v/>
      </c>
      <c r="AK265" s="3" t="str">
        <f t="shared" si="173"/>
        <v/>
      </c>
      <c r="AL265" s="3" t="str">
        <f t="shared" si="174"/>
        <v/>
      </c>
      <c r="AM265" s="3" t="str">
        <f t="shared" si="175"/>
        <v/>
      </c>
      <c r="AN265" s="3" t="str">
        <f t="shared" si="176"/>
        <v/>
      </c>
      <c r="AO265" s="3" t="str">
        <f t="shared" si="177"/>
        <v/>
      </c>
      <c r="AP265" s="3" t="str">
        <f t="shared" si="178"/>
        <v/>
      </c>
      <c r="AQ265" s="3" t="str">
        <f t="shared" si="179"/>
        <v/>
      </c>
      <c r="AR265" s="3" t="str">
        <f t="shared" si="180"/>
        <v/>
      </c>
      <c r="AS265" s="3" t="str">
        <f t="shared" si="181"/>
        <v/>
      </c>
      <c r="AT265" s="3" t="str">
        <f t="shared" si="182"/>
        <v/>
      </c>
      <c r="AU265" s="3" t="str">
        <f t="shared" si="183"/>
        <v/>
      </c>
      <c r="AV265" s="3" t="str">
        <f t="shared" si="184"/>
        <v/>
      </c>
      <c r="AW265" s="3" t="str">
        <f t="shared" si="185"/>
        <v/>
      </c>
      <c r="AX265" s="3" t="str">
        <f t="shared" si="186"/>
        <v/>
      </c>
      <c r="AY265" s="3" t="str">
        <f t="shared" si="187"/>
        <v/>
      </c>
      <c r="AZ265" s="3" t="str">
        <f t="shared" si="188"/>
        <v/>
      </c>
      <c r="BA265" s="3" t="str">
        <f t="shared" si="189"/>
        <v/>
      </c>
      <c r="BB265" s="3" t="str">
        <f t="shared" si="190"/>
        <v/>
      </c>
      <c r="BC265" s="3" t="str">
        <f t="shared" si="191"/>
        <v/>
      </c>
      <c r="BD265" s="3" t="str">
        <f t="shared" si="192"/>
        <v/>
      </c>
      <c r="BE265" s="3" t="str">
        <f t="shared" si="193"/>
        <v/>
      </c>
      <c r="BF265" s="3" t="str">
        <f t="shared" si="194"/>
        <v/>
      </c>
      <c r="BG265" s="3" t="str">
        <f t="shared" si="195"/>
        <v/>
      </c>
      <c r="BH265" s="3" t="str">
        <f t="shared" si="196"/>
        <v/>
      </c>
      <c r="BI265" s="3" t="str">
        <f t="shared" si="197"/>
        <v/>
      </c>
      <c r="BJ265" s="3" t="str">
        <f t="shared" si="198"/>
        <v/>
      </c>
    </row>
    <row r="266" spans="2:62">
      <c r="B266" s="6">
        <v>32</v>
      </c>
      <c r="C266" s="4" t="str">
        <f>IF(B266="","",VLOOKUP(B266,Tabelle2!$A$2:$B$38,2,0))</f>
        <v>6-18-22-27-29-34</v>
      </c>
      <c r="D266" s="3">
        <f t="shared" si="201"/>
        <v>0</v>
      </c>
      <c r="E266" s="7" t="str">
        <f t="shared" si="199"/>
        <v>L</v>
      </c>
      <c r="F266" s="32" t="str">
        <f>IF(B266="","",IF(AE265&lt;$J$15,"Bet","No Bet"))</f>
        <v>Bet</v>
      </c>
      <c r="G266" s="22">
        <f t="shared" si="200"/>
        <v>-474</v>
      </c>
      <c r="AE266" s="1">
        <f>IF(E266="L",AE265+1,IF(E266="W",0,""))</f>
        <v>9</v>
      </c>
      <c r="AF266" s="3" t="str">
        <f t="shared" si="168"/>
        <v/>
      </c>
      <c r="AG266" s="3" t="str">
        <f t="shared" si="169"/>
        <v/>
      </c>
      <c r="AH266" s="3" t="str">
        <f t="shared" si="170"/>
        <v/>
      </c>
      <c r="AI266" s="3" t="str">
        <f t="shared" si="171"/>
        <v/>
      </c>
      <c r="AJ266" s="3" t="str">
        <f t="shared" si="172"/>
        <v/>
      </c>
      <c r="AK266" s="3" t="str">
        <f t="shared" si="173"/>
        <v/>
      </c>
      <c r="AL266" s="3" t="str">
        <f t="shared" si="174"/>
        <v/>
      </c>
      <c r="AM266" s="3" t="str">
        <f t="shared" si="175"/>
        <v/>
      </c>
      <c r="AN266" s="3" t="str">
        <f t="shared" si="176"/>
        <v/>
      </c>
      <c r="AO266" s="3" t="str">
        <f t="shared" si="177"/>
        <v/>
      </c>
      <c r="AP266" s="3" t="str">
        <f t="shared" si="178"/>
        <v/>
      </c>
      <c r="AQ266" s="3" t="str">
        <f t="shared" si="179"/>
        <v/>
      </c>
      <c r="AR266" s="3" t="str">
        <f t="shared" si="180"/>
        <v/>
      </c>
      <c r="AS266" s="3" t="str">
        <f t="shared" si="181"/>
        <v/>
      </c>
      <c r="AT266" s="3" t="str">
        <f t="shared" si="182"/>
        <v/>
      </c>
      <c r="AU266" s="3" t="str">
        <f t="shared" si="183"/>
        <v/>
      </c>
      <c r="AV266" s="3" t="str">
        <f t="shared" si="184"/>
        <v/>
      </c>
      <c r="AW266" s="3" t="str">
        <f t="shared" si="185"/>
        <v/>
      </c>
      <c r="AX266" s="3" t="str">
        <f t="shared" si="186"/>
        <v/>
      </c>
      <c r="AY266" s="3" t="str">
        <f t="shared" si="187"/>
        <v/>
      </c>
      <c r="AZ266" s="3" t="str">
        <f t="shared" si="188"/>
        <v/>
      </c>
      <c r="BA266" s="3" t="str">
        <f t="shared" si="189"/>
        <v/>
      </c>
      <c r="BB266" s="3" t="str">
        <f t="shared" si="190"/>
        <v/>
      </c>
      <c r="BC266" s="3" t="str">
        <f t="shared" si="191"/>
        <v/>
      </c>
      <c r="BD266" s="3" t="str">
        <f t="shared" si="192"/>
        <v/>
      </c>
      <c r="BE266" s="3" t="str">
        <f t="shared" si="193"/>
        <v/>
      </c>
      <c r="BF266" s="3" t="str">
        <f t="shared" si="194"/>
        <v/>
      </c>
      <c r="BG266" s="3" t="str">
        <f t="shared" si="195"/>
        <v/>
      </c>
      <c r="BH266" s="3" t="str">
        <f t="shared" si="196"/>
        <v/>
      </c>
      <c r="BI266" s="3" t="str">
        <f t="shared" si="197"/>
        <v/>
      </c>
      <c r="BJ266" s="3" t="str">
        <f t="shared" si="198"/>
        <v/>
      </c>
    </row>
    <row r="267" spans="2:62">
      <c r="B267" s="6">
        <v>11</v>
      </c>
      <c r="C267" s="4" t="str">
        <f>IF(B267="","",VLOOKUP(B267,Tabelle2!$A$2:$B$38,2,0))</f>
        <v>1-2-4-20-21-33</v>
      </c>
      <c r="D267" s="3">
        <f t="shared" si="201"/>
        <v>0</v>
      </c>
      <c r="E267" s="7" t="str">
        <f t="shared" si="199"/>
        <v>L</v>
      </c>
      <c r="F267" s="32" t="str">
        <f>IF(B267="","",IF(AE266&lt;$J$15,"Bet","No Bet"))</f>
        <v>Bet</v>
      </c>
      <c r="G267" s="22">
        <f t="shared" si="200"/>
        <v>-480</v>
      </c>
      <c r="AE267" s="1">
        <f>IF(E267="L",AE266+1,IF(E267="W",0,""))</f>
        <v>10</v>
      </c>
      <c r="AF267" s="3" t="str">
        <f t="shared" si="168"/>
        <v/>
      </c>
      <c r="AG267" s="3" t="str">
        <f t="shared" si="169"/>
        <v/>
      </c>
      <c r="AH267" s="3" t="str">
        <f t="shared" si="170"/>
        <v/>
      </c>
      <c r="AI267" s="3" t="str">
        <f t="shared" si="171"/>
        <v/>
      </c>
      <c r="AJ267" s="3" t="str">
        <f t="shared" si="172"/>
        <v/>
      </c>
      <c r="AK267" s="3" t="str">
        <f t="shared" si="173"/>
        <v/>
      </c>
      <c r="AL267" s="3" t="str">
        <f t="shared" si="174"/>
        <v/>
      </c>
      <c r="AM267" s="3" t="str">
        <f t="shared" si="175"/>
        <v/>
      </c>
      <c r="AN267" s="3" t="str">
        <f t="shared" si="176"/>
        <v/>
      </c>
      <c r="AO267" s="3" t="str">
        <f t="shared" si="177"/>
        <v/>
      </c>
      <c r="AP267" s="3" t="str">
        <f t="shared" si="178"/>
        <v/>
      </c>
      <c r="AQ267" s="3" t="str">
        <f t="shared" si="179"/>
        <v/>
      </c>
      <c r="AR267" s="3" t="str">
        <f t="shared" si="180"/>
        <v/>
      </c>
      <c r="AS267" s="3" t="str">
        <f t="shared" si="181"/>
        <v/>
      </c>
      <c r="AT267" s="3" t="str">
        <f t="shared" si="182"/>
        <v/>
      </c>
      <c r="AU267" s="3" t="str">
        <f t="shared" si="183"/>
        <v/>
      </c>
      <c r="AV267" s="3" t="str">
        <f t="shared" si="184"/>
        <v/>
      </c>
      <c r="AW267" s="3" t="str">
        <f t="shared" si="185"/>
        <v/>
      </c>
      <c r="AX267" s="3" t="str">
        <f t="shared" si="186"/>
        <v/>
      </c>
      <c r="AY267" s="3" t="str">
        <f t="shared" si="187"/>
        <v/>
      </c>
      <c r="AZ267" s="3" t="str">
        <f t="shared" si="188"/>
        <v/>
      </c>
      <c r="BA267" s="3" t="str">
        <f t="shared" si="189"/>
        <v/>
      </c>
      <c r="BB267" s="3" t="str">
        <f t="shared" si="190"/>
        <v/>
      </c>
      <c r="BC267" s="3" t="str">
        <f t="shared" si="191"/>
        <v/>
      </c>
      <c r="BD267" s="3" t="str">
        <f t="shared" si="192"/>
        <v/>
      </c>
      <c r="BE267" s="3" t="str">
        <f t="shared" si="193"/>
        <v/>
      </c>
      <c r="BF267" s="3" t="str">
        <f t="shared" si="194"/>
        <v/>
      </c>
      <c r="BG267" s="3" t="str">
        <f t="shared" si="195"/>
        <v/>
      </c>
      <c r="BH267" s="3" t="str">
        <f t="shared" si="196"/>
        <v/>
      </c>
      <c r="BI267" s="3" t="str">
        <f t="shared" si="197"/>
        <v/>
      </c>
      <c r="BJ267" s="3" t="str">
        <f t="shared" si="198"/>
        <v/>
      </c>
    </row>
    <row r="268" spans="2:62">
      <c r="B268" s="6">
        <v>19</v>
      </c>
      <c r="C268" s="4" t="str">
        <f>IF(B268="","",VLOOKUP(B268,Tabelle2!$A$2:$B$38,2,0))</f>
        <v>7-13-27-28-29-36</v>
      </c>
      <c r="D268" s="3">
        <f t="shared" si="201"/>
        <v>0</v>
      </c>
      <c r="E268" s="7" t="str">
        <f t="shared" si="199"/>
        <v>L</v>
      </c>
      <c r="F268" s="32" t="str">
        <f>IF(B268="","",IF(AE267&lt;$J$15,"Bet","No Bet"))</f>
        <v>Bet</v>
      </c>
      <c r="G268" s="22">
        <f t="shared" si="200"/>
        <v>-486</v>
      </c>
      <c r="AE268" s="1">
        <f>IF(E268="L",AE267+1,IF(E268="W",0,""))</f>
        <v>11</v>
      </c>
      <c r="AF268" s="3" t="str">
        <f t="shared" si="168"/>
        <v/>
      </c>
      <c r="AG268" s="3" t="str">
        <f t="shared" si="169"/>
        <v/>
      </c>
      <c r="AH268" s="3" t="str">
        <f t="shared" si="170"/>
        <v/>
      </c>
      <c r="AI268" s="3" t="str">
        <f t="shared" si="171"/>
        <v/>
      </c>
      <c r="AJ268" s="3" t="str">
        <f t="shared" si="172"/>
        <v/>
      </c>
      <c r="AK268" s="3" t="str">
        <f t="shared" si="173"/>
        <v/>
      </c>
      <c r="AL268" s="3" t="str">
        <f t="shared" si="174"/>
        <v/>
      </c>
      <c r="AM268" s="3" t="str">
        <f t="shared" si="175"/>
        <v/>
      </c>
      <c r="AN268" s="3" t="str">
        <f t="shared" si="176"/>
        <v/>
      </c>
      <c r="AO268" s="3" t="str">
        <f t="shared" si="177"/>
        <v/>
      </c>
      <c r="AP268" s="3" t="str">
        <f t="shared" si="178"/>
        <v/>
      </c>
      <c r="AQ268" s="3" t="str">
        <f t="shared" si="179"/>
        <v/>
      </c>
      <c r="AR268" s="3" t="str">
        <f t="shared" si="180"/>
        <v/>
      </c>
      <c r="AS268" s="3" t="str">
        <f t="shared" si="181"/>
        <v/>
      </c>
      <c r="AT268" s="3" t="str">
        <f t="shared" si="182"/>
        <v/>
      </c>
      <c r="AU268" s="3" t="str">
        <f t="shared" si="183"/>
        <v/>
      </c>
      <c r="AV268" s="3" t="str">
        <f t="shared" si="184"/>
        <v/>
      </c>
      <c r="AW268" s="3" t="str">
        <f t="shared" si="185"/>
        <v/>
      </c>
      <c r="AX268" s="3" t="str">
        <f t="shared" si="186"/>
        <v/>
      </c>
      <c r="AY268" s="3" t="str">
        <f t="shared" si="187"/>
        <v/>
      </c>
      <c r="AZ268" s="3" t="str">
        <f t="shared" si="188"/>
        <v/>
      </c>
      <c r="BA268" s="3" t="str">
        <f t="shared" si="189"/>
        <v/>
      </c>
      <c r="BB268" s="3" t="str">
        <f t="shared" si="190"/>
        <v/>
      </c>
      <c r="BC268" s="3" t="str">
        <f t="shared" si="191"/>
        <v/>
      </c>
      <c r="BD268" s="3" t="str">
        <f t="shared" si="192"/>
        <v/>
      </c>
      <c r="BE268" s="3" t="str">
        <f t="shared" si="193"/>
        <v/>
      </c>
      <c r="BF268" s="3" t="str">
        <f t="shared" si="194"/>
        <v/>
      </c>
      <c r="BG268" s="3" t="str">
        <f t="shared" si="195"/>
        <v/>
      </c>
      <c r="BH268" s="3" t="str">
        <f t="shared" si="196"/>
        <v/>
      </c>
      <c r="BI268" s="3" t="str">
        <f t="shared" si="197"/>
        <v/>
      </c>
      <c r="BJ268" s="3" t="str">
        <f t="shared" si="198"/>
        <v/>
      </c>
    </row>
    <row r="269" spans="2:62">
      <c r="B269" s="6">
        <v>25</v>
      </c>
      <c r="C269" s="4" t="str">
        <f>IF(B269="","",VLOOKUP(B269,Tabelle2!$A$2:$B$38,2,0))</f>
        <v>3-8-23-26-30-35</v>
      </c>
      <c r="D269" s="3">
        <f t="shared" si="201"/>
        <v>0</v>
      </c>
      <c r="E269" s="7" t="str">
        <f t="shared" si="199"/>
        <v>L</v>
      </c>
      <c r="F269" s="32" t="str">
        <f>IF(B269="","",IF(AE268&lt;$J$15,"Bet","No Bet"))</f>
        <v>Bet</v>
      </c>
      <c r="G269" s="22">
        <f t="shared" si="200"/>
        <v>-492</v>
      </c>
      <c r="AE269" s="1">
        <f>IF(E269="L",AE268+1,IF(E269="W",0,""))</f>
        <v>12</v>
      </c>
      <c r="AF269" s="3" t="str">
        <f t="shared" ref="AF269:AF332" si="202">IF(AND($AE270=0,$AE269=1),1,"")</f>
        <v/>
      </c>
      <c r="AG269" s="3" t="str">
        <f t="shared" ref="AG269:AG332" si="203">IF(AND($AE270=0,$AE269=2),1,"")</f>
        <v/>
      </c>
      <c r="AH269" s="3" t="str">
        <f t="shared" ref="AH269:AH332" si="204">IF(AND($AE270=0,$AE269=3),1,"")</f>
        <v/>
      </c>
      <c r="AI269" s="3" t="str">
        <f t="shared" ref="AI269:AI332" si="205">IF(AND($AE270=0,$AE269=4),1,"")</f>
        <v/>
      </c>
      <c r="AJ269" s="3" t="str">
        <f t="shared" ref="AJ269:AJ332" si="206">IF(AND($AE270=0,$AE269=5),1,"")</f>
        <v/>
      </c>
      <c r="AK269" s="3" t="str">
        <f t="shared" ref="AK269:AK332" si="207">IF(AND($AE270=0,$AE269=6),1,"")</f>
        <v/>
      </c>
      <c r="AL269" s="3" t="str">
        <f t="shared" ref="AL269:AL332" si="208">IF(AND($AE270=0,$AE269=7),1,"")</f>
        <v/>
      </c>
      <c r="AM269" s="3" t="str">
        <f t="shared" ref="AM269:AM332" si="209">IF(AND($AE270=0,$AE269=8),1,"")</f>
        <v/>
      </c>
      <c r="AN269" s="3" t="str">
        <f t="shared" ref="AN269:AN332" si="210">IF(AND($AE270=0,$AE269=9),1,"")</f>
        <v/>
      </c>
      <c r="AO269" s="3" t="str">
        <f t="shared" ref="AO269:AO332" si="211">IF(AND($AE270=0,$AE269=10),1,"")</f>
        <v/>
      </c>
      <c r="AP269" s="3" t="str">
        <f t="shared" ref="AP269:AP332" si="212">IF(AND($AE270=0,$AE269=11),1,"")</f>
        <v/>
      </c>
      <c r="AQ269" s="3" t="str">
        <f t="shared" ref="AQ269:AQ332" si="213">IF(AND($AE270=0,$AE269=12),1,"")</f>
        <v/>
      </c>
      <c r="AR269" s="3" t="str">
        <f t="shared" ref="AR269:AR332" si="214">IF(AND($AE270=0,$AE269=13),1,"")</f>
        <v/>
      </c>
      <c r="AS269" s="3" t="str">
        <f t="shared" ref="AS269:AS332" si="215">IF(AND($AE270=0,$AE269=14),1,"")</f>
        <v/>
      </c>
      <c r="AT269" s="3" t="str">
        <f t="shared" ref="AT269:AT332" si="216">IF(AND($AE270=0,$AE269=15),1,"")</f>
        <v/>
      </c>
      <c r="AU269" s="3" t="str">
        <f t="shared" ref="AU269:AU332" si="217">IF(AND($AE270=0,$AE269=16),1,"")</f>
        <v/>
      </c>
      <c r="AV269" s="3" t="str">
        <f t="shared" ref="AV269:AV332" si="218">IF(AND($AE270=0,$AE269=17),1,"")</f>
        <v/>
      </c>
      <c r="AW269" s="3" t="str">
        <f t="shared" ref="AW269:AW332" si="219">IF(AND($AE270=0,$AE269=18),1,"")</f>
        <v/>
      </c>
      <c r="AX269" s="3" t="str">
        <f t="shared" ref="AX269:AX332" si="220">IF(AND($AE270=0,$AE269=19),1,"")</f>
        <v/>
      </c>
      <c r="AY269" s="3" t="str">
        <f t="shared" ref="AY269:AY332" si="221">IF(AND($AE270=0,$AE269=20),1,"")</f>
        <v/>
      </c>
      <c r="AZ269" s="3" t="str">
        <f t="shared" ref="AZ269:AZ332" si="222">IF(AND($AE270=0,$AE269=21),1,"")</f>
        <v/>
      </c>
      <c r="BA269" s="3" t="str">
        <f t="shared" ref="BA269:BA332" si="223">IF(AND($AE270=0,$AE269=22),1,"")</f>
        <v/>
      </c>
      <c r="BB269" s="3" t="str">
        <f t="shared" ref="BB269:BB332" si="224">IF(AND($AE270=0,$AE269=23),1,"")</f>
        <v/>
      </c>
      <c r="BC269" s="3" t="str">
        <f t="shared" ref="BC269:BC332" si="225">IF(AND($AE270=0,$AE269=24),1,"")</f>
        <v/>
      </c>
      <c r="BD269" s="3" t="str">
        <f t="shared" ref="BD269:BD332" si="226">IF(AND($AE270=0,$AE269=25),1,"")</f>
        <v/>
      </c>
      <c r="BE269" s="3" t="str">
        <f t="shared" ref="BE269:BE332" si="227">IF(AND($AE270=0,$AE269=26),1,"")</f>
        <v/>
      </c>
      <c r="BF269" s="3" t="str">
        <f t="shared" ref="BF269:BF332" si="228">IF(AND($AE270=0,$AE269=27),1,"")</f>
        <v/>
      </c>
      <c r="BG269" s="3" t="str">
        <f t="shared" ref="BG269:BG332" si="229">IF(AND($AE270=0,$AE269=28),1,"")</f>
        <v/>
      </c>
      <c r="BH269" s="3" t="str">
        <f t="shared" ref="BH269:BH332" si="230">IF(AND($AE270=0,$AE269=29),1,"")</f>
        <v/>
      </c>
      <c r="BI269" s="3" t="str">
        <f t="shared" ref="BI269:BI332" si="231">IF(AND($AE270=0,$AE269=30),1,"")</f>
        <v/>
      </c>
      <c r="BJ269" s="3" t="str">
        <f t="shared" si="198"/>
        <v/>
      </c>
    </row>
    <row r="270" spans="2:62">
      <c r="B270" s="6">
        <v>22</v>
      </c>
      <c r="C270" s="4" t="str">
        <f>IF(B270="","",VLOOKUP(B270,Tabelle2!$A$2:$B$38,2,0))</f>
        <v>0-5-10-24-26-32</v>
      </c>
      <c r="D270" s="3">
        <f t="shared" si="201"/>
        <v>0</v>
      </c>
      <c r="E270" s="7" t="str">
        <f t="shared" si="199"/>
        <v>L</v>
      </c>
      <c r="F270" s="32" t="str">
        <f>IF(B270="","",IF(AE269&lt;$J$15,"Bet","No Bet"))</f>
        <v>Bet</v>
      </c>
      <c r="G270" s="22">
        <f t="shared" si="200"/>
        <v>-498</v>
      </c>
      <c r="AE270" s="1">
        <f>IF(E270="L",AE269+1,IF(E270="W",0,""))</f>
        <v>13</v>
      </c>
      <c r="AF270" s="3" t="str">
        <f t="shared" si="202"/>
        <v/>
      </c>
      <c r="AG270" s="3" t="str">
        <f t="shared" si="203"/>
        <v/>
      </c>
      <c r="AH270" s="3" t="str">
        <f t="shared" si="204"/>
        <v/>
      </c>
      <c r="AI270" s="3" t="str">
        <f t="shared" si="205"/>
        <v/>
      </c>
      <c r="AJ270" s="3" t="str">
        <f t="shared" si="206"/>
        <v/>
      </c>
      <c r="AK270" s="3" t="str">
        <f t="shared" si="207"/>
        <v/>
      </c>
      <c r="AL270" s="3" t="str">
        <f t="shared" si="208"/>
        <v/>
      </c>
      <c r="AM270" s="3" t="str">
        <f t="shared" si="209"/>
        <v/>
      </c>
      <c r="AN270" s="3" t="str">
        <f t="shared" si="210"/>
        <v/>
      </c>
      <c r="AO270" s="3" t="str">
        <f t="shared" si="211"/>
        <v/>
      </c>
      <c r="AP270" s="3" t="str">
        <f t="shared" si="212"/>
        <v/>
      </c>
      <c r="AQ270" s="3" t="str">
        <f t="shared" si="213"/>
        <v/>
      </c>
      <c r="AR270" s="3" t="str">
        <f t="shared" si="214"/>
        <v/>
      </c>
      <c r="AS270" s="3" t="str">
        <f t="shared" si="215"/>
        <v/>
      </c>
      <c r="AT270" s="3" t="str">
        <f t="shared" si="216"/>
        <v/>
      </c>
      <c r="AU270" s="3" t="str">
        <f t="shared" si="217"/>
        <v/>
      </c>
      <c r="AV270" s="3" t="str">
        <f t="shared" si="218"/>
        <v/>
      </c>
      <c r="AW270" s="3" t="str">
        <f t="shared" si="219"/>
        <v/>
      </c>
      <c r="AX270" s="3" t="str">
        <f t="shared" si="220"/>
        <v/>
      </c>
      <c r="AY270" s="3" t="str">
        <f t="shared" si="221"/>
        <v/>
      </c>
      <c r="AZ270" s="3" t="str">
        <f t="shared" si="222"/>
        <v/>
      </c>
      <c r="BA270" s="3" t="str">
        <f t="shared" si="223"/>
        <v/>
      </c>
      <c r="BB270" s="3" t="str">
        <f t="shared" si="224"/>
        <v/>
      </c>
      <c r="BC270" s="3" t="str">
        <f t="shared" si="225"/>
        <v/>
      </c>
      <c r="BD270" s="3" t="str">
        <f t="shared" si="226"/>
        <v/>
      </c>
      <c r="BE270" s="3" t="str">
        <f t="shared" si="227"/>
        <v/>
      </c>
      <c r="BF270" s="3" t="str">
        <f t="shared" si="228"/>
        <v/>
      </c>
      <c r="BG270" s="3" t="str">
        <f t="shared" si="229"/>
        <v/>
      </c>
      <c r="BH270" s="3" t="str">
        <f t="shared" si="230"/>
        <v/>
      </c>
      <c r="BI270" s="3" t="str">
        <f t="shared" si="231"/>
        <v/>
      </c>
      <c r="BJ270" s="3" t="str">
        <f t="shared" ref="BJ270:BJ333" si="232">IF(AE270="","",IF(AND($AE271=0,$AE270&gt;30),1,""))</f>
        <v/>
      </c>
    </row>
    <row r="271" spans="2:62">
      <c r="B271" s="6">
        <v>22</v>
      </c>
      <c r="C271" s="4" t="str">
        <f>IF(B271="","",VLOOKUP(B271,Tabelle2!$A$2:$B$38,2,0))</f>
        <v>0-5-10-24-26-32</v>
      </c>
      <c r="D271" s="3">
        <f t="shared" si="201"/>
        <v>0</v>
      </c>
      <c r="E271" s="7" t="str">
        <f t="shared" si="199"/>
        <v>L</v>
      </c>
      <c r="F271" s="32" t="str">
        <f>IF(B271="","",IF(AE270&lt;$J$15,"Bet","No Bet"))</f>
        <v>Bet</v>
      </c>
      <c r="G271" s="22">
        <f t="shared" si="200"/>
        <v>-504</v>
      </c>
      <c r="AE271" s="1">
        <f>IF(E271="L",AE270+1,IF(E271="W",0,""))</f>
        <v>14</v>
      </c>
      <c r="AF271" s="3" t="str">
        <f t="shared" si="202"/>
        <v/>
      </c>
      <c r="AG271" s="3" t="str">
        <f t="shared" si="203"/>
        <v/>
      </c>
      <c r="AH271" s="3" t="str">
        <f t="shared" si="204"/>
        <v/>
      </c>
      <c r="AI271" s="3" t="str">
        <f t="shared" si="205"/>
        <v/>
      </c>
      <c r="AJ271" s="3" t="str">
        <f t="shared" si="206"/>
        <v/>
      </c>
      <c r="AK271" s="3" t="str">
        <f t="shared" si="207"/>
        <v/>
      </c>
      <c r="AL271" s="3" t="str">
        <f t="shared" si="208"/>
        <v/>
      </c>
      <c r="AM271" s="3" t="str">
        <f t="shared" si="209"/>
        <v/>
      </c>
      <c r="AN271" s="3" t="str">
        <f t="shared" si="210"/>
        <v/>
      </c>
      <c r="AO271" s="3" t="str">
        <f t="shared" si="211"/>
        <v/>
      </c>
      <c r="AP271" s="3" t="str">
        <f t="shared" si="212"/>
        <v/>
      </c>
      <c r="AQ271" s="3" t="str">
        <f t="shared" si="213"/>
        <v/>
      </c>
      <c r="AR271" s="3" t="str">
        <f t="shared" si="214"/>
        <v/>
      </c>
      <c r="AS271" s="3" t="str">
        <f t="shared" si="215"/>
        <v/>
      </c>
      <c r="AT271" s="3" t="str">
        <f t="shared" si="216"/>
        <v/>
      </c>
      <c r="AU271" s="3" t="str">
        <f t="shared" si="217"/>
        <v/>
      </c>
      <c r="AV271" s="3" t="str">
        <f t="shared" si="218"/>
        <v/>
      </c>
      <c r="AW271" s="3" t="str">
        <f t="shared" si="219"/>
        <v/>
      </c>
      <c r="AX271" s="3" t="str">
        <f t="shared" si="220"/>
        <v/>
      </c>
      <c r="AY271" s="3" t="str">
        <f t="shared" si="221"/>
        <v/>
      </c>
      <c r="AZ271" s="3" t="str">
        <f t="shared" si="222"/>
        <v/>
      </c>
      <c r="BA271" s="3" t="str">
        <f t="shared" si="223"/>
        <v/>
      </c>
      <c r="BB271" s="3" t="str">
        <f t="shared" si="224"/>
        <v/>
      </c>
      <c r="BC271" s="3" t="str">
        <f t="shared" si="225"/>
        <v/>
      </c>
      <c r="BD271" s="3" t="str">
        <f t="shared" si="226"/>
        <v/>
      </c>
      <c r="BE271" s="3" t="str">
        <f t="shared" si="227"/>
        <v/>
      </c>
      <c r="BF271" s="3" t="str">
        <f t="shared" si="228"/>
        <v/>
      </c>
      <c r="BG271" s="3" t="str">
        <f t="shared" si="229"/>
        <v/>
      </c>
      <c r="BH271" s="3" t="str">
        <f t="shared" si="230"/>
        <v/>
      </c>
      <c r="BI271" s="3" t="str">
        <f t="shared" si="231"/>
        <v/>
      </c>
      <c r="BJ271" s="3" t="str">
        <f t="shared" si="232"/>
        <v/>
      </c>
    </row>
    <row r="272" spans="2:62">
      <c r="B272" s="6">
        <v>23</v>
      </c>
      <c r="C272" s="4" t="str">
        <f>IF(B272="","",VLOOKUP(B272,Tabelle2!$A$2:$B$38,2,0))</f>
        <v>9-14-17-25-31-34</v>
      </c>
      <c r="D272" s="3">
        <f t="shared" si="201"/>
        <v>0</v>
      </c>
      <c r="E272" s="7" t="str">
        <f t="shared" si="199"/>
        <v>L</v>
      </c>
      <c r="F272" s="32" t="str">
        <f>IF(B272="","",IF(AE271&lt;$J$15,"Bet","No Bet"))</f>
        <v>Bet</v>
      </c>
      <c r="G272" s="22">
        <f t="shared" si="200"/>
        <v>-510</v>
      </c>
      <c r="AE272" s="1">
        <f>IF(E272="L",AE271+1,IF(E272="W",0,""))</f>
        <v>15</v>
      </c>
      <c r="AF272" s="3" t="str">
        <f t="shared" si="202"/>
        <v/>
      </c>
      <c r="AG272" s="3" t="str">
        <f t="shared" si="203"/>
        <v/>
      </c>
      <c r="AH272" s="3" t="str">
        <f t="shared" si="204"/>
        <v/>
      </c>
      <c r="AI272" s="3" t="str">
        <f t="shared" si="205"/>
        <v/>
      </c>
      <c r="AJ272" s="3" t="str">
        <f t="shared" si="206"/>
        <v/>
      </c>
      <c r="AK272" s="3" t="str">
        <f t="shared" si="207"/>
        <v/>
      </c>
      <c r="AL272" s="3" t="str">
        <f t="shared" si="208"/>
        <v/>
      </c>
      <c r="AM272" s="3" t="str">
        <f t="shared" si="209"/>
        <v/>
      </c>
      <c r="AN272" s="3" t="str">
        <f t="shared" si="210"/>
        <v/>
      </c>
      <c r="AO272" s="3" t="str">
        <f t="shared" si="211"/>
        <v/>
      </c>
      <c r="AP272" s="3" t="str">
        <f t="shared" si="212"/>
        <v/>
      </c>
      <c r="AQ272" s="3" t="str">
        <f t="shared" si="213"/>
        <v/>
      </c>
      <c r="AR272" s="3" t="str">
        <f t="shared" si="214"/>
        <v/>
      </c>
      <c r="AS272" s="3" t="str">
        <f t="shared" si="215"/>
        <v/>
      </c>
      <c r="AT272" s="3" t="str">
        <f t="shared" si="216"/>
        <v/>
      </c>
      <c r="AU272" s="3" t="str">
        <f t="shared" si="217"/>
        <v/>
      </c>
      <c r="AV272" s="3" t="str">
        <f t="shared" si="218"/>
        <v/>
      </c>
      <c r="AW272" s="3" t="str">
        <f t="shared" si="219"/>
        <v/>
      </c>
      <c r="AX272" s="3" t="str">
        <f t="shared" si="220"/>
        <v/>
      </c>
      <c r="AY272" s="3" t="str">
        <f t="shared" si="221"/>
        <v/>
      </c>
      <c r="AZ272" s="3" t="str">
        <f t="shared" si="222"/>
        <v/>
      </c>
      <c r="BA272" s="3" t="str">
        <f t="shared" si="223"/>
        <v/>
      </c>
      <c r="BB272" s="3" t="str">
        <f t="shared" si="224"/>
        <v/>
      </c>
      <c r="BC272" s="3" t="str">
        <f t="shared" si="225"/>
        <v/>
      </c>
      <c r="BD272" s="3" t="str">
        <f t="shared" si="226"/>
        <v/>
      </c>
      <c r="BE272" s="3" t="str">
        <f t="shared" si="227"/>
        <v/>
      </c>
      <c r="BF272" s="3" t="str">
        <f t="shared" si="228"/>
        <v/>
      </c>
      <c r="BG272" s="3" t="str">
        <f t="shared" si="229"/>
        <v/>
      </c>
      <c r="BH272" s="3" t="str">
        <f t="shared" si="230"/>
        <v/>
      </c>
      <c r="BI272" s="3" t="str">
        <f t="shared" si="231"/>
        <v/>
      </c>
      <c r="BJ272" s="3" t="str">
        <f t="shared" si="232"/>
        <v/>
      </c>
    </row>
    <row r="273" spans="2:62">
      <c r="B273" s="6">
        <v>19</v>
      </c>
      <c r="C273" s="4" t="str">
        <f>IF(B273="","",VLOOKUP(B273,Tabelle2!$A$2:$B$38,2,0))</f>
        <v>7-13-27-28-29-36</v>
      </c>
      <c r="D273" s="3">
        <f t="shared" si="201"/>
        <v>0</v>
      </c>
      <c r="E273" s="7" t="str">
        <f t="shared" si="199"/>
        <v>L</v>
      </c>
      <c r="F273" s="32" t="str">
        <f>IF(B273="","",IF(AE272&lt;$J$15,"Bet","No Bet"))</f>
        <v>Bet</v>
      </c>
      <c r="G273" s="22">
        <f t="shared" si="200"/>
        <v>-516</v>
      </c>
      <c r="AE273" s="1">
        <f>IF(E273="L",AE272+1,IF(E273="W",0,""))</f>
        <v>16</v>
      </c>
      <c r="AF273" s="3" t="str">
        <f t="shared" si="202"/>
        <v/>
      </c>
      <c r="AG273" s="3" t="str">
        <f t="shared" si="203"/>
        <v/>
      </c>
      <c r="AH273" s="3" t="str">
        <f t="shared" si="204"/>
        <v/>
      </c>
      <c r="AI273" s="3" t="str">
        <f t="shared" si="205"/>
        <v/>
      </c>
      <c r="AJ273" s="3" t="str">
        <f t="shared" si="206"/>
        <v/>
      </c>
      <c r="AK273" s="3" t="str">
        <f t="shared" si="207"/>
        <v/>
      </c>
      <c r="AL273" s="3" t="str">
        <f t="shared" si="208"/>
        <v/>
      </c>
      <c r="AM273" s="3" t="str">
        <f t="shared" si="209"/>
        <v/>
      </c>
      <c r="AN273" s="3" t="str">
        <f t="shared" si="210"/>
        <v/>
      </c>
      <c r="AO273" s="3" t="str">
        <f t="shared" si="211"/>
        <v/>
      </c>
      <c r="AP273" s="3" t="str">
        <f t="shared" si="212"/>
        <v/>
      </c>
      <c r="AQ273" s="3" t="str">
        <f t="shared" si="213"/>
        <v/>
      </c>
      <c r="AR273" s="3" t="str">
        <f t="shared" si="214"/>
        <v/>
      </c>
      <c r="AS273" s="3" t="str">
        <f t="shared" si="215"/>
        <v/>
      </c>
      <c r="AT273" s="3" t="str">
        <f t="shared" si="216"/>
        <v/>
      </c>
      <c r="AU273" s="3" t="str">
        <f t="shared" si="217"/>
        <v/>
      </c>
      <c r="AV273" s="3" t="str">
        <f t="shared" si="218"/>
        <v/>
      </c>
      <c r="AW273" s="3" t="str">
        <f t="shared" si="219"/>
        <v/>
      </c>
      <c r="AX273" s="3" t="str">
        <f t="shared" si="220"/>
        <v/>
      </c>
      <c r="AY273" s="3" t="str">
        <f t="shared" si="221"/>
        <v/>
      </c>
      <c r="AZ273" s="3" t="str">
        <f t="shared" si="222"/>
        <v/>
      </c>
      <c r="BA273" s="3" t="str">
        <f t="shared" si="223"/>
        <v/>
      </c>
      <c r="BB273" s="3" t="str">
        <f t="shared" si="224"/>
        <v/>
      </c>
      <c r="BC273" s="3" t="str">
        <f t="shared" si="225"/>
        <v/>
      </c>
      <c r="BD273" s="3" t="str">
        <f t="shared" si="226"/>
        <v/>
      </c>
      <c r="BE273" s="3" t="str">
        <f t="shared" si="227"/>
        <v/>
      </c>
      <c r="BF273" s="3" t="str">
        <f t="shared" si="228"/>
        <v/>
      </c>
      <c r="BG273" s="3" t="str">
        <f t="shared" si="229"/>
        <v/>
      </c>
      <c r="BH273" s="3" t="str">
        <f t="shared" si="230"/>
        <v/>
      </c>
      <c r="BI273" s="3" t="str">
        <f t="shared" si="231"/>
        <v/>
      </c>
      <c r="BJ273" s="3" t="str">
        <f t="shared" si="232"/>
        <v/>
      </c>
    </row>
    <row r="274" spans="2:62">
      <c r="B274" s="6">
        <v>31</v>
      </c>
      <c r="C274" s="4" t="str">
        <f>IF(B274="","",VLOOKUP(B274,Tabelle2!$A$2:$B$38,2,0))</f>
        <v>3-8-10-23-26-35</v>
      </c>
      <c r="D274" s="3">
        <f t="shared" si="201"/>
        <v>0</v>
      </c>
      <c r="E274" s="7" t="str">
        <f t="shared" si="199"/>
        <v>L</v>
      </c>
      <c r="F274" s="32" t="str">
        <f>IF(B274="","",IF(AE273&lt;$J$15,"Bet","No Bet"))</f>
        <v>Bet</v>
      </c>
      <c r="G274" s="22">
        <f t="shared" si="200"/>
        <v>-522</v>
      </c>
      <c r="AE274" s="1">
        <f>IF(E274="L",AE273+1,IF(E274="W",0,""))</f>
        <v>17</v>
      </c>
      <c r="AF274" s="3" t="str">
        <f t="shared" si="202"/>
        <v/>
      </c>
      <c r="AG274" s="3" t="str">
        <f t="shared" si="203"/>
        <v/>
      </c>
      <c r="AH274" s="3" t="str">
        <f t="shared" si="204"/>
        <v/>
      </c>
      <c r="AI274" s="3" t="str">
        <f t="shared" si="205"/>
        <v/>
      </c>
      <c r="AJ274" s="3" t="str">
        <f t="shared" si="206"/>
        <v/>
      </c>
      <c r="AK274" s="3" t="str">
        <f t="shared" si="207"/>
        <v/>
      </c>
      <c r="AL274" s="3" t="str">
        <f t="shared" si="208"/>
        <v/>
      </c>
      <c r="AM274" s="3" t="str">
        <f t="shared" si="209"/>
        <v/>
      </c>
      <c r="AN274" s="3" t="str">
        <f t="shared" si="210"/>
        <v/>
      </c>
      <c r="AO274" s="3" t="str">
        <f t="shared" si="211"/>
        <v/>
      </c>
      <c r="AP274" s="3" t="str">
        <f t="shared" si="212"/>
        <v/>
      </c>
      <c r="AQ274" s="3" t="str">
        <f t="shared" si="213"/>
        <v/>
      </c>
      <c r="AR274" s="3" t="str">
        <f t="shared" si="214"/>
        <v/>
      </c>
      <c r="AS274" s="3" t="str">
        <f t="shared" si="215"/>
        <v/>
      </c>
      <c r="AT274" s="3" t="str">
        <f t="shared" si="216"/>
        <v/>
      </c>
      <c r="AU274" s="3" t="str">
        <f t="shared" si="217"/>
        <v/>
      </c>
      <c r="AV274" s="3" t="str">
        <f t="shared" si="218"/>
        <v/>
      </c>
      <c r="AW274" s="3" t="str">
        <f t="shared" si="219"/>
        <v/>
      </c>
      <c r="AX274" s="3" t="str">
        <f t="shared" si="220"/>
        <v/>
      </c>
      <c r="AY274" s="3" t="str">
        <f t="shared" si="221"/>
        <v/>
      </c>
      <c r="AZ274" s="3" t="str">
        <f t="shared" si="222"/>
        <v/>
      </c>
      <c r="BA274" s="3" t="str">
        <f t="shared" si="223"/>
        <v/>
      </c>
      <c r="BB274" s="3" t="str">
        <f t="shared" si="224"/>
        <v/>
      </c>
      <c r="BC274" s="3" t="str">
        <f t="shared" si="225"/>
        <v/>
      </c>
      <c r="BD274" s="3" t="str">
        <f t="shared" si="226"/>
        <v/>
      </c>
      <c r="BE274" s="3" t="str">
        <f t="shared" si="227"/>
        <v/>
      </c>
      <c r="BF274" s="3" t="str">
        <f t="shared" si="228"/>
        <v/>
      </c>
      <c r="BG274" s="3" t="str">
        <f t="shared" si="229"/>
        <v/>
      </c>
      <c r="BH274" s="3" t="str">
        <f t="shared" si="230"/>
        <v/>
      </c>
      <c r="BI274" s="3" t="str">
        <f t="shared" si="231"/>
        <v/>
      </c>
      <c r="BJ274" s="3" t="str">
        <f t="shared" si="232"/>
        <v/>
      </c>
    </row>
    <row r="275" spans="2:62">
      <c r="B275" s="6">
        <v>12</v>
      </c>
      <c r="C275" s="4" t="str">
        <f>IF(B275="","",VLOOKUP(B275,Tabelle2!$A$2:$B$38,2,0))</f>
        <v>1-2-4-14-20-21</v>
      </c>
      <c r="D275" s="3">
        <f t="shared" si="201"/>
        <v>0</v>
      </c>
      <c r="E275" s="7" t="str">
        <f t="shared" si="199"/>
        <v>L</v>
      </c>
      <c r="F275" s="32" t="str">
        <f>IF(B275="","",IF(AE274&lt;$J$15,"Bet","No Bet"))</f>
        <v>Bet</v>
      </c>
      <c r="G275" s="22">
        <f t="shared" si="200"/>
        <v>-528</v>
      </c>
      <c r="AE275" s="1">
        <f>IF(E275="L",AE274+1,IF(E275="W",0,""))</f>
        <v>18</v>
      </c>
      <c r="AF275" s="3" t="str">
        <f t="shared" si="202"/>
        <v/>
      </c>
      <c r="AG275" s="3" t="str">
        <f t="shared" si="203"/>
        <v/>
      </c>
      <c r="AH275" s="3" t="str">
        <f t="shared" si="204"/>
        <v/>
      </c>
      <c r="AI275" s="3" t="str">
        <f t="shared" si="205"/>
        <v/>
      </c>
      <c r="AJ275" s="3" t="str">
        <f t="shared" si="206"/>
        <v/>
      </c>
      <c r="AK275" s="3" t="str">
        <f t="shared" si="207"/>
        <v/>
      </c>
      <c r="AL275" s="3" t="str">
        <f t="shared" si="208"/>
        <v/>
      </c>
      <c r="AM275" s="3" t="str">
        <f t="shared" si="209"/>
        <v/>
      </c>
      <c r="AN275" s="3" t="str">
        <f t="shared" si="210"/>
        <v/>
      </c>
      <c r="AO275" s="3" t="str">
        <f t="shared" si="211"/>
        <v/>
      </c>
      <c r="AP275" s="3" t="str">
        <f t="shared" si="212"/>
        <v/>
      </c>
      <c r="AQ275" s="3" t="str">
        <f t="shared" si="213"/>
        <v/>
      </c>
      <c r="AR275" s="3" t="str">
        <f t="shared" si="214"/>
        <v/>
      </c>
      <c r="AS275" s="3" t="str">
        <f t="shared" si="215"/>
        <v/>
      </c>
      <c r="AT275" s="3" t="str">
        <f t="shared" si="216"/>
        <v/>
      </c>
      <c r="AU275" s="3" t="str">
        <f t="shared" si="217"/>
        <v/>
      </c>
      <c r="AV275" s="3" t="str">
        <f t="shared" si="218"/>
        <v/>
      </c>
      <c r="AW275" s="3" t="str">
        <f t="shared" si="219"/>
        <v/>
      </c>
      <c r="AX275" s="3" t="str">
        <f t="shared" si="220"/>
        <v/>
      </c>
      <c r="AY275" s="3" t="str">
        <f t="shared" si="221"/>
        <v/>
      </c>
      <c r="AZ275" s="3" t="str">
        <f t="shared" si="222"/>
        <v/>
      </c>
      <c r="BA275" s="3" t="str">
        <f t="shared" si="223"/>
        <v/>
      </c>
      <c r="BB275" s="3" t="str">
        <f t="shared" si="224"/>
        <v/>
      </c>
      <c r="BC275" s="3" t="str">
        <f t="shared" si="225"/>
        <v/>
      </c>
      <c r="BD275" s="3" t="str">
        <f t="shared" si="226"/>
        <v/>
      </c>
      <c r="BE275" s="3" t="str">
        <f t="shared" si="227"/>
        <v/>
      </c>
      <c r="BF275" s="3" t="str">
        <f t="shared" si="228"/>
        <v/>
      </c>
      <c r="BG275" s="3" t="str">
        <f t="shared" si="229"/>
        <v/>
      </c>
      <c r="BH275" s="3" t="str">
        <f t="shared" si="230"/>
        <v/>
      </c>
      <c r="BI275" s="3" t="str">
        <f t="shared" si="231"/>
        <v/>
      </c>
      <c r="BJ275" s="3" t="str">
        <f t="shared" si="232"/>
        <v/>
      </c>
    </row>
    <row r="276" spans="2:62">
      <c r="B276" s="6">
        <v>12</v>
      </c>
      <c r="C276" s="4" t="str">
        <f>IF(B276="","",VLOOKUP(B276,Tabelle2!$A$2:$B$38,2,0))</f>
        <v>1-2-4-14-20-21</v>
      </c>
      <c r="D276" s="3">
        <f t="shared" si="201"/>
        <v>0</v>
      </c>
      <c r="E276" s="7" t="str">
        <f t="shared" si="199"/>
        <v>L</v>
      </c>
      <c r="F276" s="32" t="str">
        <f>IF(B276="","",IF(AE275&lt;$J$15,"Bet","No Bet"))</f>
        <v>Bet</v>
      </c>
      <c r="G276" s="22">
        <f t="shared" si="200"/>
        <v>-534</v>
      </c>
      <c r="AE276" s="1">
        <f>IF(E276="L",AE275+1,IF(E276="W",0,""))</f>
        <v>19</v>
      </c>
      <c r="AF276" s="3" t="str">
        <f t="shared" si="202"/>
        <v/>
      </c>
      <c r="AG276" s="3" t="str">
        <f t="shared" si="203"/>
        <v/>
      </c>
      <c r="AH276" s="3" t="str">
        <f t="shared" si="204"/>
        <v/>
      </c>
      <c r="AI276" s="3" t="str">
        <f t="shared" si="205"/>
        <v/>
      </c>
      <c r="AJ276" s="3" t="str">
        <f t="shared" si="206"/>
        <v/>
      </c>
      <c r="AK276" s="3" t="str">
        <f t="shared" si="207"/>
        <v/>
      </c>
      <c r="AL276" s="3" t="str">
        <f t="shared" si="208"/>
        <v/>
      </c>
      <c r="AM276" s="3" t="str">
        <f t="shared" si="209"/>
        <v/>
      </c>
      <c r="AN276" s="3" t="str">
        <f t="shared" si="210"/>
        <v/>
      </c>
      <c r="AO276" s="3" t="str">
        <f t="shared" si="211"/>
        <v/>
      </c>
      <c r="AP276" s="3" t="str">
        <f t="shared" si="212"/>
        <v/>
      </c>
      <c r="AQ276" s="3" t="str">
        <f t="shared" si="213"/>
        <v/>
      </c>
      <c r="AR276" s="3" t="str">
        <f t="shared" si="214"/>
        <v/>
      </c>
      <c r="AS276" s="3" t="str">
        <f t="shared" si="215"/>
        <v/>
      </c>
      <c r="AT276" s="3" t="str">
        <f t="shared" si="216"/>
        <v/>
      </c>
      <c r="AU276" s="3" t="str">
        <f t="shared" si="217"/>
        <v/>
      </c>
      <c r="AV276" s="3" t="str">
        <f t="shared" si="218"/>
        <v/>
      </c>
      <c r="AW276" s="3" t="str">
        <f t="shared" si="219"/>
        <v/>
      </c>
      <c r="AX276" s="3" t="str">
        <f t="shared" si="220"/>
        <v/>
      </c>
      <c r="AY276" s="3" t="str">
        <f t="shared" si="221"/>
        <v/>
      </c>
      <c r="AZ276" s="3" t="str">
        <f t="shared" si="222"/>
        <v/>
      </c>
      <c r="BA276" s="3" t="str">
        <f t="shared" si="223"/>
        <v/>
      </c>
      <c r="BB276" s="3" t="str">
        <f t="shared" si="224"/>
        <v/>
      </c>
      <c r="BC276" s="3" t="str">
        <f t="shared" si="225"/>
        <v/>
      </c>
      <c r="BD276" s="3" t="str">
        <f t="shared" si="226"/>
        <v/>
      </c>
      <c r="BE276" s="3" t="str">
        <f t="shared" si="227"/>
        <v/>
      </c>
      <c r="BF276" s="3" t="str">
        <f t="shared" si="228"/>
        <v/>
      </c>
      <c r="BG276" s="3" t="str">
        <f t="shared" si="229"/>
        <v/>
      </c>
      <c r="BH276" s="3" t="str">
        <f t="shared" si="230"/>
        <v/>
      </c>
      <c r="BI276" s="3" t="str">
        <f t="shared" si="231"/>
        <v/>
      </c>
      <c r="BJ276" s="3" t="str">
        <f t="shared" si="232"/>
        <v/>
      </c>
    </row>
    <row r="277" spans="2:62">
      <c r="B277" s="6">
        <v>18</v>
      </c>
      <c r="C277" s="4" t="str">
        <f>IF(B277="","",VLOOKUP(B277,Tabelle2!$A$2:$B$38,2,0))</f>
        <v>0-5-15-16-24-32</v>
      </c>
      <c r="D277" s="3">
        <f t="shared" si="201"/>
        <v>0</v>
      </c>
      <c r="E277" s="7" t="str">
        <f t="shared" si="199"/>
        <v>L</v>
      </c>
      <c r="F277" s="32" t="str">
        <f>IF(B277="","",IF(AE276&lt;$J$15,"Bet","No Bet"))</f>
        <v>Bet</v>
      </c>
      <c r="G277" s="22">
        <f t="shared" si="200"/>
        <v>-540</v>
      </c>
      <c r="AE277" s="1">
        <f>IF(E277="L",AE276+1,IF(E277="W",0,""))</f>
        <v>20</v>
      </c>
      <c r="AF277" s="3" t="str">
        <f t="shared" si="202"/>
        <v/>
      </c>
      <c r="AG277" s="3" t="str">
        <f t="shared" si="203"/>
        <v/>
      </c>
      <c r="AH277" s="3" t="str">
        <f t="shared" si="204"/>
        <v/>
      </c>
      <c r="AI277" s="3" t="str">
        <f t="shared" si="205"/>
        <v/>
      </c>
      <c r="AJ277" s="3" t="str">
        <f t="shared" si="206"/>
        <v/>
      </c>
      <c r="AK277" s="3" t="str">
        <f t="shared" si="207"/>
        <v/>
      </c>
      <c r="AL277" s="3" t="str">
        <f t="shared" si="208"/>
        <v/>
      </c>
      <c r="AM277" s="3" t="str">
        <f t="shared" si="209"/>
        <v/>
      </c>
      <c r="AN277" s="3" t="str">
        <f t="shared" si="210"/>
        <v/>
      </c>
      <c r="AO277" s="3" t="str">
        <f t="shared" si="211"/>
        <v/>
      </c>
      <c r="AP277" s="3" t="str">
        <f t="shared" si="212"/>
        <v/>
      </c>
      <c r="AQ277" s="3" t="str">
        <f t="shared" si="213"/>
        <v/>
      </c>
      <c r="AR277" s="3" t="str">
        <f t="shared" si="214"/>
        <v/>
      </c>
      <c r="AS277" s="3" t="str">
        <f t="shared" si="215"/>
        <v/>
      </c>
      <c r="AT277" s="3" t="str">
        <f t="shared" si="216"/>
        <v/>
      </c>
      <c r="AU277" s="3" t="str">
        <f t="shared" si="217"/>
        <v/>
      </c>
      <c r="AV277" s="3" t="str">
        <f t="shared" si="218"/>
        <v/>
      </c>
      <c r="AW277" s="3" t="str">
        <f t="shared" si="219"/>
        <v/>
      </c>
      <c r="AX277" s="3" t="str">
        <f t="shared" si="220"/>
        <v/>
      </c>
      <c r="AY277" s="3" t="str">
        <f t="shared" si="221"/>
        <v/>
      </c>
      <c r="AZ277" s="3" t="str">
        <f t="shared" si="222"/>
        <v/>
      </c>
      <c r="BA277" s="3" t="str">
        <f t="shared" si="223"/>
        <v/>
      </c>
      <c r="BB277" s="3" t="str">
        <f t="shared" si="224"/>
        <v/>
      </c>
      <c r="BC277" s="3" t="str">
        <f t="shared" si="225"/>
        <v/>
      </c>
      <c r="BD277" s="3" t="str">
        <f t="shared" si="226"/>
        <v/>
      </c>
      <c r="BE277" s="3" t="str">
        <f t="shared" si="227"/>
        <v/>
      </c>
      <c r="BF277" s="3" t="str">
        <f t="shared" si="228"/>
        <v/>
      </c>
      <c r="BG277" s="3" t="str">
        <f t="shared" si="229"/>
        <v/>
      </c>
      <c r="BH277" s="3" t="str">
        <f t="shared" si="230"/>
        <v/>
      </c>
      <c r="BI277" s="3" t="str">
        <f t="shared" si="231"/>
        <v/>
      </c>
      <c r="BJ277" s="3" t="str">
        <f t="shared" si="232"/>
        <v/>
      </c>
    </row>
    <row r="278" spans="2:62">
      <c r="B278" s="6">
        <v>28</v>
      </c>
      <c r="C278" s="4" t="str">
        <f>IF(B278="","",VLOOKUP(B278,Tabelle2!$A$2:$B$38,2,0))</f>
        <v>1-4-19-20-21-33</v>
      </c>
      <c r="D278" s="3">
        <f t="shared" si="201"/>
        <v>0</v>
      </c>
      <c r="E278" s="7" t="str">
        <f t="shared" si="199"/>
        <v>L</v>
      </c>
      <c r="F278" s="32" t="str">
        <f>IF(B278="","",IF(AE277&lt;$J$15,"Bet","No Bet"))</f>
        <v>Bet</v>
      </c>
      <c r="G278" s="22">
        <f t="shared" si="200"/>
        <v>-546</v>
      </c>
      <c r="AE278" s="1">
        <f>IF(E278="L",AE277+1,IF(E278="W",0,""))</f>
        <v>21</v>
      </c>
      <c r="AF278" s="3" t="str">
        <f t="shared" si="202"/>
        <v/>
      </c>
      <c r="AG278" s="3" t="str">
        <f t="shared" si="203"/>
        <v/>
      </c>
      <c r="AH278" s="3" t="str">
        <f t="shared" si="204"/>
        <v/>
      </c>
      <c r="AI278" s="3" t="str">
        <f t="shared" si="205"/>
        <v/>
      </c>
      <c r="AJ278" s="3" t="str">
        <f t="shared" si="206"/>
        <v/>
      </c>
      <c r="AK278" s="3" t="str">
        <f t="shared" si="207"/>
        <v/>
      </c>
      <c r="AL278" s="3" t="str">
        <f t="shared" si="208"/>
        <v/>
      </c>
      <c r="AM278" s="3" t="str">
        <f t="shared" si="209"/>
        <v/>
      </c>
      <c r="AN278" s="3" t="str">
        <f t="shared" si="210"/>
        <v/>
      </c>
      <c r="AO278" s="3" t="str">
        <f t="shared" si="211"/>
        <v/>
      </c>
      <c r="AP278" s="3" t="str">
        <f t="shared" si="212"/>
        <v/>
      </c>
      <c r="AQ278" s="3" t="str">
        <f t="shared" si="213"/>
        <v/>
      </c>
      <c r="AR278" s="3" t="str">
        <f t="shared" si="214"/>
        <v/>
      </c>
      <c r="AS278" s="3" t="str">
        <f t="shared" si="215"/>
        <v/>
      </c>
      <c r="AT278" s="3" t="str">
        <f t="shared" si="216"/>
        <v/>
      </c>
      <c r="AU278" s="3" t="str">
        <f t="shared" si="217"/>
        <v/>
      </c>
      <c r="AV278" s="3" t="str">
        <f t="shared" si="218"/>
        <v/>
      </c>
      <c r="AW278" s="3" t="str">
        <f t="shared" si="219"/>
        <v/>
      </c>
      <c r="AX278" s="3" t="str">
        <f t="shared" si="220"/>
        <v/>
      </c>
      <c r="AY278" s="3" t="str">
        <f t="shared" si="221"/>
        <v/>
      </c>
      <c r="AZ278" s="3" t="str">
        <f t="shared" si="222"/>
        <v/>
      </c>
      <c r="BA278" s="3" t="str">
        <f t="shared" si="223"/>
        <v/>
      </c>
      <c r="BB278" s="3" t="str">
        <f t="shared" si="224"/>
        <v/>
      </c>
      <c r="BC278" s="3" t="str">
        <f t="shared" si="225"/>
        <v/>
      </c>
      <c r="BD278" s="3" t="str">
        <f t="shared" si="226"/>
        <v/>
      </c>
      <c r="BE278" s="3" t="str">
        <f t="shared" si="227"/>
        <v/>
      </c>
      <c r="BF278" s="3" t="str">
        <f t="shared" si="228"/>
        <v/>
      </c>
      <c r="BG278" s="3" t="str">
        <f t="shared" si="229"/>
        <v/>
      </c>
      <c r="BH278" s="3" t="str">
        <f t="shared" si="230"/>
        <v/>
      </c>
      <c r="BI278" s="3" t="str">
        <f t="shared" si="231"/>
        <v/>
      </c>
      <c r="BJ278" s="3" t="str">
        <f t="shared" si="232"/>
        <v/>
      </c>
    </row>
    <row r="279" spans="2:62">
      <c r="B279" s="6">
        <v>23</v>
      </c>
      <c r="C279" s="4" t="str">
        <f>IF(B279="","",VLOOKUP(B279,Tabelle2!$A$2:$B$38,2,0))</f>
        <v>9-14-17-25-31-34</v>
      </c>
      <c r="D279" s="3">
        <f t="shared" si="201"/>
        <v>0</v>
      </c>
      <c r="E279" s="7" t="str">
        <f t="shared" si="199"/>
        <v>L</v>
      </c>
      <c r="F279" s="32" t="str">
        <f>IF(B279="","",IF(AE278&lt;$J$15,"Bet","No Bet"))</f>
        <v>Bet</v>
      </c>
      <c r="G279" s="22">
        <f t="shared" si="200"/>
        <v>-552</v>
      </c>
      <c r="AE279" s="1">
        <f>IF(E279="L",AE278+1,IF(E279="W",0,""))</f>
        <v>22</v>
      </c>
      <c r="AF279" s="3" t="str">
        <f t="shared" si="202"/>
        <v/>
      </c>
      <c r="AG279" s="3" t="str">
        <f t="shared" si="203"/>
        <v/>
      </c>
      <c r="AH279" s="3" t="str">
        <f t="shared" si="204"/>
        <v/>
      </c>
      <c r="AI279" s="3" t="str">
        <f t="shared" si="205"/>
        <v/>
      </c>
      <c r="AJ279" s="3" t="str">
        <f t="shared" si="206"/>
        <v/>
      </c>
      <c r="AK279" s="3" t="str">
        <f t="shared" si="207"/>
        <v/>
      </c>
      <c r="AL279" s="3" t="str">
        <f t="shared" si="208"/>
        <v/>
      </c>
      <c r="AM279" s="3" t="str">
        <f t="shared" si="209"/>
        <v/>
      </c>
      <c r="AN279" s="3" t="str">
        <f t="shared" si="210"/>
        <v/>
      </c>
      <c r="AO279" s="3" t="str">
        <f t="shared" si="211"/>
        <v/>
      </c>
      <c r="AP279" s="3" t="str">
        <f t="shared" si="212"/>
        <v/>
      </c>
      <c r="AQ279" s="3" t="str">
        <f t="shared" si="213"/>
        <v/>
      </c>
      <c r="AR279" s="3" t="str">
        <f t="shared" si="214"/>
        <v/>
      </c>
      <c r="AS279" s="3" t="str">
        <f t="shared" si="215"/>
        <v/>
      </c>
      <c r="AT279" s="3" t="str">
        <f t="shared" si="216"/>
        <v/>
      </c>
      <c r="AU279" s="3" t="str">
        <f t="shared" si="217"/>
        <v/>
      </c>
      <c r="AV279" s="3" t="str">
        <f t="shared" si="218"/>
        <v/>
      </c>
      <c r="AW279" s="3" t="str">
        <f t="shared" si="219"/>
        <v/>
      </c>
      <c r="AX279" s="3" t="str">
        <f t="shared" si="220"/>
        <v/>
      </c>
      <c r="AY279" s="3" t="str">
        <f t="shared" si="221"/>
        <v/>
      </c>
      <c r="AZ279" s="3" t="str">
        <f t="shared" si="222"/>
        <v/>
      </c>
      <c r="BA279" s="3" t="str">
        <f t="shared" si="223"/>
        <v/>
      </c>
      <c r="BB279" s="3" t="str">
        <f t="shared" si="224"/>
        <v/>
      </c>
      <c r="BC279" s="3" t="str">
        <f t="shared" si="225"/>
        <v/>
      </c>
      <c r="BD279" s="3" t="str">
        <f t="shared" si="226"/>
        <v/>
      </c>
      <c r="BE279" s="3" t="str">
        <f t="shared" si="227"/>
        <v/>
      </c>
      <c r="BF279" s="3" t="str">
        <f t="shared" si="228"/>
        <v/>
      </c>
      <c r="BG279" s="3" t="str">
        <f t="shared" si="229"/>
        <v/>
      </c>
      <c r="BH279" s="3" t="str">
        <f t="shared" si="230"/>
        <v/>
      </c>
      <c r="BI279" s="3" t="str">
        <f t="shared" si="231"/>
        <v/>
      </c>
      <c r="BJ279" s="3" t="str">
        <f t="shared" si="232"/>
        <v/>
      </c>
    </row>
    <row r="280" spans="2:62">
      <c r="B280" s="6">
        <v>23</v>
      </c>
      <c r="C280" s="4" t="str">
        <f>IF(B280="","",VLOOKUP(B280,Tabelle2!$A$2:$B$38,2,0))</f>
        <v>9-14-17-25-31-34</v>
      </c>
      <c r="D280" s="3">
        <f t="shared" si="201"/>
        <v>0</v>
      </c>
      <c r="E280" s="7" t="str">
        <f t="shared" si="199"/>
        <v>L</v>
      </c>
      <c r="F280" s="32" t="str">
        <f>IF(B280="","",IF(AE279&lt;$J$15,"Bet","No Bet"))</f>
        <v>Bet</v>
      </c>
      <c r="G280" s="22">
        <f t="shared" si="200"/>
        <v>-558</v>
      </c>
      <c r="AE280" s="1">
        <f>IF(E280="L",AE279+1,IF(E280="W",0,""))</f>
        <v>23</v>
      </c>
      <c r="AF280" s="3" t="str">
        <f t="shared" si="202"/>
        <v/>
      </c>
      <c r="AG280" s="3" t="str">
        <f t="shared" si="203"/>
        <v/>
      </c>
      <c r="AH280" s="3" t="str">
        <f t="shared" si="204"/>
        <v/>
      </c>
      <c r="AI280" s="3" t="str">
        <f t="shared" si="205"/>
        <v/>
      </c>
      <c r="AJ280" s="3" t="str">
        <f t="shared" si="206"/>
        <v/>
      </c>
      <c r="AK280" s="3" t="str">
        <f t="shared" si="207"/>
        <v/>
      </c>
      <c r="AL280" s="3" t="str">
        <f t="shared" si="208"/>
        <v/>
      </c>
      <c r="AM280" s="3" t="str">
        <f t="shared" si="209"/>
        <v/>
      </c>
      <c r="AN280" s="3" t="str">
        <f t="shared" si="210"/>
        <v/>
      </c>
      <c r="AO280" s="3" t="str">
        <f t="shared" si="211"/>
        <v/>
      </c>
      <c r="AP280" s="3" t="str">
        <f t="shared" si="212"/>
        <v/>
      </c>
      <c r="AQ280" s="3" t="str">
        <f t="shared" si="213"/>
        <v/>
      </c>
      <c r="AR280" s="3" t="str">
        <f t="shared" si="214"/>
        <v/>
      </c>
      <c r="AS280" s="3" t="str">
        <f t="shared" si="215"/>
        <v/>
      </c>
      <c r="AT280" s="3" t="str">
        <f t="shared" si="216"/>
        <v/>
      </c>
      <c r="AU280" s="3" t="str">
        <f t="shared" si="217"/>
        <v/>
      </c>
      <c r="AV280" s="3" t="str">
        <f t="shared" si="218"/>
        <v/>
      </c>
      <c r="AW280" s="3" t="str">
        <f t="shared" si="219"/>
        <v/>
      </c>
      <c r="AX280" s="3" t="str">
        <f t="shared" si="220"/>
        <v/>
      </c>
      <c r="AY280" s="3" t="str">
        <f t="shared" si="221"/>
        <v/>
      </c>
      <c r="AZ280" s="3" t="str">
        <f t="shared" si="222"/>
        <v/>
      </c>
      <c r="BA280" s="3" t="str">
        <f t="shared" si="223"/>
        <v/>
      </c>
      <c r="BB280" s="3" t="str">
        <f t="shared" si="224"/>
        <v/>
      </c>
      <c r="BC280" s="3" t="str">
        <f t="shared" si="225"/>
        <v/>
      </c>
      <c r="BD280" s="3" t="str">
        <f t="shared" si="226"/>
        <v/>
      </c>
      <c r="BE280" s="3" t="str">
        <f t="shared" si="227"/>
        <v/>
      </c>
      <c r="BF280" s="3" t="str">
        <f t="shared" si="228"/>
        <v/>
      </c>
      <c r="BG280" s="3" t="str">
        <f t="shared" si="229"/>
        <v/>
      </c>
      <c r="BH280" s="3" t="str">
        <f t="shared" si="230"/>
        <v/>
      </c>
      <c r="BI280" s="3" t="str">
        <f t="shared" si="231"/>
        <v/>
      </c>
      <c r="BJ280" s="3" t="str">
        <f t="shared" si="232"/>
        <v/>
      </c>
    </row>
    <row r="281" spans="2:62">
      <c r="B281" s="6">
        <v>20</v>
      </c>
      <c r="C281" s="4" t="str">
        <f>IF(B281="","",VLOOKUP(B281,Tabelle2!$A$2:$B$38,2,0))</f>
        <v>8-11-12-28-30-36</v>
      </c>
      <c r="D281" s="3">
        <f t="shared" si="201"/>
        <v>0</v>
      </c>
      <c r="E281" s="7" t="str">
        <f t="shared" si="199"/>
        <v>L</v>
      </c>
      <c r="F281" s="32" t="str">
        <f>IF(B281="","",IF(AE280&lt;$J$15,"Bet","No Bet"))</f>
        <v>Bet</v>
      </c>
      <c r="G281" s="22">
        <f t="shared" si="200"/>
        <v>-564</v>
      </c>
      <c r="AE281" s="1">
        <f>IF(E281="L",AE280+1,IF(E281="W",0,""))</f>
        <v>24</v>
      </c>
      <c r="AF281" s="3" t="str">
        <f t="shared" si="202"/>
        <v/>
      </c>
      <c r="AG281" s="3" t="str">
        <f t="shared" si="203"/>
        <v/>
      </c>
      <c r="AH281" s="3" t="str">
        <f t="shared" si="204"/>
        <v/>
      </c>
      <c r="AI281" s="3" t="str">
        <f t="shared" si="205"/>
        <v/>
      </c>
      <c r="AJ281" s="3" t="str">
        <f t="shared" si="206"/>
        <v/>
      </c>
      <c r="AK281" s="3" t="str">
        <f t="shared" si="207"/>
        <v/>
      </c>
      <c r="AL281" s="3" t="str">
        <f t="shared" si="208"/>
        <v/>
      </c>
      <c r="AM281" s="3" t="str">
        <f t="shared" si="209"/>
        <v/>
      </c>
      <c r="AN281" s="3" t="str">
        <f t="shared" si="210"/>
        <v/>
      </c>
      <c r="AO281" s="3" t="str">
        <f t="shared" si="211"/>
        <v/>
      </c>
      <c r="AP281" s="3" t="str">
        <f t="shared" si="212"/>
        <v/>
      </c>
      <c r="AQ281" s="3" t="str">
        <f t="shared" si="213"/>
        <v/>
      </c>
      <c r="AR281" s="3" t="str">
        <f t="shared" si="214"/>
        <v/>
      </c>
      <c r="AS281" s="3" t="str">
        <f t="shared" si="215"/>
        <v/>
      </c>
      <c r="AT281" s="3" t="str">
        <f t="shared" si="216"/>
        <v/>
      </c>
      <c r="AU281" s="3" t="str">
        <f t="shared" si="217"/>
        <v/>
      </c>
      <c r="AV281" s="3" t="str">
        <f t="shared" si="218"/>
        <v/>
      </c>
      <c r="AW281" s="3" t="str">
        <f t="shared" si="219"/>
        <v/>
      </c>
      <c r="AX281" s="3" t="str">
        <f t="shared" si="220"/>
        <v/>
      </c>
      <c r="AY281" s="3" t="str">
        <f t="shared" si="221"/>
        <v/>
      </c>
      <c r="AZ281" s="3" t="str">
        <f t="shared" si="222"/>
        <v/>
      </c>
      <c r="BA281" s="3" t="str">
        <f t="shared" si="223"/>
        <v/>
      </c>
      <c r="BB281" s="3" t="str">
        <f t="shared" si="224"/>
        <v/>
      </c>
      <c r="BC281" s="3" t="str">
        <f t="shared" si="225"/>
        <v/>
      </c>
      <c r="BD281" s="3" t="str">
        <f t="shared" si="226"/>
        <v/>
      </c>
      <c r="BE281" s="3" t="str">
        <f t="shared" si="227"/>
        <v/>
      </c>
      <c r="BF281" s="3" t="str">
        <f t="shared" si="228"/>
        <v/>
      </c>
      <c r="BG281" s="3" t="str">
        <f t="shared" si="229"/>
        <v/>
      </c>
      <c r="BH281" s="3" t="str">
        <f t="shared" si="230"/>
        <v/>
      </c>
      <c r="BI281" s="3" t="str">
        <f t="shared" si="231"/>
        <v/>
      </c>
      <c r="BJ281" s="3" t="str">
        <f t="shared" si="232"/>
        <v/>
      </c>
    </row>
    <row r="282" spans="2:62">
      <c r="B282" s="6">
        <v>31</v>
      </c>
      <c r="C282" s="4" t="str">
        <f>IF(B282="","",VLOOKUP(B282,Tabelle2!$A$2:$B$38,2,0))</f>
        <v>3-8-10-23-26-35</v>
      </c>
      <c r="D282" s="3">
        <f t="shared" si="201"/>
        <v>0</v>
      </c>
      <c r="E282" s="7" t="str">
        <f t="shared" si="199"/>
        <v>L</v>
      </c>
      <c r="F282" s="32" t="str">
        <f>IF(B282="","",IF(AE281&lt;$J$15,"Bet","No Bet"))</f>
        <v>Bet</v>
      </c>
      <c r="G282" s="22">
        <f t="shared" si="200"/>
        <v>-570</v>
      </c>
      <c r="AE282" s="1">
        <f>IF(E282="L",AE281+1,IF(E282="W",0,""))</f>
        <v>25</v>
      </c>
      <c r="AF282" s="3" t="str">
        <f t="shared" si="202"/>
        <v/>
      </c>
      <c r="AG282" s="3" t="str">
        <f t="shared" si="203"/>
        <v/>
      </c>
      <c r="AH282" s="3" t="str">
        <f t="shared" si="204"/>
        <v/>
      </c>
      <c r="AI282" s="3" t="str">
        <f t="shared" si="205"/>
        <v/>
      </c>
      <c r="AJ282" s="3" t="str">
        <f t="shared" si="206"/>
        <v/>
      </c>
      <c r="AK282" s="3" t="str">
        <f t="shared" si="207"/>
        <v/>
      </c>
      <c r="AL282" s="3" t="str">
        <f t="shared" si="208"/>
        <v/>
      </c>
      <c r="AM282" s="3" t="str">
        <f t="shared" si="209"/>
        <v/>
      </c>
      <c r="AN282" s="3" t="str">
        <f t="shared" si="210"/>
        <v/>
      </c>
      <c r="AO282" s="3" t="str">
        <f t="shared" si="211"/>
        <v/>
      </c>
      <c r="AP282" s="3" t="str">
        <f t="shared" si="212"/>
        <v/>
      </c>
      <c r="AQ282" s="3" t="str">
        <f t="shared" si="213"/>
        <v/>
      </c>
      <c r="AR282" s="3" t="str">
        <f t="shared" si="214"/>
        <v/>
      </c>
      <c r="AS282" s="3" t="str">
        <f t="shared" si="215"/>
        <v/>
      </c>
      <c r="AT282" s="3" t="str">
        <f t="shared" si="216"/>
        <v/>
      </c>
      <c r="AU282" s="3" t="str">
        <f t="shared" si="217"/>
        <v/>
      </c>
      <c r="AV282" s="3" t="str">
        <f t="shared" si="218"/>
        <v/>
      </c>
      <c r="AW282" s="3" t="str">
        <f t="shared" si="219"/>
        <v/>
      </c>
      <c r="AX282" s="3" t="str">
        <f t="shared" si="220"/>
        <v/>
      </c>
      <c r="AY282" s="3" t="str">
        <f t="shared" si="221"/>
        <v/>
      </c>
      <c r="AZ282" s="3" t="str">
        <f t="shared" si="222"/>
        <v/>
      </c>
      <c r="BA282" s="3" t="str">
        <f t="shared" si="223"/>
        <v/>
      </c>
      <c r="BB282" s="3" t="str">
        <f t="shared" si="224"/>
        <v/>
      </c>
      <c r="BC282" s="3" t="str">
        <f t="shared" si="225"/>
        <v/>
      </c>
      <c r="BD282" s="3" t="str">
        <f t="shared" si="226"/>
        <v/>
      </c>
      <c r="BE282" s="3" t="str">
        <f t="shared" si="227"/>
        <v/>
      </c>
      <c r="BF282" s="3" t="str">
        <f t="shared" si="228"/>
        <v/>
      </c>
      <c r="BG282" s="3" t="str">
        <f t="shared" si="229"/>
        <v/>
      </c>
      <c r="BH282" s="3" t="str">
        <f t="shared" si="230"/>
        <v/>
      </c>
      <c r="BI282" s="3" t="str">
        <f t="shared" si="231"/>
        <v/>
      </c>
      <c r="BJ282" s="3" t="str">
        <f t="shared" si="232"/>
        <v/>
      </c>
    </row>
    <row r="283" spans="2:62">
      <c r="B283" s="6">
        <v>22</v>
      </c>
      <c r="C283" s="4" t="str">
        <f>IF(B283="","",VLOOKUP(B283,Tabelle2!$A$2:$B$38,2,0))</f>
        <v>0-5-10-24-26-32</v>
      </c>
      <c r="D283" s="3">
        <f t="shared" si="201"/>
        <v>0</v>
      </c>
      <c r="E283" s="7" t="str">
        <f t="shared" si="199"/>
        <v>L</v>
      </c>
      <c r="F283" s="32" t="str">
        <f>IF(B283="","",IF(AE282&lt;$J$15,"Bet","No Bet"))</f>
        <v>Bet</v>
      </c>
      <c r="G283" s="22">
        <f t="shared" si="200"/>
        <v>-576</v>
      </c>
      <c r="AE283" s="1">
        <f>IF(E283="L",AE282+1,IF(E283="W",0,""))</f>
        <v>26</v>
      </c>
      <c r="AF283" s="3" t="str">
        <f t="shared" si="202"/>
        <v/>
      </c>
      <c r="AG283" s="3" t="str">
        <f t="shared" si="203"/>
        <v/>
      </c>
      <c r="AH283" s="3" t="str">
        <f t="shared" si="204"/>
        <v/>
      </c>
      <c r="AI283" s="3" t="str">
        <f t="shared" si="205"/>
        <v/>
      </c>
      <c r="AJ283" s="3" t="str">
        <f t="shared" si="206"/>
        <v/>
      </c>
      <c r="AK283" s="3" t="str">
        <f t="shared" si="207"/>
        <v/>
      </c>
      <c r="AL283" s="3" t="str">
        <f t="shared" si="208"/>
        <v/>
      </c>
      <c r="AM283" s="3" t="str">
        <f t="shared" si="209"/>
        <v/>
      </c>
      <c r="AN283" s="3" t="str">
        <f t="shared" si="210"/>
        <v/>
      </c>
      <c r="AO283" s="3" t="str">
        <f t="shared" si="211"/>
        <v/>
      </c>
      <c r="AP283" s="3" t="str">
        <f t="shared" si="212"/>
        <v/>
      </c>
      <c r="AQ283" s="3" t="str">
        <f t="shared" si="213"/>
        <v/>
      </c>
      <c r="AR283" s="3" t="str">
        <f t="shared" si="214"/>
        <v/>
      </c>
      <c r="AS283" s="3" t="str">
        <f t="shared" si="215"/>
        <v/>
      </c>
      <c r="AT283" s="3" t="str">
        <f t="shared" si="216"/>
        <v/>
      </c>
      <c r="AU283" s="3" t="str">
        <f t="shared" si="217"/>
        <v/>
      </c>
      <c r="AV283" s="3" t="str">
        <f t="shared" si="218"/>
        <v/>
      </c>
      <c r="AW283" s="3" t="str">
        <f t="shared" si="219"/>
        <v/>
      </c>
      <c r="AX283" s="3" t="str">
        <f t="shared" si="220"/>
        <v/>
      </c>
      <c r="AY283" s="3" t="str">
        <f t="shared" si="221"/>
        <v/>
      </c>
      <c r="AZ283" s="3" t="str">
        <f t="shared" si="222"/>
        <v/>
      </c>
      <c r="BA283" s="3" t="str">
        <f t="shared" si="223"/>
        <v/>
      </c>
      <c r="BB283" s="3" t="str">
        <f t="shared" si="224"/>
        <v/>
      </c>
      <c r="BC283" s="3" t="str">
        <f t="shared" si="225"/>
        <v/>
      </c>
      <c r="BD283" s="3" t="str">
        <f t="shared" si="226"/>
        <v/>
      </c>
      <c r="BE283" s="3" t="str">
        <f t="shared" si="227"/>
        <v/>
      </c>
      <c r="BF283" s="3" t="str">
        <f t="shared" si="228"/>
        <v/>
      </c>
      <c r="BG283" s="3" t="str">
        <f t="shared" si="229"/>
        <v/>
      </c>
      <c r="BH283" s="3" t="str">
        <f t="shared" si="230"/>
        <v/>
      </c>
      <c r="BI283" s="3" t="str">
        <f t="shared" si="231"/>
        <v/>
      </c>
      <c r="BJ283" s="3" t="str">
        <f t="shared" si="232"/>
        <v/>
      </c>
    </row>
    <row r="284" spans="2:62">
      <c r="B284" s="6">
        <v>8</v>
      </c>
      <c r="C284" s="4" t="str">
        <f>IF(B284="","",VLOOKUP(B284,Tabelle2!$A$2:$B$38,2,0))</f>
        <v>2-14-17-20-25-31</v>
      </c>
      <c r="D284" s="3">
        <f t="shared" si="201"/>
        <v>0</v>
      </c>
      <c r="E284" s="7" t="str">
        <f t="shared" si="199"/>
        <v>L</v>
      </c>
      <c r="F284" s="32" t="str">
        <f>IF(B284="","",IF(AE283&lt;$J$15,"Bet","No Bet"))</f>
        <v>Bet</v>
      </c>
      <c r="G284" s="22">
        <f t="shared" si="200"/>
        <v>-582</v>
      </c>
      <c r="AE284" s="1">
        <f>IF(E284="L",AE283+1,IF(E284="W",0,""))</f>
        <v>27</v>
      </c>
      <c r="AF284" s="3" t="str">
        <f t="shared" si="202"/>
        <v/>
      </c>
      <c r="AG284" s="3" t="str">
        <f t="shared" si="203"/>
        <v/>
      </c>
      <c r="AH284" s="3" t="str">
        <f t="shared" si="204"/>
        <v/>
      </c>
      <c r="AI284" s="3" t="str">
        <f t="shared" si="205"/>
        <v/>
      </c>
      <c r="AJ284" s="3" t="str">
        <f t="shared" si="206"/>
        <v/>
      </c>
      <c r="AK284" s="3" t="str">
        <f t="shared" si="207"/>
        <v/>
      </c>
      <c r="AL284" s="3" t="str">
        <f t="shared" si="208"/>
        <v/>
      </c>
      <c r="AM284" s="3" t="str">
        <f t="shared" si="209"/>
        <v/>
      </c>
      <c r="AN284" s="3" t="str">
        <f t="shared" si="210"/>
        <v/>
      </c>
      <c r="AO284" s="3" t="str">
        <f t="shared" si="211"/>
        <v/>
      </c>
      <c r="AP284" s="3" t="str">
        <f t="shared" si="212"/>
        <v/>
      </c>
      <c r="AQ284" s="3" t="str">
        <f t="shared" si="213"/>
        <v/>
      </c>
      <c r="AR284" s="3" t="str">
        <f t="shared" si="214"/>
        <v/>
      </c>
      <c r="AS284" s="3" t="str">
        <f t="shared" si="215"/>
        <v/>
      </c>
      <c r="AT284" s="3" t="str">
        <f t="shared" si="216"/>
        <v/>
      </c>
      <c r="AU284" s="3" t="str">
        <f t="shared" si="217"/>
        <v/>
      </c>
      <c r="AV284" s="3" t="str">
        <f t="shared" si="218"/>
        <v/>
      </c>
      <c r="AW284" s="3" t="str">
        <f t="shared" si="219"/>
        <v/>
      </c>
      <c r="AX284" s="3" t="str">
        <f t="shared" si="220"/>
        <v/>
      </c>
      <c r="AY284" s="3" t="str">
        <f t="shared" si="221"/>
        <v/>
      </c>
      <c r="AZ284" s="3" t="str">
        <f t="shared" si="222"/>
        <v/>
      </c>
      <c r="BA284" s="3" t="str">
        <f t="shared" si="223"/>
        <v/>
      </c>
      <c r="BB284" s="3" t="str">
        <f t="shared" si="224"/>
        <v/>
      </c>
      <c r="BC284" s="3" t="str">
        <f t="shared" si="225"/>
        <v/>
      </c>
      <c r="BD284" s="3" t="str">
        <f t="shared" si="226"/>
        <v/>
      </c>
      <c r="BE284" s="3" t="str">
        <f t="shared" si="227"/>
        <v/>
      </c>
      <c r="BF284" s="3" t="str">
        <f t="shared" si="228"/>
        <v/>
      </c>
      <c r="BG284" s="3" t="str">
        <f t="shared" si="229"/>
        <v/>
      </c>
      <c r="BH284" s="3" t="str">
        <f t="shared" si="230"/>
        <v/>
      </c>
      <c r="BI284" s="3" t="str">
        <f t="shared" si="231"/>
        <v/>
      </c>
      <c r="BJ284" s="3" t="str">
        <f t="shared" si="232"/>
        <v/>
      </c>
    </row>
    <row r="285" spans="2:62">
      <c r="B285" s="6">
        <v>16</v>
      </c>
      <c r="C285" s="4" t="str">
        <f>IF(B285="","",VLOOKUP(B285,Tabelle2!$A$2:$B$38,2,0))</f>
        <v>7-13-18-27-29-36</v>
      </c>
      <c r="D285" s="3">
        <f t="shared" si="201"/>
        <v>0</v>
      </c>
      <c r="E285" s="7" t="str">
        <f t="shared" si="199"/>
        <v>L</v>
      </c>
      <c r="F285" s="32" t="str">
        <f>IF(B285="","",IF(AE284&lt;$J$15,"Bet","No Bet"))</f>
        <v>Bet</v>
      </c>
      <c r="G285" s="22">
        <f t="shared" si="200"/>
        <v>-588</v>
      </c>
      <c r="AE285" s="1">
        <f>IF(E285="L",AE284+1,IF(E285="W",0,""))</f>
        <v>28</v>
      </c>
      <c r="AF285" s="3" t="str">
        <f t="shared" si="202"/>
        <v/>
      </c>
      <c r="AG285" s="3" t="str">
        <f t="shared" si="203"/>
        <v/>
      </c>
      <c r="AH285" s="3" t="str">
        <f t="shared" si="204"/>
        <v/>
      </c>
      <c r="AI285" s="3" t="str">
        <f t="shared" si="205"/>
        <v/>
      </c>
      <c r="AJ285" s="3" t="str">
        <f t="shared" si="206"/>
        <v/>
      </c>
      <c r="AK285" s="3" t="str">
        <f t="shared" si="207"/>
        <v/>
      </c>
      <c r="AL285" s="3" t="str">
        <f t="shared" si="208"/>
        <v/>
      </c>
      <c r="AM285" s="3" t="str">
        <f t="shared" si="209"/>
        <v/>
      </c>
      <c r="AN285" s="3" t="str">
        <f t="shared" si="210"/>
        <v/>
      </c>
      <c r="AO285" s="3" t="str">
        <f t="shared" si="211"/>
        <v/>
      </c>
      <c r="AP285" s="3" t="str">
        <f t="shared" si="212"/>
        <v/>
      </c>
      <c r="AQ285" s="3" t="str">
        <f t="shared" si="213"/>
        <v/>
      </c>
      <c r="AR285" s="3" t="str">
        <f t="shared" si="214"/>
        <v/>
      </c>
      <c r="AS285" s="3" t="str">
        <f t="shared" si="215"/>
        <v/>
      </c>
      <c r="AT285" s="3" t="str">
        <f t="shared" si="216"/>
        <v/>
      </c>
      <c r="AU285" s="3" t="str">
        <f t="shared" si="217"/>
        <v/>
      </c>
      <c r="AV285" s="3" t="str">
        <f t="shared" si="218"/>
        <v/>
      </c>
      <c r="AW285" s="3" t="str">
        <f t="shared" si="219"/>
        <v/>
      </c>
      <c r="AX285" s="3" t="str">
        <f t="shared" si="220"/>
        <v/>
      </c>
      <c r="AY285" s="3" t="str">
        <f t="shared" si="221"/>
        <v/>
      </c>
      <c r="AZ285" s="3" t="str">
        <f t="shared" si="222"/>
        <v/>
      </c>
      <c r="BA285" s="3" t="str">
        <f t="shared" si="223"/>
        <v/>
      </c>
      <c r="BB285" s="3" t="str">
        <f t="shared" si="224"/>
        <v/>
      </c>
      <c r="BC285" s="3" t="str">
        <f t="shared" si="225"/>
        <v/>
      </c>
      <c r="BD285" s="3" t="str">
        <f t="shared" si="226"/>
        <v/>
      </c>
      <c r="BE285" s="3" t="str">
        <f t="shared" si="227"/>
        <v/>
      </c>
      <c r="BF285" s="3" t="str">
        <f t="shared" si="228"/>
        <v/>
      </c>
      <c r="BG285" s="3" t="str">
        <f t="shared" si="229"/>
        <v/>
      </c>
      <c r="BH285" s="3" t="str">
        <f t="shared" si="230"/>
        <v/>
      </c>
      <c r="BI285" s="3" t="str">
        <f t="shared" si="231"/>
        <v/>
      </c>
      <c r="BJ285" s="3" t="str">
        <f t="shared" si="232"/>
        <v/>
      </c>
    </row>
    <row r="286" spans="2:62">
      <c r="B286" s="6">
        <v>32</v>
      </c>
      <c r="C286" s="4" t="str">
        <f>IF(B286="","",VLOOKUP(B286,Tabelle2!$A$2:$B$38,2,0))</f>
        <v>6-18-22-27-29-34</v>
      </c>
      <c r="D286" s="3">
        <f t="shared" si="201"/>
        <v>0</v>
      </c>
      <c r="E286" s="7" t="str">
        <f t="shared" si="199"/>
        <v>L</v>
      </c>
      <c r="F286" s="32" t="str">
        <f>IF(B286="","",IF(AE285&lt;$J$15,"Bet","No Bet"))</f>
        <v>Bet</v>
      </c>
      <c r="G286" s="22">
        <f t="shared" si="200"/>
        <v>-594</v>
      </c>
      <c r="AE286" s="1">
        <f>IF(E286="L",AE285+1,IF(E286="W",0,""))</f>
        <v>29</v>
      </c>
      <c r="AF286" s="3" t="str">
        <f t="shared" si="202"/>
        <v/>
      </c>
      <c r="AG286" s="3" t="str">
        <f t="shared" si="203"/>
        <v/>
      </c>
      <c r="AH286" s="3" t="str">
        <f t="shared" si="204"/>
        <v/>
      </c>
      <c r="AI286" s="3" t="str">
        <f t="shared" si="205"/>
        <v/>
      </c>
      <c r="AJ286" s="3" t="str">
        <f t="shared" si="206"/>
        <v/>
      </c>
      <c r="AK286" s="3" t="str">
        <f t="shared" si="207"/>
        <v/>
      </c>
      <c r="AL286" s="3" t="str">
        <f t="shared" si="208"/>
        <v/>
      </c>
      <c r="AM286" s="3" t="str">
        <f t="shared" si="209"/>
        <v/>
      </c>
      <c r="AN286" s="3" t="str">
        <f t="shared" si="210"/>
        <v/>
      </c>
      <c r="AO286" s="3" t="str">
        <f t="shared" si="211"/>
        <v/>
      </c>
      <c r="AP286" s="3" t="str">
        <f t="shared" si="212"/>
        <v/>
      </c>
      <c r="AQ286" s="3" t="str">
        <f t="shared" si="213"/>
        <v/>
      </c>
      <c r="AR286" s="3" t="str">
        <f t="shared" si="214"/>
        <v/>
      </c>
      <c r="AS286" s="3" t="str">
        <f t="shared" si="215"/>
        <v/>
      </c>
      <c r="AT286" s="3" t="str">
        <f t="shared" si="216"/>
        <v/>
      </c>
      <c r="AU286" s="3" t="str">
        <f t="shared" si="217"/>
        <v/>
      </c>
      <c r="AV286" s="3" t="str">
        <f t="shared" si="218"/>
        <v/>
      </c>
      <c r="AW286" s="3" t="str">
        <f t="shared" si="219"/>
        <v/>
      </c>
      <c r="AX286" s="3" t="str">
        <f t="shared" si="220"/>
        <v/>
      </c>
      <c r="AY286" s="3" t="str">
        <f t="shared" si="221"/>
        <v/>
      </c>
      <c r="AZ286" s="3" t="str">
        <f t="shared" si="222"/>
        <v/>
      </c>
      <c r="BA286" s="3" t="str">
        <f t="shared" si="223"/>
        <v/>
      </c>
      <c r="BB286" s="3" t="str">
        <f t="shared" si="224"/>
        <v/>
      </c>
      <c r="BC286" s="3" t="str">
        <f t="shared" si="225"/>
        <v/>
      </c>
      <c r="BD286" s="3" t="str">
        <f t="shared" si="226"/>
        <v/>
      </c>
      <c r="BE286" s="3" t="str">
        <f t="shared" si="227"/>
        <v/>
      </c>
      <c r="BF286" s="3" t="str">
        <f t="shared" si="228"/>
        <v/>
      </c>
      <c r="BG286" s="3" t="str">
        <f t="shared" si="229"/>
        <v/>
      </c>
      <c r="BH286" s="3" t="str">
        <f t="shared" si="230"/>
        <v/>
      </c>
      <c r="BI286" s="3" t="str">
        <f t="shared" si="231"/>
        <v/>
      </c>
      <c r="BJ286" s="3" t="str">
        <f t="shared" si="232"/>
        <v/>
      </c>
    </row>
    <row r="287" spans="2:62">
      <c r="B287" s="6">
        <v>5</v>
      </c>
      <c r="C287" s="4" t="str">
        <f>IF(B287="","",VLOOKUP(B287,Tabelle2!$A$2:$B$38,2,0))</f>
        <v>6-9-18-22-27-34</v>
      </c>
      <c r="D287" s="3">
        <f t="shared" si="201"/>
        <v>0</v>
      </c>
      <c r="E287" s="7" t="str">
        <f t="shared" si="199"/>
        <v>L</v>
      </c>
      <c r="F287" s="32" t="str">
        <f>IF(B287="","",IF(AE286&lt;$J$15,"Bet","No Bet"))</f>
        <v>Bet</v>
      </c>
      <c r="G287" s="22">
        <f t="shared" si="200"/>
        <v>-600</v>
      </c>
      <c r="AE287" s="1">
        <f>IF(E287="L",AE286+1,IF(E287="W",0,""))</f>
        <v>30</v>
      </c>
      <c r="AF287" s="3" t="str">
        <f t="shared" si="202"/>
        <v/>
      </c>
      <c r="AG287" s="3" t="str">
        <f t="shared" si="203"/>
        <v/>
      </c>
      <c r="AH287" s="3" t="str">
        <f t="shared" si="204"/>
        <v/>
      </c>
      <c r="AI287" s="3" t="str">
        <f t="shared" si="205"/>
        <v/>
      </c>
      <c r="AJ287" s="3" t="str">
        <f t="shared" si="206"/>
        <v/>
      </c>
      <c r="AK287" s="3" t="str">
        <f t="shared" si="207"/>
        <v/>
      </c>
      <c r="AL287" s="3" t="str">
        <f t="shared" si="208"/>
        <v/>
      </c>
      <c r="AM287" s="3" t="str">
        <f t="shared" si="209"/>
        <v/>
      </c>
      <c r="AN287" s="3" t="str">
        <f t="shared" si="210"/>
        <v/>
      </c>
      <c r="AO287" s="3" t="str">
        <f t="shared" si="211"/>
        <v/>
      </c>
      <c r="AP287" s="3" t="str">
        <f t="shared" si="212"/>
        <v/>
      </c>
      <c r="AQ287" s="3" t="str">
        <f t="shared" si="213"/>
        <v/>
      </c>
      <c r="AR287" s="3" t="str">
        <f t="shared" si="214"/>
        <v/>
      </c>
      <c r="AS287" s="3" t="str">
        <f t="shared" si="215"/>
        <v/>
      </c>
      <c r="AT287" s="3" t="str">
        <f t="shared" si="216"/>
        <v/>
      </c>
      <c r="AU287" s="3" t="str">
        <f t="shared" si="217"/>
        <v/>
      </c>
      <c r="AV287" s="3" t="str">
        <f t="shared" si="218"/>
        <v/>
      </c>
      <c r="AW287" s="3" t="str">
        <f t="shared" si="219"/>
        <v/>
      </c>
      <c r="AX287" s="3" t="str">
        <f t="shared" si="220"/>
        <v/>
      </c>
      <c r="AY287" s="3" t="str">
        <f t="shared" si="221"/>
        <v/>
      </c>
      <c r="AZ287" s="3" t="str">
        <f t="shared" si="222"/>
        <v/>
      </c>
      <c r="BA287" s="3" t="str">
        <f t="shared" si="223"/>
        <v/>
      </c>
      <c r="BB287" s="3" t="str">
        <f t="shared" si="224"/>
        <v/>
      </c>
      <c r="BC287" s="3" t="str">
        <f t="shared" si="225"/>
        <v/>
      </c>
      <c r="BD287" s="3" t="str">
        <f t="shared" si="226"/>
        <v/>
      </c>
      <c r="BE287" s="3" t="str">
        <f t="shared" si="227"/>
        <v/>
      </c>
      <c r="BF287" s="3" t="str">
        <f t="shared" si="228"/>
        <v/>
      </c>
      <c r="BG287" s="3" t="str">
        <f t="shared" si="229"/>
        <v/>
      </c>
      <c r="BH287" s="3" t="str">
        <f t="shared" si="230"/>
        <v/>
      </c>
      <c r="BI287" s="3">
        <f t="shared" si="231"/>
        <v>1</v>
      </c>
      <c r="BJ287" s="3" t="str">
        <f t="shared" si="232"/>
        <v/>
      </c>
    </row>
    <row r="288" spans="2:62">
      <c r="B288" s="6">
        <v>6</v>
      </c>
      <c r="C288" s="4" t="str">
        <f>IF(B288="","",VLOOKUP(B288,Tabelle2!$A$2:$B$38,2,0))</f>
        <v>0-5-10-15-24-32</v>
      </c>
      <c r="D288" s="3">
        <f t="shared" si="201"/>
        <v>1</v>
      </c>
      <c r="E288" s="7" t="str">
        <f t="shared" si="199"/>
        <v>W</v>
      </c>
      <c r="F288" s="32" t="str">
        <f>IF(B288="","",IF(AE287&lt;$J$15,"Bet","No Bet"))</f>
        <v>No Bet</v>
      </c>
      <c r="G288" s="22">
        <f t="shared" si="200"/>
        <v>-600</v>
      </c>
      <c r="AE288" s="1">
        <f>IF(E288="L",AE287+1,IF(E288="W",0,""))</f>
        <v>0</v>
      </c>
      <c r="AF288" s="3" t="str">
        <f t="shared" si="202"/>
        <v/>
      </c>
      <c r="AG288" s="3" t="str">
        <f t="shared" si="203"/>
        <v/>
      </c>
      <c r="AH288" s="3" t="str">
        <f t="shared" si="204"/>
        <v/>
      </c>
      <c r="AI288" s="3" t="str">
        <f t="shared" si="205"/>
        <v/>
      </c>
      <c r="AJ288" s="3" t="str">
        <f t="shared" si="206"/>
        <v/>
      </c>
      <c r="AK288" s="3" t="str">
        <f t="shared" si="207"/>
        <v/>
      </c>
      <c r="AL288" s="3" t="str">
        <f t="shared" si="208"/>
        <v/>
      </c>
      <c r="AM288" s="3" t="str">
        <f t="shared" si="209"/>
        <v/>
      </c>
      <c r="AN288" s="3" t="str">
        <f t="shared" si="210"/>
        <v/>
      </c>
      <c r="AO288" s="3" t="str">
        <f t="shared" si="211"/>
        <v/>
      </c>
      <c r="AP288" s="3" t="str">
        <f t="shared" si="212"/>
        <v/>
      </c>
      <c r="AQ288" s="3" t="str">
        <f t="shared" si="213"/>
        <v/>
      </c>
      <c r="AR288" s="3" t="str">
        <f t="shared" si="214"/>
        <v/>
      </c>
      <c r="AS288" s="3" t="str">
        <f t="shared" si="215"/>
        <v/>
      </c>
      <c r="AT288" s="3" t="str">
        <f t="shared" si="216"/>
        <v/>
      </c>
      <c r="AU288" s="3" t="str">
        <f t="shared" si="217"/>
        <v/>
      </c>
      <c r="AV288" s="3" t="str">
        <f t="shared" si="218"/>
        <v/>
      </c>
      <c r="AW288" s="3" t="str">
        <f t="shared" si="219"/>
        <v/>
      </c>
      <c r="AX288" s="3" t="str">
        <f t="shared" si="220"/>
        <v/>
      </c>
      <c r="AY288" s="3" t="str">
        <f t="shared" si="221"/>
        <v/>
      </c>
      <c r="AZ288" s="3" t="str">
        <f t="shared" si="222"/>
        <v/>
      </c>
      <c r="BA288" s="3" t="str">
        <f t="shared" si="223"/>
        <v/>
      </c>
      <c r="BB288" s="3" t="str">
        <f t="shared" si="224"/>
        <v/>
      </c>
      <c r="BC288" s="3" t="str">
        <f t="shared" si="225"/>
        <v/>
      </c>
      <c r="BD288" s="3" t="str">
        <f t="shared" si="226"/>
        <v/>
      </c>
      <c r="BE288" s="3" t="str">
        <f t="shared" si="227"/>
        <v/>
      </c>
      <c r="BF288" s="3" t="str">
        <f t="shared" si="228"/>
        <v/>
      </c>
      <c r="BG288" s="3" t="str">
        <f t="shared" si="229"/>
        <v/>
      </c>
      <c r="BH288" s="3" t="str">
        <f t="shared" si="230"/>
        <v/>
      </c>
      <c r="BI288" s="3" t="str">
        <f t="shared" si="231"/>
        <v/>
      </c>
      <c r="BJ288" s="3" t="str">
        <f t="shared" si="232"/>
        <v/>
      </c>
    </row>
    <row r="289" spans="2:62">
      <c r="B289" s="6">
        <v>4</v>
      </c>
      <c r="C289" s="4" t="str">
        <f>IF(B289="","",VLOOKUP(B289,Tabelle2!$A$2:$B$38,2,0))</f>
        <v>7-11-12-13-28-36</v>
      </c>
      <c r="D289" s="3">
        <f t="shared" si="201"/>
        <v>0</v>
      </c>
      <c r="E289" s="7" t="str">
        <f t="shared" si="199"/>
        <v>L</v>
      </c>
      <c r="F289" s="32" t="str">
        <f>IF(B289="","",IF(AE288&lt;$J$15,"Bet","No Bet"))</f>
        <v>Bet</v>
      </c>
      <c r="G289" s="22">
        <f t="shared" si="200"/>
        <v>-606</v>
      </c>
      <c r="AE289" s="1">
        <f>IF(E289="L",AE288+1,IF(E289="W",0,""))</f>
        <v>1</v>
      </c>
      <c r="AF289" s="3" t="str">
        <f t="shared" si="202"/>
        <v/>
      </c>
      <c r="AG289" s="3" t="str">
        <f t="shared" si="203"/>
        <v/>
      </c>
      <c r="AH289" s="3" t="str">
        <f t="shared" si="204"/>
        <v/>
      </c>
      <c r="AI289" s="3" t="str">
        <f t="shared" si="205"/>
        <v/>
      </c>
      <c r="AJ289" s="3" t="str">
        <f t="shared" si="206"/>
        <v/>
      </c>
      <c r="AK289" s="3" t="str">
        <f t="shared" si="207"/>
        <v/>
      </c>
      <c r="AL289" s="3" t="str">
        <f t="shared" si="208"/>
        <v/>
      </c>
      <c r="AM289" s="3" t="str">
        <f t="shared" si="209"/>
        <v/>
      </c>
      <c r="AN289" s="3" t="str">
        <f t="shared" si="210"/>
        <v/>
      </c>
      <c r="AO289" s="3" t="str">
        <f t="shared" si="211"/>
        <v/>
      </c>
      <c r="AP289" s="3" t="str">
        <f t="shared" si="212"/>
        <v/>
      </c>
      <c r="AQ289" s="3" t="str">
        <f t="shared" si="213"/>
        <v/>
      </c>
      <c r="AR289" s="3" t="str">
        <f t="shared" si="214"/>
        <v/>
      </c>
      <c r="AS289" s="3" t="str">
        <f t="shared" si="215"/>
        <v/>
      </c>
      <c r="AT289" s="3" t="str">
        <f t="shared" si="216"/>
        <v/>
      </c>
      <c r="AU289" s="3" t="str">
        <f t="shared" si="217"/>
        <v/>
      </c>
      <c r="AV289" s="3" t="str">
        <f t="shared" si="218"/>
        <v/>
      </c>
      <c r="AW289" s="3" t="str">
        <f t="shared" si="219"/>
        <v/>
      </c>
      <c r="AX289" s="3" t="str">
        <f t="shared" si="220"/>
        <v/>
      </c>
      <c r="AY289" s="3" t="str">
        <f t="shared" si="221"/>
        <v/>
      </c>
      <c r="AZ289" s="3" t="str">
        <f t="shared" si="222"/>
        <v/>
      </c>
      <c r="BA289" s="3" t="str">
        <f t="shared" si="223"/>
        <v/>
      </c>
      <c r="BB289" s="3" t="str">
        <f t="shared" si="224"/>
        <v/>
      </c>
      <c r="BC289" s="3" t="str">
        <f t="shared" si="225"/>
        <v/>
      </c>
      <c r="BD289" s="3" t="str">
        <f t="shared" si="226"/>
        <v/>
      </c>
      <c r="BE289" s="3" t="str">
        <f t="shared" si="227"/>
        <v/>
      </c>
      <c r="BF289" s="3" t="str">
        <f t="shared" si="228"/>
        <v/>
      </c>
      <c r="BG289" s="3" t="str">
        <f t="shared" si="229"/>
        <v/>
      </c>
      <c r="BH289" s="3" t="str">
        <f t="shared" si="230"/>
        <v/>
      </c>
      <c r="BI289" s="3" t="str">
        <f t="shared" si="231"/>
        <v/>
      </c>
      <c r="BJ289" s="3" t="str">
        <f t="shared" si="232"/>
        <v/>
      </c>
    </row>
    <row r="290" spans="2:62">
      <c r="B290" s="6">
        <v>4</v>
      </c>
      <c r="C290" s="4" t="str">
        <f>IF(B290="","",VLOOKUP(B290,Tabelle2!$A$2:$B$38,2,0))</f>
        <v>7-11-12-13-28-36</v>
      </c>
      <c r="D290" s="3">
        <f t="shared" si="201"/>
        <v>0</v>
      </c>
      <c r="E290" s="7" t="str">
        <f t="shared" si="199"/>
        <v>L</v>
      </c>
      <c r="F290" s="32" t="str">
        <f>IF(B290="","",IF(AE289&lt;$J$15,"Bet","No Bet"))</f>
        <v>Bet</v>
      </c>
      <c r="G290" s="22">
        <f t="shared" si="200"/>
        <v>-612</v>
      </c>
      <c r="AE290" s="1">
        <f>IF(E290="L",AE289+1,IF(E290="W",0,""))</f>
        <v>2</v>
      </c>
      <c r="AF290" s="3" t="str">
        <f t="shared" si="202"/>
        <v/>
      </c>
      <c r="AG290" s="3" t="str">
        <f t="shared" si="203"/>
        <v/>
      </c>
      <c r="AH290" s="3" t="str">
        <f t="shared" si="204"/>
        <v/>
      </c>
      <c r="AI290" s="3" t="str">
        <f t="shared" si="205"/>
        <v/>
      </c>
      <c r="AJ290" s="3" t="str">
        <f t="shared" si="206"/>
        <v/>
      </c>
      <c r="AK290" s="3" t="str">
        <f t="shared" si="207"/>
        <v/>
      </c>
      <c r="AL290" s="3" t="str">
        <f t="shared" si="208"/>
        <v/>
      </c>
      <c r="AM290" s="3" t="str">
        <f t="shared" si="209"/>
        <v/>
      </c>
      <c r="AN290" s="3" t="str">
        <f t="shared" si="210"/>
        <v/>
      </c>
      <c r="AO290" s="3" t="str">
        <f t="shared" si="211"/>
        <v/>
      </c>
      <c r="AP290" s="3" t="str">
        <f t="shared" si="212"/>
        <v/>
      </c>
      <c r="AQ290" s="3" t="str">
        <f t="shared" si="213"/>
        <v/>
      </c>
      <c r="AR290" s="3" t="str">
        <f t="shared" si="214"/>
        <v/>
      </c>
      <c r="AS290" s="3" t="str">
        <f t="shared" si="215"/>
        <v/>
      </c>
      <c r="AT290" s="3" t="str">
        <f t="shared" si="216"/>
        <v/>
      </c>
      <c r="AU290" s="3" t="str">
        <f t="shared" si="217"/>
        <v/>
      </c>
      <c r="AV290" s="3" t="str">
        <f t="shared" si="218"/>
        <v/>
      </c>
      <c r="AW290" s="3" t="str">
        <f t="shared" si="219"/>
        <v/>
      </c>
      <c r="AX290" s="3" t="str">
        <f t="shared" si="220"/>
        <v/>
      </c>
      <c r="AY290" s="3" t="str">
        <f t="shared" si="221"/>
        <v/>
      </c>
      <c r="AZ290" s="3" t="str">
        <f t="shared" si="222"/>
        <v/>
      </c>
      <c r="BA290" s="3" t="str">
        <f t="shared" si="223"/>
        <v/>
      </c>
      <c r="BB290" s="3" t="str">
        <f t="shared" si="224"/>
        <v/>
      </c>
      <c r="BC290" s="3" t="str">
        <f t="shared" si="225"/>
        <v/>
      </c>
      <c r="BD290" s="3" t="str">
        <f t="shared" si="226"/>
        <v/>
      </c>
      <c r="BE290" s="3" t="str">
        <f t="shared" si="227"/>
        <v/>
      </c>
      <c r="BF290" s="3" t="str">
        <f t="shared" si="228"/>
        <v/>
      </c>
      <c r="BG290" s="3" t="str">
        <f t="shared" si="229"/>
        <v/>
      </c>
      <c r="BH290" s="3" t="str">
        <f t="shared" si="230"/>
        <v/>
      </c>
      <c r="BI290" s="3" t="str">
        <f t="shared" si="231"/>
        <v/>
      </c>
      <c r="BJ290" s="3" t="str">
        <f t="shared" si="232"/>
        <v/>
      </c>
    </row>
    <row r="291" spans="2:62">
      <c r="B291" s="6">
        <v>6</v>
      </c>
      <c r="C291" s="4" t="str">
        <f>IF(B291="","",VLOOKUP(B291,Tabelle2!$A$2:$B$38,2,0))</f>
        <v>0-5-10-15-24-32</v>
      </c>
      <c r="D291" s="3">
        <f t="shared" si="201"/>
        <v>0</v>
      </c>
      <c r="E291" s="7" t="str">
        <f t="shared" si="199"/>
        <v>L</v>
      </c>
      <c r="F291" s="32" t="str">
        <f>IF(B291="","",IF(AE290&lt;$J$15,"Bet","No Bet"))</f>
        <v>Bet</v>
      </c>
      <c r="G291" s="22">
        <f t="shared" si="200"/>
        <v>-618</v>
      </c>
      <c r="AE291" s="1">
        <f>IF(E291="L",AE290+1,IF(E291="W",0,""))</f>
        <v>3</v>
      </c>
      <c r="AF291" s="3" t="str">
        <f t="shared" si="202"/>
        <v/>
      </c>
      <c r="AG291" s="3" t="str">
        <f t="shared" si="203"/>
        <v/>
      </c>
      <c r="AH291" s="3">
        <f t="shared" si="204"/>
        <v>1</v>
      </c>
      <c r="AI291" s="3" t="str">
        <f t="shared" si="205"/>
        <v/>
      </c>
      <c r="AJ291" s="3" t="str">
        <f t="shared" si="206"/>
        <v/>
      </c>
      <c r="AK291" s="3" t="str">
        <f t="shared" si="207"/>
        <v/>
      </c>
      <c r="AL291" s="3" t="str">
        <f t="shared" si="208"/>
        <v/>
      </c>
      <c r="AM291" s="3" t="str">
        <f t="shared" si="209"/>
        <v/>
      </c>
      <c r="AN291" s="3" t="str">
        <f t="shared" si="210"/>
        <v/>
      </c>
      <c r="AO291" s="3" t="str">
        <f t="shared" si="211"/>
        <v/>
      </c>
      <c r="AP291" s="3" t="str">
        <f t="shared" si="212"/>
        <v/>
      </c>
      <c r="AQ291" s="3" t="str">
        <f t="shared" si="213"/>
        <v/>
      </c>
      <c r="AR291" s="3" t="str">
        <f t="shared" si="214"/>
        <v/>
      </c>
      <c r="AS291" s="3" t="str">
        <f t="shared" si="215"/>
        <v/>
      </c>
      <c r="AT291" s="3" t="str">
        <f t="shared" si="216"/>
        <v/>
      </c>
      <c r="AU291" s="3" t="str">
        <f t="shared" si="217"/>
        <v/>
      </c>
      <c r="AV291" s="3" t="str">
        <f t="shared" si="218"/>
        <v/>
      </c>
      <c r="AW291" s="3" t="str">
        <f t="shared" si="219"/>
        <v/>
      </c>
      <c r="AX291" s="3" t="str">
        <f t="shared" si="220"/>
        <v/>
      </c>
      <c r="AY291" s="3" t="str">
        <f t="shared" si="221"/>
        <v/>
      </c>
      <c r="AZ291" s="3" t="str">
        <f t="shared" si="222"/>
        <v/>
      </c>
      <c r="BA291" s="3" t="str">
        <f t="shared" si="223"/>
        <v/>
      </c>
      <c r="BB291" s="3" t="str">
        <f t="shared" si="224"/>
        <v/>
      </c>
      <c r="BC291" s="3" t="str">
        <f t="shared" si="225"/>
        <v/>
      </c>
      <c r="BD291" s="3" t="str">
        <f t="shared" si="226"/>
        <v/>
      </c>
      <c r="BE291" s="3" t="str">
        <f t="shared" si="227"/>
        <v/>
      </c>
      <c r="BF291" s="3" t="str">
        <f t="shared" si="228"/>
        <v/>
      </c>
      <c r="BG291" s="3" t="str">
        <f t="shared" si="229"/>
        <v/>
      </c>
      <c r="BH291" s="3" t="str">
        <f t="shared" si="230"/>
        <v/>
      </c>
      <c r="BI291" s="3" t="str">
        <f t="shared" si="231"/>
        <v/>
      </c>
      <c r="BJ291" s="3" t="str">
        <f t="shared" si="232"/>
        <v/>
      </c>
    </row>
    <row r="292" spans="2:62">
      <c r="B292" s="6">
        <v>5</v>
      </c>
      <c r="C292" s="4" t="str">
        <f>IF(B292="","",VLOOKUP(B292,Tabelle2!$A$2:$B$38,2,0))</f>
        <v>6-9-18-22-27-34</v>
      </c>
      <c r="D292" s="3">
        <f t="shared" si="201"/>
        <v>1</v>
      </c>
      <c r="E292" s="7" t="str">
        <f t="shared" si="199"/>
        <v>W</v>
      </c>
      <c r="F292" s="32" t="str">
        <f>IF(B292="","",IF(AE291&lt;$J$15,"Bet","No Bet"))</f>
        <v>Bet</v>
      </c>
      <c r="G292" s="22">
        <f t="shared" si="200"/>
        <v>-588</v>
      </c>
      <c r="AE292" s="1">
        <f>IF(E292="L",AE291+1,IF(E292="W",0,""))</f>
        <v>0</v>
      </c>
      <c r="AF292" s="3" t="str">
        <f t="shared" si="202"/>
        <v/>
      </c>
      <c r="AG292" s="3" t="str">
        <f t="shared" si="203"/>
        <v/>
      </c>
      <c r="AH292" s="3" t="str">
        <f t="shared" si="204"/>
        <v/>
      </c>
      <c r="AI292" s="3" t="str">
        <f t="shared" si="205"/>
        <v/>
      </c>
      <c r="AJ292" s="3" t="str">
        <f t="shared" si="206"/>
        <v/>
      </c>
      <c r="AK292" s="3" t="str">
        <f t="shared" si="207"/>
        <v/>
      </c>
      <c r="AL292" s="3" t="str">
        <f t="shared" si="208"/>
        <v/>
      </c>
      <c r="AM292" s="3" t="str">
        <f t="shared" si="209"/>
        <v/>
      </c>
      <c r="AN292" s="3" t="str">
        <f t="shared" si="210"/>
        <v/>
      </c>
      <c r="AO292" s="3" t="str">
        <f t="shared" si="211"/>
        <v/>
      </c>
      <c r="AP292" s="3" t="str">
        <f t="shared" si="212"/>
        <v/>
      </c>
      <c r="AQ292" s="3" t="str">
        <f t="shared" si="213"/>
        <v/>
      </c>
      <c r="AR292" s="3" t="str">
        <f t="shared" si="214"/>
        <v/>
      </c>
      <c r="AS292" s="3" t="str">
        <f t="shared" si="215"/>
        <v/>
      </c>
      <c r="AT292" s="3" t="str">
        <f t="shared" si="216"/>
        <v/>
      </c>
      <c r="AU292" s="3" t="str">
        <f t="shared" si="217"/>
        <v/>
      </c>
      <c r="AV292" s="3" t="str">
        <f t="shared" si="218"/>
        <v/>
      </c>
      <c r="AW292" s="3" t="str">
        <f t="shared" si="219"/>
        <v/>
      </c>
      <c r="AX292" s="3" t="str">
        <f t="shared" si="220"/>
        <v/>
      </c>
      <c r="AY292" s="3" t="str">
        <f t="shared" si="221"/>
        <v/>
      </c>
      <c r="AZ292" s="3" t="str">
        <f t="shared" si="222"/>
        <v/>
      </c>
      <c r="BA292" s="3" t="str">
        <f t="shared" si="223"/>
        <v/>
      </c>
      <c r="BB292" s="3" t="str">
        <f t="shared" si="224"/>
        <v/>
      </c>
      <c r="BC292" s="3" t="str">
        <f t="shared" si="225"/>
        <v/>
      </c>
      <c r="BD292" s="3" t="str">
        <f t="shared" si="226"/>
        <v/>
      </c>
      <c r="BE292" s="3" t="str">
        <f t="shared" si="227"/>
        <v/>
      </c>
      <c r="BF292" s="3" t="str">
        <f t="shared" si="228"/>
        <v/>
      </c>
      <c r="BG292" s="3" t="str">
        <f t="shared" si="229"/>
        <v/>
      </c>
      <c r="BH292" s="3" t="str">
        <f t="shared" si="230"/>
        <v/>
      </c>
      <c r="BI292" s="3" t="str">
        <f t="shared" si="231"/>
        <v/>
      </c>
      <c r="BJ292" s="3" t="str">
        <f t="shared" si="232"/>
        <v/>
      </c>
    </row>
    <row r="293" spans="2:62">
      <c r="B293" s="6">
        <v>19</v>
      </c>
      <c r="C293" s="4" t="str">
        <f>IF(B293="","",VLOOKUP(B293,Tabelle2!$A$2:$B$38,2,0))</f>
        <v>7-13-27-28-29-36</v>
      </c>
      <c r="D293" s="3">
        <f t="shared" si="201"/>
        <v>0</v>
      </c>
      <c r="E293" s="7" t="str">
        <f t="shared" si="199"/>
        <v>L</v>
      </c>
      <c r="F293" s="32" t="str">
        <f>IF(B293="","",IF(AE292&lt;$J$15,"Bet","No Bet"))</f>
        <v>Bet</v>
      </c>
      <c r="G293" s="22">
        <f t="shared" si="200"/>
        <v>-594</v>
      </c>
      <c r="AE293" s="1">
        <f>IF(E293="L",AE292+1,IF(E293="W",0,""))</f>
        <v>1</v>
      </c>
      <c r="AF293" s="3" t="str">
        <f t="shared" si="202"/>
        <v/>
      </c>
      <c r="AG293" s="3" t="str">
        <f t="shared" si="203"/>
        <v/>
      </c>
      <c r="AH293" s="3" t="str">
        <f t="shared" si="204"/>
        <v/>
      </c>
      <c r="AI293" s="3" t="str">
        <f t="shared" si="205"/>
        <v/>
      </c>
      <c r="AJ293" s="3" t="str">
        <f t="shared" si="206"/>
        <v/>
      </c>
      <c r="AK293" s="3" t="str">
        <f t="shared" si="207"/>
        <v/>
      </c>
      <c r="AL293" s="3" t="str">
        <f t="shared" si="208"/>
        <v/>
      </c>
      <c r="AM293" s="3" t="str">
        <f t="shared" si="209"/>
        <v/>
      </c>
      <c r="AN293" s="3" t="str">
        <f t="shared" si="210"/>
        <v/>
      </c>
      <c r="AO293" s="3" t="str">
        <f t="shared" si="211"/>
        <v/>
      </c>
      <c r="AP293" s="3" t="str">
        <f t="shared" si="212"/>
        <v/>
      </c>
      <c r="AQ293" s="3" t="str">
        <f t="shared" si="213"/>
        <v/>
      </c>
      <c r="AR293" s="3" t="str">
        <f t="shared" si="214"/>
        <v/>
      </c>
      <c r="AS293" s="3" t="str">
        <f t="shared" si="215"/>
        <v/>
      </c>
      <c r="AT293" s="3" t="str">
        <f t="shared" si="216"/>
        <v/>
      </c>
      <c r="AU293" s="3" t="str">
        <f t="shared" si="217"/>
        <v/>
      </c>
      <c r="AV293" s="3" t="str">
        <f t="shared" si="218"/>
        <v/>
      </c>
      <c r="AW293" s="3" t="str">
        <f t="shared" si="219"/>
        <v/>
      </c>
      <c r="AX293" s="3" t="str">
        <f t="shared" si="220"/>
        <v/>
      </c>
      <c r="AY293" s="3" t="str">
        <f t="shared" si="221"/>
        <v/>
      </c>
      <c r="AZ293" s="3" t="str">
        <f t="shared" si="222"/>
        <v/>
      </c>
      <c r="BA293" s="3" t="str">
        <f t="shared" si="223"/>
        <v/>
      </c>
      <c r="BB293" s="3" t="str">
        <f t="shared" si="224"/>
        <v/>
      </c>
      <c r="BC293" s="3" t="str">
        <f t="shared" si="225"/>
        <v/>
      </c>
      <c r="BD293" s="3" t="str">
        <f t="shared" si="226"/>
        <v/>
      </c>
      <c r="BE293" s="3" t="str">
        <f t="shared" si="227"/>
        <v/>
      </c>
      <c r="BF293" s="3" t="str">
        <f t="shared" si="228"/>
        <v/>
      </c>
      <c r="BG293" s="3" t="str">
        <f t="shared" si="229"/>
        <v/>
      </c>
      <c r="BH293" s="3" t="str">
        <f t="shared" si="230"/>
        <v/>
      </c>
      <c r="BI293" s="3" t="str">
        <f t="shared" si="231"/>
        <v/>
      </c>
      <c r="BJ293" s="3" t="str">
        <f t="shared" si="232"/>
        <v/>
      </c>
    </row>
    <row r="294" spans="2:62">
      <c r="B294" s="6">
        <v>12</v>
      </c>
      <c r="C294" s="4" t="str">
        <f>IF(B294="","",VLOOKUP(B294,Tabelle2!$A$2:$B$38,2,0))</f>
        <v>1-2-4-14-20-21</v>
      </c>
      <c r="D294" s="3">
        <f t="shared" si="201"/>
        <v>0</v>
      </c>
      <c r="E294" s="7" t="str">
        <f t="shared" si="199"/>
        <v>L</v>
      </c>
      <c r="F294" s="32" t="str">
        <f>IF(B294="","",IF(AE293&lt;$J$15,"Bet","No Bet"))</f>
        <v>Bet</v>
      </c>
      <c r="G294" s="22">
        <f t="shared" si="200"/>
        <v>-600</v>
      </c>
      <c r="AE294" s="1">
        <f>IF(E294="L",AE293+1,IF(E294="W",0,""))</f>
        <v>2</v>
      </c>
      <c r="AF294" s="3" t="str">
        <f t="shared" si="202"/>
        <v/>
      </c>
      <c r="AG294" s="3" t="str">
        <f t="shared" si="203"/>
        <v/>
      </c>
      <c r="AH294" s="3" t="str">
        <f t="shared" si="204"/>
        <v/>
      </c>
      <c r="AI294" s="3" t="str">
        <f t="shared" si="205"/>
        <v/>
      </c>
      <c r="AJ294" s="3" t="str">
        <f t="shared" si="206"/>
        <v/>
      </c>
      <c r="AK294" s="3" t="str">
        <f t="shared" si="207"/>
        <v/>
      </c>
      <c r="AL294" s="3" t="str">
        <f t="shared" si="208"/>
        <v/>
      </c>
      <c r="AM294" s="3" t="str">
        <f t="shared" si="209"/>
        <v/>
      </c>
      <c r="AN294" s="3" t="str">
        <f t="shared" si="210"/>
        <v/>
      </c>
      <c r="AO294" s="3" t="str">
        <f t="shared" si="211"/>
        <v/>
      </c>
      <c r="AP294" s="3" t="str">
        <f t="shared" si="212"/>
        <v/>
      </c>
      <c r="AQ294" s="3" t="str">
        <f t="shared" si="213"/>
        <v/>
      </c>
      <c r="AR294" s="3" t="str">
        <f t="shared" si="214"/>
        <v/>
      </c>
      <c r="AS294" s="3" t="str">
        <f t="shared" si="215"/>
        <v/>
      </c>
      <c r="AT294" s="3" t="str">
        <f t="shared" si="216"/>
        <v/>
      </c>
      <c r="AU294" s="3" t="str">
        <f t="shared" si="217"/>
        <v/>
      </c>
      <c r="AV294" s="3" t="str">
        <f t="shared" si="218"/>
        <v/>
      </c>
      <c r="AW294" s="3" t="str">
        <f t="shared" si="219"/>
        <v/>
      </c>
      <c r="AX294" s="3" t="str">
        <f t="shared" si="220"/>
        <v/>
      </c>
      <c r="AY294" s="3" t="str">
        <f t="shared" si="221"/>
        <v/>
      </c>
      <c r="AZ294" s="3" t="str">
        <f t="shared" si="222"/>
        <v/>
      </c>
      <c r="BA294" s="3" t="str">
        <f t="shared" si="223"/>
        <v/>
      </c>
      <c r="BB294" s="3" t="str">
        <f t="shared" si="224"/>
        <v/>
      </c>
      <c r="BC294" s="3" t="str">
        <f t="shared" si="225"/>
        <v/>
      </c>
      <c r="BD294" s="3" t="str">
        <f t="shared" si="226"/>
        <v/>
      </c>
      <c r="BE294" s="3" t="str">
        <f t="shared" si="227"/>
        <v/>
      </c>
      <c r="BF294" s="3" t="str">
        <f t="shared" si="228"/>
        <v/>
      </c>
      <c r="BG294" s="3" t="str">
        <f t="shared" si="229"/>
        <v/>
      </c>
      <c r="BH294" s="3" t="str">
        <f t="shared" si="230"/>
        <v/>
      </c>
      <c r="BI294" s="3" t="str">
        <f t="shared" si="231"/>
        <v/>
      </c>
      <c r="BJ294" s="3" t="str">
        <f t="shared" si="232"/>
        <v/>
      </c>
    </row>
    <row r="295" spans="2:62">
      <c r="B295" s="6">
        <v>3</v>
      </c>
      <c r="C295" s="4" t="str">
        <f>IF(B295="","",VLOOKUP(B295,Tabelle2!$A$2:$B$38,2,0))</f>
        <v>2-9-14-17-25-31</v>
      </c>
      <c r="D295" s="3">
        <f t="shared" si="201"/>
        <v>0</v>
      </c>
      <c r="E295" s="7" t="str">
        <f t="shared" si="199"/>
        <v>L</v>
      </c>
      <c r="F295" s="32" t="str">
        <f>IF(B295="","",IF(AE294&lt;$J$15,"Bet","No Bet"))</f>
        <v>Bet</v>
      </c>
      <c r="G295" s="22">
        <f t="shared" si="200"/>
        <v>-606</v>
      </c>
      <c r="AE295" s="1">
        <f>IF(E295="L",AE294+1,IF(E295="W",0,""))</f>
        <v>3</v>
      </c>
      <c r="AF295" s="3" t="str">
        <f t="shared" si="202"/>
        <v/>
      </c>
      <c r="AG295" s="3" t="str">
        <f t="shared" si="203"/>
        <v/>
      </c>
      <c r="AH295" s="3" t="str">
        <f t="shared" si="204"/>
        <v/>
      </c>
      <c r="AI295" s="3" t="str">
        <f t="shared" si="205"/>
        <v/>
      </c>
      <c r="AJ295" s="3" t="str">
        <f t="shared" si="206"/>
        <v/>
      </c>
      <c r="AK295" s="3" t="str">
        <f t="shared" si="207"/>
        <v/>
      </c>
      <c r="AL295" s="3" t="str">
        <f t="shared" si="208"/>
        <v/>
      </c>
      <c r="AM295" s="3" t="str">
        <f t="shared" si="209"/>
        <v/>
      </c>
      <c r="AN295" s="3" t="str">
        <f t="shared" si="210"/>
        <v/>
      </c>
      <c r="AO295" s="3" t="str">
        <f t="shared" si="211"/>
        <v/>
      </c>
      <c r="AP295" s="3" t="str">
        <f t="shared" si="212"/>
        <v/>
      </c>
      <c r="AQ295" s="3" t="str">
        <f t="shared" si="213"/>
        <v/>
      </c>
      <c r="AR295" s="3" t="str">
        <f t="shared" si="214"/>
        <v/>
      </c>
      <c r="AS295" s="3" t="str">
        <f t="shared" si="215"/>
        <v/>
      </c>
      <c r="AT295" s="3" t="str">
        <f t="shared" si="216"/>
        <v/>
      </c>
      <c r="AU295" s="3" t="str">
        <f t="shared" si="217"/>
        <v/>
      </c>
      <c r="AV295" s="3" t="str">
        <f t="shared" si="218"/>
        <v/>
      </c>
      <c r="AW295" s="3" t="str">
        <f t="shared" si="219"/>
        <v/>
      </c>
      <c r="AX295" s="3" t="str">
        <f t="shared" si="220"/>
        <v/>
      </c>
      <c r="AY295" s="3" t="str">
        <f t="shared" si="221"/>
        <v/>
      </c>
      <c r="AZ295" s="3" t="str">
        <f t="shared" si="222"/>
        <v/>
      </c>
      <c r="BA295" s="3" t="str">
        <f t="shared" si="223"/>
        <v/>
      </c>
      <c r="BB295" s="3" t="str">
        <f t="shared" si="224"/>
        <v/>
      </c>
      <c r="BC295" s="3" t="str">
        <f t="shared" si="225"/>
        <v/>
      </c>
      <c r="BD295" s="3" t="str">
        <f t="shared" si="226"/>
        <v/>
      </c>
      <c r="BE295" s="3" t="str">
        <f t="shared" si="227"/>
        <v/>
      </c>
      <c r="BF295" s="3" t="str">
        <f t="shared" si="228"/>
        <v/>
      </c>
      <c r="BG295" s="3" t="str">
        <f t="shared" si="229"/>
        <v/>
      </c>
      <c r="BH295" s="3" t="str">
        <f t="shared" si="230"/>
        <v/>
      </c>
      <c r="BI295" s="3" t="str">
        <f t="shared" si="231"/>
        <v/>
      </c>
      <c r="BJ295" s="3" t="str">
        <f t="shared" si="232"/>
        <v/>
      </c>
    </row>
    <row r="296" spans="2:62">
      <c r="B296" s="6">
        <v>16</v>
      </c>
      <c r="C296" s="4" t="str">
        <f>IF(B296="","",VLOOKUP(B296,Tabelle2!$A$2:$B$38,2,0))</f>
        <v>7-13-18-27-29-36</v>
      </c>
      <c r="D296" s="3">
        <f t="shared" si="201"/>
        <v>0</v>
      </c>
      <c r="E296" s="7" t="str">
        <f t="shared" si="199"/>
        <v>L</v>
      </c>
      <c r="F296" s="32" t="str">
        <f>IF(B296="","",IF(AE295&lt;$J$15,"Bet","No Bet"))</f>
        <v>Bet</v>
      </c>
      <c r="G296" s="22">
        <f t="shared" si="200"/>
        <v>-612</v>
      </c>
      <c r="AE296" s="1">
        <f>IF(E296="L",AE295+1,IF(E296="W",0,""))</f>
        <v>4</v>
      </c>
      <c r="AF296" s="3" t="str">
        <f t="shared" si="202"/>
        <v/>
      </c>
      <c r="AG296" s="3" t="str">
        <f t="shared" si="203"/>
        <v/>
      </c>
      <c r="AH296" s="3" t="str">
        <f t="shared" si="204"/>
        <v/>
      </c>
      <c r="AI296" s="3" t="str">
        <f t="shared" si="205"/>
        <v/>
      </c>
      <c r="AJ296" s="3" t="str">
        <f t="shared" si="206"/>
        <v/>
      </c>
      <c r="AK296" s="3" t="str">
        <f t="shared" si="207"/>
        <v/>
      </c>
      <c r="AL296" s="3" t="str">
        <f t="shared" si="208"/>
        <v/>
      </c>
      <c r="AM296" s="3" t="str">
        <f t="shared" si="209"/>
        <v/>
      </c>
      <c r="AN296" s="3" t="str">
        <f t="shared" si="210"/>
        <v/>
      </c>
      <c r="AO296" s="3" t="str">
        <f t="shared" si="211"/>
        <v/>
      </c>
      <c r="AP296" s="3" t="str">
        <f t="shared" si="212"/>
        <v/>
      </c>
      <c r="AQ296" s="3" t="str">
        <f t="shared" si="213"/>
        <v/>
      </c>
      <c r="AR296" s="3" t="str">
        <f t="shared" si="214"/>
        <v/>
      </c>
      <c r="AS296" s="3" t="str">
        <f t="shared" si="215"/>
        <v/>
      </c>
      <c r="AT296" s="3" t="str">
        <f t="shared" si="216"/>
        <v/>
      </c>
      <c r="AU296" s="3" t="str">
        <f t="shared" si="217"/>
        <v/>
      </c>
      <c r="AV296" s="3" t="str">
        <f t="shared" si="218"/>
        <v/>
      </c>
      <c r="AW296" s="3" t="str">
        <f t="shared" si="219"/>
        <v/>
      </c>
      <c r="AX296" s="3" t="str">
        <f t="shared" si="220"/>
        <v/>
      </c>
      <c r="AY296" s="3" t="str">
        <f t="shared" si="221"/>
        <v/>
      </c>
      <c r="AZ296" s="3" t="str">
        <f t="shared" si="222"/>
        <v/>
      </c>
      <c r="BA296" s="3" t="str">
        <f t="shared" si="223"/>
        <v/>
      </c>
      <c r="BB296" s="3" t="str">
        <f t="shared" si="224"/>
        <v/>
      </c>
      <c r="BC296" s="3" t="str">
        <f t="shared" si="225"/>
        <v/>
      </c>
      <c r="BD296" s="3" t="str">
        <f t="shared" si="226"/>
        <v/>
      </c>
      <c r="BE296" s="3" t="str">
        <f t="shared" si="227"/>
        <v/>
      </c>
      <c r="BF296" s="3" t="str">
        <f t="shared" si="228"/>
        <v/>
      </c>
      <c r="BG296" s="3" t="str">
        <f t="shared" si="229"/>
        <v/>
      </c>
      <c r="BH296" s="3" t="str">
        <f t="shared" si="230"/>
        <v/>
      </c>
      <c r="BI296" s="3" t="str">
        <f t="shared" si="231"/>
        <v/>
      </c>
      <c r="BJ296" s="3" t="str">
        <f t="shared" si="232"/>
        <v/>
      </c>
    </row>
    <row r="297" spans="2:62">
      <c r="B297" s="6">
        <v>34</v>
      </c>
      <c r="C297" s="4" t="str">
        <f>IF(B297="","",VLOOKUP(B297,Tabelle2!$A$2:$B$38,2,0))</f>
        <v>0-5-10-23-26-32</v>
      </c>
      <c r="D297" s="3">
        <f t="shared" si="201"/>
        <v>0</v>
      </c>
      <c r="E297" s="7" t="str">
        <f t="shared" si="199"/>
        <v>L</v>
      </c>
      <c r="F297" s="32" t="str">
        <f>IF(B297="","",IF(AE296&lt;$J$15,"Bet","No Bet"))</f>
        <v>Bet</v>
      </c>
      <c r="G297" s="22">
        <f t="shared" si="200"/>
        <v>-618</v>
      </c>
      <c r="AE297" s="1">
        <f>IF(E297="L",AE296+1,IF(E297="W",0,""))</f>
        <v>5</v>
      </c>
      <c r="AF297" s="3" t="str">
        <f t="shared" si="202"/>
        <v/>
      </c>
      <c r="AG297" s="3" t="str">
        <f t="shared" si="203"/>
        <v/>
      </c>
      <c r="AH297" s="3" t="str">
        <f t="shared" si="204"/>
        <v/>
      </c>
      <c r="AI297" s="3" t="str">
        <f t="shared" si="205"/>
        <v/>
      </c>
      <c r="AJ297" s="3" t="str">
        <f t="shared" si="206"/>
        <v/>
      </c>
      <c r="AK297" s="3" t="str">
        <f t="shared" si="207"/>
        <v/>
      </c>
      <c r="AL297" s="3" t="str">
        <f t="shared" si="208"/>
        <v/>
      </c>
      <c r="AM297" s="3" t="str">
        <f t="shared" si="209"/>
        <v/>
      </c>
      <c r="AN297" s="3" t="str">
        <f t="shared" si="210"/>
        <v/>
      </c>
      <c r="AO297" s="3" t="str">
        <f t="shared" si="211"/>
        <v/>
      </c>
      <c r="AP297" s="3" t="str">
        <f t="shared" si="212"/>
        <v/>
      </c>
      <c r="AQ297" s="3" t="str">
        <f t="shared" si="213"/>
        <v/>
      </c>
      <c r="AR297" s="3" t="str">
        <f t="shared" si="214"/>
        <v/>
      </c>
      <c r="AS297" s="3" t="str">
        <f t="shared" si="215"/>
        <v/>
      </c>
      <c r="AT297" s="3" t="str">
        <f t="shared" si="216"/>
        <v/>
      </c>
      <c r="AU297" s="3" t="str">
        <f t="shared" si="217"/>
        <v/>
      </c>
      <c r="AV297" s="3" t="str">
        <f t="shared" si="218"/>
        <v/>
      </c>
      <c r="AW297" s="3" t="str">
        <f t="shared" si="219"/>
        <v/>
      </c>
      <c r="AX297" s="3" t="str">
        <f t="shared" si="220"/>
        <v/>
      </c>
      <c r="AY297" s="3" t="str">
        <f t="shared" si="221"/>
        <v/>
      </c>
      <c r="AZ297" s="3" t="str">
        <f t="shared" si="222"/>
        <v/>
      </c>
      <c r="BA297" s="3" t="str">
        <f t="shared" si="223"/>
        <v/>
      </c>
      <c r="BB297" s="3" t="str">
        <f t="shared" si="224"/>
        <v/>
      </c>
      <c r="BC297" s="3" t="str">
        <f t="shared" si="225"/>
        <v/>
      </c>
      <c r="BD297" s="3" t="str">
        <f t="shared" si="226"/>
        <v/>
      </c>
      <c r="BE297" s="3" t="str">
        <f t="shared" si="227"/>
        <v/>
      </c>
      <c r="BF297" s="3" t="str">
        <f t="shared" si="228"/>
        <v/>
      </c>
      <c r="BG297" s="3" t="str">
        <f t="shared" si="229"/>
        <v/>
      </c>
      <c r="BH297" s="3" t="str">
        <f t="shared" si="230"/>
        <v/>
      </c>
      <c r="BI297" s="3" t="str">
        <f t="shared" si="231"/>
        <v/>
      </c>
      <c r="BJ297" s="3" t="str">
        <f t="shared" si="232"/>
        <v/>
      </c>
    </row>
    <row r="298" spans="2:62">
      <c r="B298" s="6">
        <v>9</v>
      </c>
      <c r="C298" s="4" t="str">
        <f>IF(B298="","",VLOOKUP(B298,Tabelle2!$A$2:$B$38,2,0))</f>
        <v>0-3-5-10-23-26</v>
      </c>
      <c r="D298" s="3">
        <f t="shared" si="201"/>
        <v>0</v>
      </c>
      <c r="E298" s="7" t="str">
        <f t="shared" si="199"/>
        <v>L</v>
      </c>
      <c r="F298" s="32" t="str">
        <f>IF(B298="","",IF(AE297&lt;$J$15,"Bet","No Bet"))</f>
        <v>Bet</v>
      </c>
      <c r="G298" s="22">
        <f t="shared" si="200"/>
        <v>-624</v>
      </c>
      <c r="AE298" s="1">
        <f>IF(E298="L",AE297+1,IF(E298="W",0,""))</f>
        <v>6</v>
      </c>
      <c r="AF298" s="3" t="str">
        <f t="shared" si="202"/>
        <v/>
      </c>
      <c r="AG298" s="3" t="str">
        <f t="shared" si="203"/>
        <v/>
      </c>
      <c r="AH298" s="3" t="str">
        <f t="shared" si="204"/>
        <v/>
      </c>
      <c r="AI298" s="3" t="str">
        <f t="shared" si="205"/>
        <v/>
      </c>
      <c r="AJ298" s="3" t="str">
        <f t="shared" si="206"/>
        <v/>
      </c>
      <c r="AK298" s="3" t="str">
        <f t="shared" si="207"/>
        <v/>
      </c>
      <c r="AL298" s="3" t="str">
        <f t="shared" si="208"/>
        <v/>
      </c>
      <c r="AM298" s="3" t="str">
        <f t="shared" si="209"/>
        <v/>
      </c>
      <c r="AN298" s="3" t="str">
        <f t="shared" si="210"/>
        <v/>
      </c>
      <c r="AO298" s="3" t="str">
        <f t="shared" si="211"/>
        <v/>
      </c>
      <c r="AP298" s="3" t="str">
        <f t="shared" si="212"/>
        <v/>
      </c>
      <c r="AQ298" s="3" t="str">
        <f t="shared" si="213"/>
        <v/>
      </c>
      <c r="AR298" s="3" t="str">
        <f t="shared" si="214"/>
        <v/>
      </c>
      <c r="AS298" s="3" t="str">
        <f t="shared" si="215"/>
        <v/>
      </c>
      <c r="AT298" s="3" t="str">
        <f t="shared" si="216"/>
        <v/>
      </c>
      <c r="AU298" s="3" t="str">
        <f t="shared" si="217"/>
        <v/>
      </c>
      <c r="AV298" s="3" t="str">
        <f t="shared" si="218"/>
        <v/>
      </c>
      <c r="AW298" s="3" t="str">
        <f t="shared" si="219"/>
        <v/>
      </c>
      <c r="AX298" s="3" t="str">
        <f t="shared" si="220"/>
        <v/>
      </c>
      <c r="AY298" s="3" t="str">
        <f t="shared" si="221"/>
        <v/>
      </c>
      <c r="AZ298" s="3" t="str">
        <f t="shared" si="222"/>
        <v/>
      </c>
      <c r="BA298" s="3" t="str">
        <f t="shared" si="223"/>
        <v/>
      </c>
      <c r="BB298" s="3" t="str">
        <f t="shared" si="224"/>
        <v/>
      </c>
      <c r="BC298" s="3" t="str">
        <f t="shared" si="225"/>
        <v/>
      </c>
      <c r="BD298" s="3" t="str">
        <f t="shared" si="226"/>
        <v/>
      </c>
      <c r="BE298" s="3" t="str">
        <f t="shared" si="227"/>
        <v/>
      </c>
      <c r="BF298" s="3" t="str">
        <f t="shared" si="228"/>
        <v/>
      </c>
      <c r="BG298" s="3" t="str">
        <f t="shared" si="229"/>
        <v/>
      </c>
      <c r="BH298" s="3" t="str">
        <f t="shared" si="230"/>
        <v/>
      </c>
      <c r="BI298" s="3" t="str">
        <f t="shared" si="231"/>
        <v/>
      </c>
      <c r="BJ298" s="3" t="str">
        <f t="shared" si="232"/>
        <v/>
      </c>
    </row>
    <row r="299" spans="2:62">
      <c r="B299" s="6">
        <v>13</v>
      </c>
      <c r="C299" s="4" t="str">
        <f>IF(B299="","",VLOOKUP(B299,Tabelle2!$A$2:$B$38,2,0))</f>
        <v>4-15-16-19-24-33</v>
      </c>
      <c r="D299" s="3">
        <f t="shared" si="201"/>
        <v>0</v>
      </c>
      <c r="E299" s="7" t="str">
        <f t="shared" si="199"/>
        <v>L</v>
      </c>
      <c r="F299" s="32" t="str">
        <f>IF(B299="","",IF(AE298&lt;$J$15,"Bet","No Bet"))</f>
        <v>Bet</v>
      </c>
      <c r="G299" s="22">
        <f t="shared" si="200"/>
        <v>-630</v>
      </c>
      <c r="AE299" s="1">
        <f>IF(E299="L",AE298+1,IF(E299="W",0,""))</f>
        <v>7</v>
      </c>
      <c r="AF299" s="3" t="str">
        <f t="shared" si="202"/>
        <v/>
      </c>
      <c r="AG299" s="3" t="str">
        <f t="shared" si="203"/>
        <v/>
      </c>
      <c r="AH299" s="3" t="str">
        <f t="shared" si="204"/>
        <v/>
      </c>
      <c r="AI299" s="3" t="str">
        <f t="shared" si="205"/>
        <v/>
      </c>
      <c r="AJ299" s="3" t="str">
        <f t="shared" si="206"/>
        <v/>
      </c>
      <c r="AK299" s="3" t="str">
        <f t="shared" si="207"/>
        <v/>
      </c>
      <c r="AL299" s="3" t="str">
        <f t="shared" si="208"/>
        <v/>
      </c>
      <c r="AM299" s="3" t="str">
        <f t="shared" si="209"/>
        <v/>
      </c>
      <c r="AN299" s="3" t="str">
        <f t="shared" si="210"/>
        <v/>
      </c>
      <c r="AO299" s="3" t="str">
        <f t="shared" si="211"/>
        <v/>
      </c>
      <c r="AP299" s="3" t="str">
        <f t="shared" si="212"/>
        <v/>
      </c>
      <c r="AQ299" s="3" t="str">
        <f t="shared" si="213"/>
        <v/>
      </c>
      <c r="AR299" s="3" t="str">
        <f t="shared" si="214"/>
        <v/>
      </c>
      <c r="AS299" s="3" t="str">
        <f t="shared" si="215"/>
        <v/>
      </c>
      <c r="AT299" s="3" t="str">
        <f t="shared" si="216"/>
        <v/>
      </c>
      <c r="AU299" s="3" t="str">
        <f t="shared" si="217"/>
        <v/>
      </c>
      <c r="AV299" s="3" t="str">
        <f t="shared" si="218"/>
        <v/>
      </c>
      <c r="AW299" s="3" t="str">
        <f t="shared" si="219"/>
        <v/>
      </c>
      <c r="AX299" s="3" t="str">
        <f t="shared" si="220"/>
        <v/>
      </c>
      <c r="AY299" s="3" t="str">
        <f t="shared" si="221"/>
        <v/>
      </c>
      <c r="AZ299" s="3" t="str">
        <f t="shared" si="222"/>
        <v/>
      </c>
      <c r="BA299" s="3" t="str">
        <f t="shared" si="223"/>
        <v/>
      </c>
      <c r="BB299" s="3" t="str">
        <f t="shared" si="224"/>
        <v/>
      </c>
      <c r="BC299" s="3" t="str">
        <f t="shared" si="225"/>
        <v/>
      </c>
      <c r="BD299" s="3" t="str">
        <f t="shared" si="226"/>
        <v/>
      </c>
      <c r="BE299" s="3" t="str">
        <f t="shared" si="227"/>
        <v/>
      </c>
      <c r="BF299" s="3" t="str">
        <f t="shared" si="228"/>
        <v/>
      </c>
      <c r="BG299" s="3" t="str">
        <f t="shared" si="229"/>
        <v/>
      </c>
      <c r="BH299" s="3" t="str">
        <f t="shared" si="230"/>
        <v/>
      </c>
      <c r="BI299" s="3" t="str">
        <f t="shared" si="231"/>
        <v/>
      </c>
      <c r="BJ299" s="3" t="str">
        <f t="shared" si="232"/>
        <v/>
      </c>
    </row>
    <row r="300" spans="2:62">
      <c r="B300" s="6">
        <v>7</v>
      </c>
      <c r="C300" s="4" t="str">
        <f>IF(B300="","",VLOOKUP(B300,Tabelle2!$A$2:$B$38,2,0))</f>
        <v>1-4-15-16-19-33</v>
      </c>
      <c r="D300" s="3">
        <f t="shared" si="201"/>
        <v>0</v>
      </c>
      <c r="E300" s="7" t="str">
        <f t="shared" si="199"/>
        <v>L</v>
      </c>
      <c r="F300" s="32" t="str">
        <f>IF(B300="","",IF(AE299&lt;$J$15,"Bet","No Bet"))</f>
        <v>Bet</v>
      </c>
      <c r="G300" s="22">
        <f t="shared" si="200"/>
        <v>-636</v>
      </c>
      <c r="AE300" s="1">
        <f>IF(E300="L",AE299+1,IF(E300="W",0,""))</f>
        <v>8</v>
      </c>
      <c r="AF300" s="3" t="str">
        <f t="shared" si="202"/>
        <v/>
      </c>
      <c r="AG300" s="3" t="str">
        <f t="shared" si="203"/>
        <v/>
      </c>
      <c r="AH300" s="3" t="str">
        <f t="shared" si="204"/>
        <v/>
      </c>
      <c r="AI300" s="3" t="str">
        <f t="shared" si="205"/>
        <v/>
      </c>
      <c r="AJ300" s="3" t="str">
        <f t="shared" si="206"/>
        <v/>
      </c>
      <c r="AK300" s="3" t="str">
        <f t="shared" si="207"/>
        <v/>
      </c>
      <c r="AL300" s="3" t="str">
        <f t="shared" si="208"/>
        <v/>
      </c>
      <c r="AM300" s="3" t="str">
        <f t="shared" si="209"/>
        <v/>
      </c>
      <c r="AN300" s="3" t="str">
        <f t="shared" si="210"/>
        <v/>
      </c>
      <c r="AO300" s="3" t="str">
        <f t="shared" si="211"/>
        <v/>
      </c>
      <c r="AP300" s="3" t="str">
        <f t="shared" si="212"/>
        <v/>
      </c>
      <c r="AQ300" s="3" t="str">
        <f t="shared" si="213"/>
        <v/>
      </c>
      <c r="AR300" s="3" t="str">
        <f t="shared" si="214"/>
        <v/>
      </c>
      <c r="AS300" s="3" t="str">
        <f t="shared" si="215"/>
        <v/>
      </c>
      <c r="AT300" s="3" t="str">
        <f t="shared" si="216"/>
        <v/>
      </c>
      <c r="AU300" s="3" t="str">
        <f t="shared" si="217"/>
        <v/>
      </c>
      <c r="AV300" s="3" t="str">
        <f t="shared" si="218"/>
        <v/>
      </c>
      <c r="AW300" s="3" t="str">
        <f t="shared" si="219"/>
        <v/>
      </c>
      <c r="AX300" s="3" t="str">
        <f t="shared" si="220"/>
        <v/>
      </c>
      <c r="AY300" s="3" t="str">
        <f t="shared" si="221"/>
        <v/>
      </c>
      <c r="AZ300" s="3" t="str">
        <f t="shared" si="222"/>
        <v/>
      </c>
      <c r="BA300" s="3" t="str">
        <f t="shared" si="223"/>
        <v/>
      </c>
      <c r="BB300" s="3" t="str">
        <f t="shared" si="224"/>
        <v/>
      </c>
      <c r="BC300" s="3" t="str">
        <f t="shared" si="225"/>
        <v/>
      </c>
      <c r="BD300" s="3" t="str">
        <f t="shared" si="226"/>
        <v/>
      </c>
      <c r="BE300" s="3" t="str">
        <f t="shared" si="227"/>
        <v/>
      </c>
      <c r="BF300" s="3" t="str">
        <f t="shared" si="228"/>
        <v/>
      </c>
      <c r="BG300" s="3" t="str">
        <f t="shared" si="229"/>
        <v/>
      </c>
      <c r="BH300" s="3" t="str">
        <f t="shared" si="230"/>
        <v/>
      </c>
      <c r="BI300" s="3" t="str">
        <f t="shared" si="231"/>
        <v/>
      </c>
      <c r="BJ300" s="3" t="str">
        <f t="shared" si="232"/>
        <v/>
      </c>
    </row>
    <row r="301" spans="2:62">
      <c r="B301" s="6">
        <v>11</v>
      </c>
      <c r="C301" s="4" t="str">
        <f>IF(B301="","",VLOOKUP(B301,Tabelle2!$A$2:$B$38,2,0))</f>
        <v>1-2-4-20-21-33</v>
      </c>
      <c r="D301" s="3">
        <f t="shared" si="201"/>
        <v>0</v>
      </c>
      <c r="E301" s="7" t="str">
        <f t="shared" si="199"/>
        <v>L</v>
      </c>
      <c r="F301" s="32" t="str">
        <f>IF(B301="","",IF(AE300&lt;$J$15,"Bet","No Bet"))</f>
        <v>Bet</v>
      </c>
      <c r="G301" s="22">
        <f t="shared" si="200"/>
        <v>-642</v>
      </c>
      <c r="AE301" s="1">
        <f>IF(E301="L",AE300+1,IF(E301="W",0,""))</f>
        <v>9</v>
      </c>
      <c r="AF301" s="3" t="str">
        <f t="shared" si="202"/>
        <v/>
      </c>
      <c r="AG301" s="3" t="str">
        <f t="shared" si="203"/>
        <v/>
      </c>
      <c r="AH301" s="3" t="str">
        <f t="shared" si="204"/>
        <v/>
      </c>
      <c r="AI301" s="3" t="str">
        <f t="shared" si="205"/>
        <v/>
      </c>
      <c r="AJ301" s="3" t="str">
        <f t="shared" si="206"/>
        <v/>
      </c>
      <c r="AK301" s="3" t="str">
        <f t="shared" si="207"/>
        <v/>
      </c>
      <c r="AL301" s="3" t="str">
        <f t="shared" si="208"/>
        <v/>
      </c>
      <c r="AM301" s="3" t="str">
        <f t="shared" si="209"/>
        <v/>
      </c>
      <c r="AN301" s="3">
        <f t="shared" si="210"/>
        <v>1</v>
      </c>
      <c r="AO301" s="3" t="str">
        <f t="shared" si="211"/>
        <v/>
      </c>
      <c r="AP301" s="3" t="str">
        <f t="shared" si="212"/>
        <v/>
      </c>
      <c r="AQ301" s="3" t="str">
        <f t="shared" si="213"/>
        <v/>
      </c>
      <c r="AR301" s="3" t="str">
        <f t="shared" si="214"/>
        <v/>
      </c>
      <c r="AS301" s="3" t="str">
        <f t="shared" si="215"/>
        <v/>
      </c>
      <c r="AT301" s="3" t="str">
        <f t="shared" si="216"/>
        <v/>
      </c>
      <c r="AU301" s="3" t="str">
        <f t="shared" si="217"/>
        <v/>
      </c>
      <c r="AV301" s="3" t="str">
        <f t="shared" si="218"/>
        <v/>
      </c>
      <c r="AW301" s="3" t="str">
        <f t="shared" si="219"/>
        <v/>
      </c>
      <c r="AX301" s="3" t="str">
        <f t="shared" si="220"/>
        <v/>
      </c>
      <c r="AY301" s="3" t="str">
        <f t="shared" si="221"/>
        <v/>
      </c>
      <c r="AZ301" s="3" t="str">
        <f t="shared" si="222"/>
        <v/>
      </c>
      <c r="BA301" s="3" t="str">
        <f t="shared" si="223"/>
        <v/>
      </c>
      <c r="BB301" s="3" t="str">
        <f t="shared" si="224"/>
        <v/>
      </c>
      <c r="BC301" s="3" t="str">
        <f t="shared" si="225"/>
        <v/>
      </c>
      <c r="BD301" s="3" t="str">
        <f t="shared" si="226"/>
        <v/>
      </c>
      <c r="BE301" s="3" t="str">
        <f t="shared" si="227"/>
        <v/>
      </c>
      <c r="BF301" s="3" t="str">
        <f t="shared" si="228"/>
        <v/>
      </c>
      <c r="BG301" s="3" t="str">
        <f t="shared" si="229"/>
        <v/>
      </c>
      <c r="BH301" s="3" t="str">
        <f t="shared" si="230"/>
        <v/>
      </c>
      <c r="BI301" s="3" t="str">
        <f t="shared" si="231"/>
        <v/>
      </c>
      <c r="BJ301" s="3" t="str">
        <f t="shared" si="232"/>
        <v/>
      </c>
    </row>
    <row r="302" spans="2:62">
      <c r="B302" s="6">
        <v>20</v>
      </c>
      <c r="C302" s="4" t="str">
        <f>IF(B302="","",VLOOKUP(B302,Tabelle2!$A$2:$B$38,2,0))</f>
        <v>8-11-12-28-30-36</v>
      </c>
      <c r="D302" s="3">
        <f t="shared" si="201"/>
        <v>1</v>
      </c>
      <c r="E302" s="7" t="str">
        <f t="shared" si="199"/>
        <v>W</v>
      </c>
      <c r="F302" s="32" t="str">
        <f>IF(B302="","",IF(AE301&lt;$J$15,"Bet","No Bet"))</f>
        <v>Bet</v>
      </c>
      <c r="G302" s="22">
        <f t="shared" si="200"/>
        <v>-612</v>
      </c>
      <c r="AE302" s="1">
        <f>IF(E302="L",AE301+1,IF(E302="W",0,""))</f>
        <v>0</v>
      </c>
      <c r="AF302" s="3" t="str">
        <f t="shared" si="202"/>
        <v/>
      </c>
      <c r="AG302" s="3" t="str">
        <f t="shared" si="203"/>
        <v/>
      </c>
      <c r="AH302" s="3" t="str">
        <f t="shared" si="204"/>
        <v/>
      </c>
      <c r="AI302" s="3" t="str">
        <f t="shared" si="205"/>
        <v/>
      </c>
      <c r="AJ302" s="3" t="str">
        <f t="shared" si="206"/>
        <v/>
      </c>
      <c r="AK302" s="3" t="str">
        <f t="shared" si="207"/>
        <v/>
      </c>
      <c r="AL302" s="3" t="str">
        <f t="shared" si="208"/>
        <v/>
      </c>
      <c r="AM302" s="3" t="str">
        <f t="shared" si="209"/>
        <v/>
      </c>
      <c r="AN302" s="3" t="str">
        <f t="shared" si="210"/>
        <v/>
      </c>
      <c r="AO302" s="3" t="str">
        <f t="shared" si="211"/>
        <v/>
      </c>
      <c r="AP302" s="3" t="str">
        <f t="shared" si="212"/>
        <v/>
      </c>
      <c r="AQ302" s="3" t="str">
        <f t="shared" si="213"/>
        <v/>
      </c>
      <c r="AR302" s="3" t="str">
        <f t="shared" si="214"/>
        <v/>
      </c>
      <c r="AS302" s="3" t="str">
        <f t="shared" si="215"/>
        <v/>
      </c>
      <c r="AT302" s="3" t="str">
        <f t="shared" si="216"/>
        <v/>
      </c>
      <c r="AU302" s="3" t="str">
        <f t="shared" si="217"/>
        <v/>
      </c>
      <c r="AV302" s="3" t="str">
        <f t="shared" si="218"/>
        <v/>
      </c>
      <c r="AW302" s="3" t="str">
        <f t="shared" si="219"/>
        <v/>
      </c>
      <c r="AX302" s="3" t="str">
        <f t="shared" si="220"/>
        <v/>
      </c>
      <c r="AY302" s="3" t="str">
        <f t="shared" si="221"/>
        <v/>
      </c>
      <c r="AZ302" s="3" t="str">
        <f t="shared" si="222"/>
        <v/>
      </c>
      <c r="BA302" s="3" t="str">
        <f t="shared" si="223"/>
        <v/>
      </c>
      <c r="BB302" s="3" t="str">
        <f t="shared" si="224"/>
        <v/>
      </c>
      <c r="BC302" s="3" t="str">
        <f t="shared" si="225"/>
        <v/>
      </c>
      <c r="BD302" s="3" t="str">
        <f t="shared" si="226"/>
        <v/>
      </c>
      <c r="BE302" s="3" t="str">
        <f t="shared" si="227"/>
        <v/>
      </c>
      <c r="BF302" s="3" t="str">
        <f t="shared" si="228"/>
        <v/>
      </c>
      <c r="BG302" s="3" t="str">
        <f t="shared" si="229"/>
        <v/>
      </c>
      <c r="BH302" s="3" t="str">
        <f t="shared" si="230"/>
        <v/>
      </c>
      <c r="BI302" s="3" t="str">
        <f t="shared" si="231"/>
        <v/>
      </c>
      <c r="BJ302" s="3" t="str">
        <f t="shared" si="232"/>
        <v/>
      </c>
    </row>
    <row r="303" spans="2:62">
      <c r="B303" s="6">
        <v>8</v>
      </c>
      <c r="C303" s="4" t="str">
        <f>IF(B303="","",VLOOKUP(B303,Tabelle2!$A$2:$B$38,2,0))</f>
        <v>2-14-17-20-25-31</v>
      </c>
      <c r="D303" s="3">
        <f t="shared" si="201"/>
        <v>1</v>
      </c>
      <c r="E303" s="7" t="str">
        <f t="shared" si="199"/>
        <v>W</v>
      </c>
      <c r="F303" s="32" t="str">
        <f>IF(B303="","",IF(AE302&lt;$J$15,"Bet","No Bet"))</f>
        <v>Bet</v>
      </c>
      <c r="G303" s="22">
        <f t="shared" si="200"/>
        <v>-582</v>
      </c>
      <c r="AE303" s="1">
        <f>IF(E303="L",AE302+1,IF(E303="W",0,""))</f>
        <v>0</v>
      </c>
      <c r="AF303" s="3" t="str">
        <f t="shared" si="202"/>
        <v/>
      </c>
      <c r="AG303" s="3" t="str">
        <f t="shared" si="203"/>
        <v/>
      </c>
      <c r="AH303" s="3" t="str">
        <f t="shared" si="204"/>
        <v/>
      </c>
      <c r="AI303" s="3" t="str">
        <f t="shared" si="205"/>
        <v/>
      </c>
      <c r="AJ303" s="3" t="str">
        <f t="shared" si="206"/>
        <v/>
      </c>
      <c r="AK303" s="3" t="str">
        <f t="shared" si="207"/>
        <v/>
      </c>
      <c r="AL303" s="3" t="str">
        <f t="shared" si="208"/>
        <v/>
      </c>
      <c r="AM303" s="3" t="str">
        <f t="shared" si="209"/>
        <v/>
      </c>
      <c r="AN303" s="3" t="str">
        <f t="shared" si="210"/>
        <v/>
      </c>
      <c r="AO303" s="3" t="str">
        <f t="shared" si="211"/>
        <v/>
      </c>
      <c r="AP303" s="3" t="str">
        <f t="shared" si="212"/>
        <v/>
      </c>
      <c r="AQ303" s="3" t="str">
        <f t="shared" si="213"/>
        <v/>
      </c>
      <c r="AR303" s="3" t="str">
        <f t="shared" si="214"/>
        <v/>
      </c>
      <c r="AS303" s="3" t="str">
        <f t="shared" si="215"/>
        <v/>
      </c>
      <c r="AT303" s="3" t="str">
        <f t="shared" si="216"/>
        <v/>
      </c>
      <c r="AU303" s="3" t="str">
        <f t="shared" si="217"/>
        <v/>
      </c>
      <c r="AV303" s="3" t="str">
        <f t="shared" si="218"/>
        <v/>
      </c>
      <c r="AW303" s="3" t="str">
        <f t="shared" si="219"/>
        <v/>
      </c>
      <c r="AX303" s="3" t="str">
        <f t="shared" si="220"/>
        <v/>
      </c>
      <c r="AY303" s="3" t="str">
        <f t="shared" si="221"/>
        <v/>
      </c>
      <c r="AZ303" s="3" t="str">
        <f t="shared" si="222"/>
        <v/>
      </c>
      <c r="BA303" s="3" t="str">
        <f t="shared" si="223"/>
        <v/>
      </c>
      <c r="BB303" s="3" t="str">
        <f t="shared" si="224"/>
        <v/>
      </c>
      <c r="BC303" s="3" t="str">
        <f t="shared" si="225"/>
        <v/>
      </c>
      <c r="BD303" s="3" t="str">
        <f t="shared" si="226"/>
        <v/>
      </c>
      <c r="BE303" s="3" t="str">
        <f t="shared" si="227"/>
        <v/>
      </c>
      <c r="BF303" s="3" t="str">
        <f t="shared" si="228"/>
        <v/>
      </c>
      <c r="BG303" s="3" t="str">
        <f t="shared" si="229"/>
        <v/>
      </c>
      <c r="BH303" s="3" t="str">
        <f t="shared" si="230"/>
        <v/>
      </c>
      <c r="BI303" s="3" t="str">
        <f t="shared" si="231"/>
        <v/>
      </c>
      <c r="BJ303" s="3" t="str">
        <f t="shared" si="232"/>
        <v/>
      </c>
    </row>
    <row r="304" spans="2:62">
      <c r="B304" s="6">
        <v>6</v>
      </c>
      <c r="C304" s="4" t="str">
        <f>IF(B304="","",VLOOKUP(B304,Tabelle2!$A$2:$B$38,2,0))</f>
        <v>0-5-10-15-24-32</v>
      </c>
      <c r="D304" s="3">
        <f t="shared" si="201"/>
        <v>0</v>
      </c>
      <c r="E304" s="7" t="str">
        <f t="shared" si="199"/>
        <v>L</v>
      </c>
      <c r="F304" s="32" t="str">
        <f>IF(B304="","",IF(AE303&lt;$J$15,"Bet","No Bet"))</f>
        <v>Bet</v>
      </c>
      <c r="G304" s="22">
        <f t="shared" si="200"/>
        <v>-588</v>
      </c>
      <c r="AE304" s="1">
        <f>IF(E304="L",AE303+1,IF(E304="W",0,""))</f>
        <v>1</v>
      </c>
      <c r="AF304" s="3" t="str">
        <f t="shared" si="202"/>
        <v/>
      </c>
      <c r="AG304" s="3" t="str">
        <f t="shared" si="203"/>
        <v/>
      </c>
      <c r="AH304" s="3" t="str">
        <f t="shared" si="204"/>
        <v/>
      </c>
      <c r="AI304" s="3" t="str">
        <f t="shared" si="205"/>
        <v/>
      </c>
      <c r="AJ304" s="3" t="str">
        <f t="shared" si="206"/>
        <v/>
      </c>
      <c r="AK304" s="3" t="str">
        <f t="shared" si="207"/>
        <v/>
      </c>
      <c r="AL304" s="3" t="str">
        <f t="shared" si="208"/>
        <v/>
      </c>
      <c r="AM304" s="3" t="str">
        <f t="shared" si="209"/>
        <v/>
      </c>
      <c r="AN304" s="3" t="str">
        <f t="shared" si="210"/>
        <v/>
      </c>
      <c r="AO304" s="3" t="str">
        <f t="shared" si="211"/>
        <v/>
      </c>
      <c r="AP304" s="3" t="str">
        <f t="shared" si="212"/>
        <v/>
      </c>
      <c r="AQ304" s="3" t="str">
        <f t="shared" si="213"/>
        <v/>
      </c>
      <c r="AR304" s="3" t="str">
        <f t="shared" si="214"/>
        <v/>
      </c>
      <c r="AS304" s="3" t="str">
        <f t="shared" si="215"/>
        <v/>
      </c>
      <c r="AT304" s="3" t="str">
        <f t="shared" si="216"/>
        <v/>
      </c>
      <c r="AU304" s="3" t="str">
        <f t="shared" si="217"/>
        <v/>
      </c>
      <c r="AV304" s="3" t="str">
        <f t="shared" si="218"/>
        <v/>
      </c>
      <c r="AW304" s="3" t="str">
        <f t="shared" si="219"/>
        <v/>
      </c>
      <c r="AX304" s="3" t="str">
        <f t="shared" si="220"/>
        <v/>
      </c>
      <c r="AY304" s="3" t="str">
        <f t="shared" si="221"/>
        <v/>
      </c>
      <c r="AZ304" s="3" t="str">
        <f t="shared" si="222"/>
        <v/>
      </c>
      <c r="BA304" s="3" t="str">
        <f t="shared" si="223"/>
        <v/>
      </c>
      <c r="BB304" s="3" t="str">
        <f t="shared" si="224"/>
        <v/>
      </c>
      <c r="BC304" s="3" t="str">
        <f t="shared" si="225"/>
        <v/>
      </c>
      <c r="BD304" s="3" t="str">
        <f t="shared" si="226"/>
        <v/>
      </c>
      <c r="BE304" s="3" t="str">
        <f t="shared" si="227"/>
        <v/>
      </c>
      <c r="BF304" s="3" t="str">
        <f t="shared" si="228"/>
        <v/>
      </c>
      <c r="BG304" s="3" t="str">
        <f t="shared" si="229"/>
        <v/>
      </c>
      <c r="BH304" s="3" t="str">
        <f t="shared" si="230"/>
        <v/>
      </c>
      <c r="BI304" s="3" t="str">
        <f t="shared" si="231"/>
        <v/>
      </c>
      <c r="BJ304" s="3" t="str">
        <f t="shared" si="232"/>
        <v/>
      </c>
    </row>
    <row r="305" spans="2:62">
      <c r="B305" s="6">
        <v>4</v>
      </c>
      <c r="C305" s="4" t="str">
        <f>IF(B305="","",VLOOKUP(B305,Tabelle2!$A$2:$B$38,2,0))</f>
        <v>7-11-12-13-28-36</v>
      </c>
      <c r="D305" s="3">
        <f t="shared" si="201"/>
        <v>0</v>
      </c>
      <c r="E305" s="7" t="str">
        <f t="shared" si="199"/>
        <v>L</v>
      </c>
      <c r="F305" s="32" t="str">
        <f>IF(B305="","",IF(AE304&lt;$J$15,"Bet","No Bet"))</f>
        <v>Bet</v>
      </c>
      <c r="G305" s="22">
        <f t="shared" si="200"/>
        <v>-594</v>
      </c>
      <c r="AE305" s="1">
        <f>IF(E305="L",AE304+1,IF(E305="W",0,""))</f>
        <v>2</v>
      </c>
      <c r="AF305" s="3" t="str">
        <f t="shared" si="202"/>
        <v/>
      </c>
      <c r="AG305" s="3" t="str">
        <f t="shared" si="203"/>
        <v/>
      </c>
      <c r="AH305" s="3" t="str">
        <f t="shared" si="204"/>
        <v/>
      </c>
      <c r="AI305" s="3" t="str">
        <f t="shared" si="205"/>
        <v/>
      </c>
      <c r="AJ305" s="3" t="str">
        <f t="shared" si="206"/>
        <v/>
      </c>
      <c r="AK305" s="3" t="str">
        <f t="shared" si="207"/>
        <v/>
      </c>
      <c r="AL305" s="3" t="str">
        <f t="shared" si="208"/>
        <v/>
      </c>
      <c r="AM305" s="3" t="str">
        <f t="shared" si="209"/>
        <v/>
      </c>
      <c r="AN305" s="3" t="str">
        <f t="shared" si="210"/>
        <v/>
      </c>
      <c r="AO305" s="3" t="str">
        <f t="shared" si="211"/>
        <v/>
      </c>
      <c r="AP305" s="3" t="str">
        <f t="shared" si="212"/>
        <v/>
      </c>
      <c r="AQ305" s="3" t="str">
        <f t="shared" si="213"/>
        <v/>
      </c>
      <c r="AR305" s="3" t="str">
        <f t="shared" si="214"/>
        <v/>
      </c>
      <c r="AS305" s="3" t="str">
        <f t="shared" si="215"/>
        <v/>
      </c>
      <c r="AT305" s="3" t="str">
        <f t="shared" si="216"/>
        <v/>
      </c>
      <c r="AU305" s="3" t="str">
        <f t="shared" si="217"/>
        <v/>
      </c>
      <c r="AV305" s="3" t="str">
        <f t="shared" si="218"/>
        <v/>
      </c>
      <c r="AW305" s="3" t="str">
        <f t="shared" si="219"/>
        <v/>
      </c>
      <c r="AX305" s="3" t="str">
        <f t="shared" si="220"/>
        <v/>
      </c>
      <c r="AY305" s="3" t="str">
        <f t="shared" si="221"/>
        <v/>
      </c>
      <c r="AZ305" s="3" t="str">
        <f t="shared" si="222"/>
        <v/>
      </c>
      <c r="BA305" s="3" t="str">
        <f t="shared" si="223"/>
        <v/>
      </c>
      <c r="BB305" s="3" t="str">
        <f t="shared" si="224"/>
        <v/>
      </c>
      <c r="BC305" s="3" t="str">
        <f t="shared" si="225"/>
        <v/>
      </c>
      <c r="BD305" s="3" t="str">
        <f t="shared" si="226"/>
        <v/>
      </c>
      <c r="BE305" s="3" t="str">
        <f t="shared" si="227"/>
        <v/>
      </c>
      <c r="BF305" s="3" t="str">
        <f t="shared" si="228"/>
        <v/>
      </c>
      <c r="BG305" s="3" t="str">
        <f t="shared" si="229"/>
        <v/>
      </c>
      <c r="BH305" s="3" t="str">
        <f t="shared" si="230"/>
        <v/>
      </c>
      <c r="BI305" s="3" t="str">
        <f t="shared" si="231"/>
        <v/>
      </c>
      <c r="BJ305" s="3" t="str">
        <f t="shared" si="232"/>
        <v/>
      </c>
    </row>
    <row r="306" spans="2:62">
      <c r="B306" s="6">
        <v>18</v>
      </c>
      <c r="C306" s="4" t="str">
        <f>IF(B306="","",VLOOKUP(B306,Tabelle2!$A$2:$B$38,2,0))</f>
        <v>0-5-15-16-24-32</v>
      </c>
      <c r="D306" s="3">
        <f t="shared" si="201"/>
        <v>0</v>
      </c>
      <c r="E306" s="7" t="str">
        <f t="shared" si="199"/>
        <v>L</v>
      </c>
      <c r="F306" s="32" t="str">
        <f>IF(B306="","",IF(AE305&lt;$J$15,"Bet","No Bet"))</f>
        <v>Bet</v>
      </c>
      <c r="G306" s="22">
        <f t="shared" si="200"/>
        <v>-600</v>
      </c>
      <c r="AE306" s="1">
        <f>IF(E306="L",AE305+1,IF(E306="W",0,""))</f>
        <v>3</v>
      </c>
      <c r="AF306" s="3" t="str">
        <f t="shared" si="202"/>
        <v/>
      </c>
      <c r="AG306" s="3" t="str">
        <f t="shared" si="203"/>
        <v/>
      </c>
      <c r="AH306" s="3" t="str">
        <f t="shared" si="204"/>
        <v/>
      </c>
      <c r="AI306" s="3" t="str">
        <f t="shared" si="205"/>
        <v/>
      </c>
      <c r="AJ306" s="3" t="str">
        <f t="shared" si="206"/>
        <v/>
      </c>
      <c r="AK306" s="3" t="str">
        <f t="shared" si="207"/>
        <v/>
      </c>
      <c r="AL306" s="3" t="str">
        <f t="shared" si="208"/>
        <v/>
      </c>
      <c r="AM306" s="3" t="str">
        <f t="shared" si="209"/>
        <v/>
      </c>
      <c r="AN306" s="3" t="str">
        <f t="shared" si="210"/>
        <v/>
      </c>
      <c r="AO306" s="3" t="str">
        <f t="shared" si="211"/>
        <v/>
      </c>
      <c r="AP306" s="3" t="str">
        <f t="shared" si="212"/>
        <v/>
      </c>
      <c r="AQ306" s="3" t="str">
        <f t="shared" si="213"/>
        <v/>
      </c>
      <c r="AR306" s="3" t="str">
        <f t="shared" si="214"/>
        <v/>
      </c>
      <c r="AS306" s="3" t="str">
        <f t="shared" si="215"/>
        <v/>
      </c>
      <c r="AT306" s="3" t="str">
        <f t="shared" si="216"/>
        <v/>
      </c>
      <c r="AU306" s="3" t="str">
        <f t="shared" si="217"/>
        <v/>
      </c>
      <c r="AV306" s="3" t="str">
        <f t="shared" si="218"/>
        <v/>
      </c>
      <c r="AW306" s="3" t="str">
        <f t="shared" si="219"/>
        <v/>
      </c>
      <c r="AX306" s="3" t="str">
        <f t="shared" si="220"/>
        <v/>
      </c>
      <c r="AY306" s="3" t="str">
        <f t="shared" si="221"/>
        <v/>
      </c>
      <c r="AZ306" s="3" t="str">
        <f t="shared" si="222"/>
        <v/>
      </c>
      <c r="BA306" s="3" t="str">
        <f t="shared" si="223"/>
        <v/>
      </c>
      <c r="BB306" s="3" t="str">
        <f t="shared" si="224"/>
        <v/>
      </c>
      <c r="BC306" s="3" t="str">
        <f t="shared" si="225"/>
        <v/>
      </c>
      <c r="BD306" s="3" t="str">
        <f t="shared" si="226"/>
        <v/>
      </c>
      <c r="BE306" s="3" t="str">
        <f t="shared" si="227"/>
        <v/>
      </c>
      <c r="BF306" s="3" t="str">
        <f t="shared" si="228"/>
        <v/>
      </c>
      <c r="BG306" s="3" t="str">
        <f t="shared" si="229"/>
        <v/>
      </c>
      <c r="BH306" s="3" t="str">
        <f t="shared" si="230"/>
        <v/>
      </c>
      <c r="BI306" s="3" t="str">
        <f t="shared" si="231"/>
        <v/>
      </c>
      <c r="BJ306" s="3" t="str">
        <f t="shared" si="232"/>
        <v/>
      </c>
    </row>
    <row r="307" spans="2:62">
      <c r="B307" s="6">
        <v>25</v>
      </c>
      <c r="C307" s="4" t="str">
        <f>IF(B307="","",VLOOKUP(B307,Tabelle2!$A$2:$B$38,2,0))</f>
        <v>3-8-23-26-30-35</v>
      </c>
      <c r="D307" s="3">
        <f t="shared" si="201"/>
        <v>0</v>
      </c>
      <c r="E307" s="7" t="str">
        <f t="shared" si="199"/>
        <v>L</v>
      </c>
      <c r="F307" s="32" t="str">
        <f>IF(B307="","",IF(AE306&lt;$J$15,"Bet","No Bet"))</f>
        <v>Bet</v>
      </c>
      <c r="G307" s="22">
        <f t="shared" si="200"/>
        <v>-606</v>
      </c>
      <c r="AE307" s="1">
        <f>IF(E307="L",AE306+1,IF(E307="W",0,""))</f>
        <v>4</v>
      </c>
      <c r="AF307" s="3" t="str">
        <f t="shared" si="202"/>
        <v/>
      </c>
      <c r="AG307" s="3" t="str">
        <f t="shared" si="203"/>
        <v/>
      </c>
      <c r="AH307" s="3" t="str">
        <f t="shared" si="204"/>
        <v/>
      </c>
      <c r="AI307" s="3">
        <f t="shared" si="205"/>
        <v>1</v>
      </c>
      <c r="AJ307" s="3" t="str">
        <f t="shared" si="206"/>
        <v/>
      </c>
      <c r="AK307" s="3" t="str">
        <f t="shared" si="207"/>
        <v/>
      </c>
      <c r="AL307" s="3" t="str">
        <f t="shared" si="208"/>
        <v/>
      </c>
      <c r="AM307" s="3" t="str">
        <f t="shared" si="209"/>
        <v/>
      </c>
      <c r="AN307" s="3" t="str">
        <f t="shared" si="210"/>
        <v/>
      </c>
      <c r="AO307" s="3" t="str">
        <f t="shared" si="211"/>
        <v/>
      </c>
      <c r="AP307" s="3" t="str">
        <f t="shared" si="212"/>
        <v/>
      </c>
      <c r="AQ307" s="3" t="str">
        <f t="shared" si="213"/>
        <v/>
      </c>
      <c r="AR307" s="3" t="str">
        <f t="shared" si="214"/>
        <v/>
      </c>
      <c r="AS307" s="3" t="str">
        <f t="shared" si="215"/>
        <v/>
      </c>
      <c r="AT307" s="3" t="str">
        <f t="shared" si="216"/>
        <v/>
      </c>
      <c r="AU307" s="3" t="str">
        <f t="shared" si="217"/>
        <v/>
      </c>
      <c r="AV307" s="3" t="str">
        <f t="shared" si="218"/>
        <v/>
      </c>
      <c r="AW307" s="3" t="str">
        <f t="shared" si="219"/>
        <v/>
      </c>
      <c r="AX307" s="3" t="str">
        <f t="shared" si="220"/>
        <v/>
      </c>
      <c r="AY307" s="3" t="str">
        <f t="shared" si="221"/>
        <v/>
      </c>
      <c r="AZ307" s="3" t="str">
        <f t="shared" si="222"/>
        <v/>
      </c>
      <c r="BA307" s="3" t="str">
        <f t="shared" si="223"/>
        <v/>
      </c>
      <c r="BB307" s="3" t="str">
        <f t="shared" si="224"/>
        <v/>
      </c>
      <c r="BC307" s="3" t="str">
        <f t="shared" si="225"/>
        <v/>
      </c>
      <c r="BD307" s="3" t="str">
        <f t="shared" si="226"/>
        <v/>
      </c>
      <c r="BE307" s="3" t="str">
        <f t="shared" si="227"/>
        <v/>
      </c>
      <c r="BF307" s="3" t="str">
        <f t="shared" si="228"/>
        <v/>
      </c>
      <c r="BG307" s="3" t="str">
        <f t="shared" si="229"/>
        <v/>
      </c>
      <c r="BH307" s="3" t="str">
        <f t="shared" si="230"/>
        <v/>
      </c>
      <c r="BI307" s="3" t="str">
        <f t="shared" si="231"/>
        <v/>
      </c>
      <c r="BJ307" s="3" t="str">
        <f t="shared" si="232"/>
        <v/>
      </c>
    </row>
    <row r="308" spans="2:62">
      <c r="B308" s="6">
        <v>26</v>
      </c>
      <c r="C308" s="4" t="str">
        <f>IF(B308="","",VLOOKUP(B308,Tabelle2!$A$2:$B$38,2,0))</f>
        <v>9-17-22-25-31-34</v>
      </c>
      <c r="D308" s="3">
        <f t="shared" si="201"/>
        <v>1</v>
      </c>
      <c r="E308" s="7" t="str">
        <f t="shared" si="199"/>
        <v>W</v>
      </c>
      <c r="F308" s="32" t="str">
        <f>IF(B308="","",IF(AE307&lt;$J$15,"Bet","No Bet"))</f>
        <v>Bet</v>
      </c>
      <c r="G308" s="22">
        <f t="shared" si="200"/>
        <v>-576</v>
      </c>
      <c r="AE308" s="1">
        <f>IF(E308="L",AE307+1,IF(E308="W",0,""))</f>
        <v>0</v>
      </c>
      <c r="AF308" s="3" t="str">
        <f t="shared" si="202"/>
        <v/>
      </c>
      <c r="AG308" s="3" t="str">
        <f t="shared" si="203"/>
        <v/>
      </c>
      <c r="AH308" s="3" t="str">
        <f t="shared" si="204"/>
        <v/>
      </c>
      <c r="AI308" s="3" t="str">
        <f t="shared" si="205"/>
        <v/>
      </c>
      <c r="AJ308" s="3" t="str">
        <f t="shared" si="206"/>
        <v/>
      </c>
      <c r="AK308" s="3" t="str">
        <f t="shared" si="207"/>
        <v/>
      </c>
      <c r="AL308" s="3" t="str">
        <f t="shared" si="208"/>
        <v/>
      </c>
      <c r="AM308" s="3" t="str">
        <f t="shared" si="209"/>
        <v/>
      </c>
      <c r="AN308" s="3" t="str">
        <f t="shared" si="210"/>
        <v/>
      </c>
      <c r="AO308" s="3" t="str">
        <f t="shared" si="211"/>
        <v/>
      </c>
      <c r="AP308" s="3" t="str">
        <f t="shared" si="212"/>
        <v/>
      </c>
      <c r="AQ308" s="3" t="str">
        <f t="shared" si="213"/>
        <v/>
      </c>
      <c r="AR308" s="3" t="str">
        <f t="shared" si="214"/>
        <v/>
      </c>
      <c r="AS308" s="3" t="str">
        <f t="shared" si="215"/>
        <v/>
      </c>
      <c r="AT308" s="3" t="str">
        <f t="shared" si="216"/>
        <v/>
      </c>
      <c r="AU308" s="3" t="str">
        <f t="shared" si="217"/>
        <v/>
      </c>
      <c r="AV308" s="3" t="str">
        <f t="shared" si="218"/>
        <v/>
      </c>
      <c r="AW308" s="3" t="str">
        <f t="shared" si="219"/>
        <v/>
      </c>
      <c r="AX308" s="3" t="str">
        <f t="shared" si="220"/>
        <v/>
      </c>
      <c r="AY308" s="3" t="str">
        <f t="shared" si="221"/>
        <v/>
      </c>
      <c r="AZ308" s="3" t="str">
        <f t="shared" si="222"/>
        <v/>
      </c>
      <c r="BA308" s="3" t="str">
        <f t="shared" si="223"/>
        <v/>
      </c>
      <c r="BB308" s="3" t="str">
        <f t="shared" si="224"/>
        <v/>
      </c>
      <c r="BC308" s="3" t="str">
        <f t="shared" si="225"/>
        <v/>
      </c>
      <c r="BD308" s="3" t="str">
        <f t="shared" si="226"/>
        <v/>
      </c>
      <c r="BE308" s="3" t="str">
        <f t="shared" si="227"/>
        <v/>
      </c>
      <c r="BF308" s="3" t="str">
        <f t="shared" si="228"/>
        <v/>
      </c>
      <c r="BG308" s="3" t="str">
        <f t="shared" si="229"/>
        <v/>
      </c>
      <c r="BH308" s="3" t="str">
        <f t="shared" si="230"/>
        <v/>
      </c>
      <c r="BI308" s="3" t="str">
        <f t="shared" si="231"/>
        <v/>
      </c>
      <c r="BJ308" s="3" t="str">
        <f t="shared" si="232"/>
        <v/>
      </c>
    </row>
    <row r="309" spans="2:62">
      <c r="B309" s="6">
        <v>3</v>
      </c>
      <c r="C309" s="4" t="str">
        <f>IF(B309="","",VLOOKUP(B309,Tabelle2!$A$2:$B$38,2,0))</f>
        <v>2-9-14-17-25-31</v>
      </c>
      <c r="D309" s="3">
        <f t="shared" si="201"/>
        <v>0</v>
      </c>
      <c r="E309" s="7" t="str">
        <f t="shared" si="199"/>
        <v>L</v>
      </c>
      <c r="F309" s="32" t="str">
        <f>IF(B309="","",IF(AE308&lt;$J$15,"Bet","No Bet"))</f>
        <v>Bet</v>
      </c>
      <c r="G309" s="22">
        <f t="shared" si="200"/>
        <v>-582</v>
      </c>
      <c r="AE309" s="1">
        <f>IF(E309="L",AE308+1,IF(E309="W",0,""))</f>
        <v>1</v>
      </c>
      <c r="AF309" s="3">
        <f t="shared" si="202"/>
        <v>1</v>
      </c>
      <c r="AG309" s="3" t="str">
        <f t="shared" si="203"/>
        <v/>
      </c>
      <c r="AH309" s="3" t="str">
        <f t="shared" si="204"/>
        <v/>
      </c>
      <c r="AI309" s="3" t="str">
        <f t="shared" si="205"/>
        <v/>
      </c>
      <c r="AJ309" s="3" t="str">
        <f t="shared" si="206"/>
        <v/>
      </c>
      <c r="AK309" s="3" t="str">
        <f t="shared" si="207"/>
        <v/>
      </c>
      <c r="AL309" s="3" t="str">
        <f t="shared" si="208"/>
        <v/>
      </c>
      <c r="AM309" s="3" t="str">
        <f t="shared" si="209"/>
        <v/>
      </c>
      <c r="AN309" s="3" t="str">
        <f t="shared" si="210"/>
        <v/>
      </c>
      <c r="AO309" s="3" t="str">
        <f t="shared" si="211"/>
        <v/>
      </c>
      <c r="AP309" s="3" t="str">
        <f t="shared" si="212"/>
        <v/>
      </c>
      <c r="AQ309" s="3" t="str">
        <f t="shared" si="213"/>
        <v/>
      </c>
      <c r="AR309" s="3" t="str">
        <f t="shared" si="214"/>
        <v/>
      </c>
      <c r="AS309" s="3" t="str">
        <f t="shared" si="215"/>
        <v/>
      </c>
      <c r="AT309" s="3" t="str">
        <f t="shared" si="216"/>
        <v/>
      </c>
      <c r="AU309" s="3" t="str">
        <f t="shared" si="217"/>
        <v/>
      </c>
      <c r="AV309" s="3" t="str">
        <f t="shared" si="218"/>
        <v/>
      </c>
      <c r="AW309" s="3" t="str">
        <f t="shared" si="219"/>
        <v/>
      </c>
      <c r="AX309" s="3" t="str">
        <f t="shared" si="220"/>
        <v/>
      </c>
      <c r="AY309" s="3" t="str">
        <f t="shared" si="221"/>
        <v/>
      </c>
      <c r="AZ309" s="3" t="str">
        <f t="shared" si="222"/>
        <v/>
      </c>
      <c r="BA309" s="3" t="str">
        <f t="shared" si="223"/>
        <v/>
      </c>
      <c r="BB309" s="3" t="str">
        <f t="shared" si="224"/>
        <v/>
      </c>
      <c r="BC309" s="3" t="str">
        <f t="shared" si="225"/>
        <v/>
      </c>
      <c r="BD309" s="3" t="str">
        <f t="shared" si="226"/>
        <v/>
      </c>
      <c r="BE309" s="3" t="str">
        <f t="shared" si="227"/>
        <v/>
      </c>
      <c r="BF309" s="3" t="str">
        <f t="shared" si="228"/>
        <v/>
      </c>
      <c r="BG309" s="3" t="str">
        <f t="shared" si="229"/>
        <v/>
      </c>
      <c r="BH309" s="3" t="str">
        <f t="shared" si="230"/>
        <v/>
      </c>
      <c r="BI309" s="3" t="str">
        <f t="shared" si="231"/>
        <v/>
      </c>
      <c r="BJ309" s="3" t="str">
        <f t="shared" si="232"/>
        <v/>
      </c>
    </row>
    <row r="310" spans="2:62">
      <c r="B310" s="6">
        <v>14</v>
      </c>
      <c r="C310" s="4" t="str">
        <f>IF(B310="","",VLOOKUP(B310,Tabelle2!$A$2:$B$38,2,0))</f>
        <v>3-8-12-23-30-35</v>
      </c>
      <c r="D310" s="3">
        <f t="shared" si="201"/>
        <v>1</v>
      </c>
      <c r="E310" s="7" t="str">
        <f t="shared" si="199"/>
        <v>W</v>
      </c>
      <c r="F310" s="32" t="str">
        <f>IF(B310="","",IF(AE309&lt;$J$15,"Bet","No Bet"))</f>
        <v>Bet</v>
      </c>
      <c r="G310" s="22">
        <f t="shared" si="200"/>
        <v>-552</v>
      </c>
      <c r="AE310" s="1">
        <f>IF(E310="L",AE309+1,IF(E310="W",0,""))</f>
        <v>0</v>
      </c>
      <c r="AF310" s="3" t="str">
        <f t="shared" si="202"/>
        <v/>
      </c>
      <c r="AG310" s="3" t="str">
        <f t="shared" si="203"/>
        <v/>
      </c>
      <c r="AH310" s="3" t="str">
        <f t="shared" si="204"/>
        <v/>
      </c>
      <c r="AI310" s="3" t="str">
        <f t="shared" si="205"/>
        <v/>
      </c>
      <c r="AJ310" s="3" t="str">
        <f t="shared" si="206"/>
        <v/>
      </c>
      <c r="AK310" s="3" t="str">
        <f t="shared" si="207"/>
        <v/>
      </c>
      <c r="AL310" s="3" t="str">
        <f t="shared" si="208"/>
        <v/>
      </c>
      <c r="AM310" s="3" t="str">
        <f t="shared" si="209"/>
        <v/>
      </c>
      <c r="AN310" s="3" t="str">
        <f t="shared" si="210"/>
        <v/>
      </c>
      <c r="AO310" s="3" t="str">
        <f t="shared" si="211"/>
        <v/>
      </c>
      <c r="AP310" s="3" t="str">
        <f t="shared" si="212"/>
        <v/>
      </c>
      <c r="AQ310" s="3" t="str">
        <f t="shared" si="213"/>
        <v/>
      </c>
      <c r="AR310" s="3" t="str">
        <f t="shared" si="214"/>
        <v/>
      </c>
      <c r="AS310" s="3" t="str">
        <f t="shared" si="215"/>
        <v/>
      </c>
      <c r="AT310" s="3" t="str">
        <f t="shared" si="216"/>
        <v/>
      </c>
      <c r="AU310" s="3" t="str">
        <f t="shared" si="217"/>
        <v/>
      </c>
      <c r="AV310" s="3" t="str">
        <f t="shared" si="218"/>
        <v/>
      </c>
      <c r="AW310" s="3" t="str">
        <f t="shared" si="219"/>
        <v/>
      </c>
      <c r="AX310" s="3" t="str">
        <f t="shared" si="220"/>
        <v/>
      </c>
      <c r="AY310" s="3" t="str">
        <f t="shared" si="221"/>
        <v/>
      </c>
      <c r="AZ310" s="3" t="str">
        <f t="shared" si="222"/>
        <v/>
      </c>
      <c r="BA310" s="3" t="str">
        <f t="shared" si="223"/>
        <v/>
      </c>
      <c r="BB310" s="3" t="str">
        <f t="shared" si="224"/>
        <v/>
      </c>
      <c r="BC310" s="3" t="str">
        <f t="shared" si="225"/>
        <v/>
      </c>
      <c r="BD310" s="3" t="str">
        <f t="shared" si="226"/>
        <v/>
      </c>
      <c r="BE310" s="3" t="str">
        <f t="shared" si="227"/>
        <v/>
      </c>
      <c r="BF310" s="3" t="str">
        <f t="shared" si="228"/>
        <v/>
      </c>
      <c r="BG310" s="3" t="str">
        <f t="shared" si="229"/>
        <v/>
      </c>
      <c r="BH310" s="3" t="str">
        <f t="shared" si="230"/>
        <v/>
      </c>
      <c r="BI310" s="3" t="str">
        <f t="shared" si="231"/>
        <v/>
      </c>
      <c r="BJ310" s="3" t="str">
        <f t="shared" si="232"/>
        <v/>
      </c>
    </row>
    <row r="311" spans="2:62">
      <c r="B311" s="6">
        <v>36</v>
      </c>
      <c r="C311" s="4" t="str">
        <f>IF(B311="","",VLOOKUP(B311,Tabelle2!$A$2:$B$38,2,0))</f>
        <v>1-4-16-19-21-33</v>
      </c>
      <c r="D311" s="3">
        <f t="shared" si="201"/>
        <v>0</v>
      </c>
      <c r="E311" s="7" t="str">
        <f t="shared" si="199"/>
        <v>L</v>
      </c>
      <c r="F311" s="32" t="str">
        <f>IF(B311="","",IF(AE310&lt;$J$15,"Bet","No Bet"))</f>
        <v>Bet</v>
      </c>
      <c r="G311" s="22">
        <f t="shared" si="200"/>
        <v>-558</v>
      </c>
      <c r="AE311" s="1">
        <f>IF(E311="L",AE310+1,IF(E311="W",0,""))</f>
        <v>1</v>
      </c>
      <c r="AF311" s="3" t="str">
        <f t="shared" si="202"/>
        <v/>
      </c>
      <c r="AG311" s="3" t="str">
        <f t="shared" si="203"/>
        <v/>
      </c>
      <c r="AH311" s="3" t="str">
        <f t="shared" si="204"/>
        <v/>
      </c>
      <c r="AI311" s="3" t="str">
        <f t="shared" si="205"/>
        <v/>
      </c>
      <c r="AJ311" s="3" t="str">
        <f t="shared" si="206"/>
        <v/>
      </c>
      <c r="AK311" s="3" t="str">
        <f t="shared" si="207"/>
        <v/>
      </c>
      <c r="AL311" s="3" t="str">
        <f t="shared" si="208"/>
        <v/>
      </c>
      <c r="AM311" s="3" t="str">
        <f t="shared" si="209"/>
        <v/>
      </c>
      <c r="AN311" s="3" t="str">
        <f t="shared" si="210"/>
        <v/>
      </c>
      <c r="AO311" s="3" t="str">
        <f t="shared" si="211"/>
        <v/>
      </c>
      <c r="AP311" s="3" t="str">
        <f t="shared" si="212"/>
        <v/>
      </c>
      <c r="AQ311" s="3" t="str">
        <f t="shared" si="213"/>
        <v/>
      </c>
      <c r="AR311" s="3" t="str">
        <f t="shared" si="214"/>
        <v/>
      </c>
      <c r="AS311" s="3" t="str">
        <f t="shared" si="215"/>
        <v/>
      </c>
      <c r="AT311" s="3" t="str">
        <f t="shared" si="216"/>
        <v/>
      </c>
      <c r="AU311" s="3" t="str">
        <f t="shared" si="217"/>
        <v/>
      </c>
      <c r="AV311" s="3" t="str">
        <f t="shared" si="218"/>
        <v/>
      </c>
      <c r="AW311" s="3" t="str">
        <f t="shared" si="219"/>
        <v/>
      </c>
      <c r="AX311" s="3" t="str">
        <f t="shared" si="220"/>
        <v/>
      </c>
      <c r="AY311" s="3" t="str">
        <f t="shared" si="221"/>
        <v/>
      </c>
      <c r="AZ311" s="3" t="str">
        <f t="shared" si="222"/>
        <v/>
      </c>
      <c r="BA311" s="3" t="str">
        <f t="shared" si="223"/>
        <v/>
      </c>
      <c r="BB311" s="3" t="str">
        <f t="shared" si="224"/>
        <v/>
      </c>
      <c r="BC311" s="3" t="str">
        <f t="shared" si="225"/>
        <v/>
      </c>
      <c r="BD311" s="3" t="str">
        <f t="shared" si="226"/>
        <v/>
      </c>
      <c r="BE311" s="3" t="str">
        <f t="shared" si="227"/>
        <v/>
      </c>
      <c r="BF311" s="3" t="str">
        <f t="shared" si="228"/>
        <v/>
      </c>
      <c r="BG311" s="3" t="str">
        <f t="shared" si="229"/>
        <v/>
      </c>
      <c r="BH311" s="3" t="str">
        <f t="shared" si="230"/>
        <v/>
      </c>
      <c r="BI311" s="3" t="str">
        <f t="shared" si="231"/>
        <v/>
      </c>
      <c r="BJ311" s="3" t="str">
        <f t="shared" si="232"/>
        <v/>
      </c>
    </row>
    <row r="312" spans="2:62">
      <c r="B312" s="6">
        <v>25</v>
      </c>
      <c r="C312" s="4" t="str">
        <f>IF(B312="","",VLOOKUP(B312,Tabelle2!$A$2:$B$38,2,0))</f>
        <v>3-8-23-26-30-35</v>
      </c>
      <c r="D312" s="3">
        <f t="shared" si="201"/>
        <v>0</v>
      </c>
      <c r="E312" s="7" t="str">
        <f t="shared" si="199"/>
        <v>L</v>
      </c>
      <c r="F312" s="32" t="str">
        <f>IF(B312="","",IF(AE311&lt;$J$15,"Bet","No Bet"))</f>
        <v>Bet</v>
      </c>
      <c r="G312" s="22">
        <f t="shared" si="200"/>
        <v>-564</v>
      </c>
      <c r="AE312" s="1">
        <f>IF(E312="L",AE311+1,IF(E312="W",0,""))</f>
        <v>2</v>
      </c>
      <c r="AF312" s="3" t="str">
        <f t="shared" si="202"/>
        <v/>
      </c>
      <c r="AG312" s="3" t="str">
        <f t="shared" si="203"/>
        <v/>
      </c>
      <c r="AH312" s="3" t="str">
        <f t="shared" si="204"/>
        <v/>
      </c>
      <c r="AI312" s="3" t="str">
        <f t="shared" si="205"/>
        <v/>
      </c>
      <c r="AJ312" s="3" t="str">
        <f t="shared" si="206"/>
        <v/>
      </c>
      <c r="AK312" s="3" t="str">
        <f t="shared" si="207"/>
        <v/>
      </c>
      <c r="AL312" s="3" t="str">
        <f t="shared" si="208"/>
        <v/>
      </c>
      <c r="AM312" s="3" t="str">
        <f t="shared" si="209"/>
        <v/>
      </c>
      <c r="AN312" s="3" t="str">
        <f t="shared" si="210"/>
        <v/>
      </c>
      <c r="AO312" s="3" t="str">
        <f t="shared" si="211"/>
        <v/>
      </c>
      <c r="AP312" s="3" t="str">
        <f t="shared" si="212"/>
        <v/>
      </c>
      <c r="AQ312" s="3" t="str">
        <f t="shared" si="213"/>
        <v/>
      </c>
      <c r="AR312" s="3" t="str">
        <f t="shared" si="214"/>
        <v/>
      </c>
      <c r="AS312" s="3" t="str">
        <f t="shared" si="215"/>
        <v/>
      </c>
      <c r="AT312" s="3" t="str">
        <f t="shared" si="216"/>
        <v/>
      </c>
      <c r="AU312" s="3" t="str">
        <f t="shared" si="217"/>
        <v/>
      </c>
      <c r="AV312" s="3" t="str">
        <f t="shared" si="218"/>
        <v/>
      </c>
      <c r="AW312" s="3" t="str">
        <f t="shared" si="219"/>
        <v/>
      </c>
      <c r="AX312" s="3" t="str">
        <f t="shared" si="220"/>
        <v/>
      </c>
      <c r="AY312" s="3" t="str">
        <f t="shared" si="221"/>
        <v/>
      </c>
      <c r="AZ312" s="3" t="str">
        <f t="shared" si="222"/>
        <v/>
      </c>
      <c r="BA312" s="3" t="str">
        <f t="shared" si="223"/>
        <v/>
      </c>
      <c r="BB312" s="3" t="str">
        <f t="shared" si="224"/>
        <v/>
      </c>
      <c r="BC312" s="3" t="str">
        <f t="shared" si="225"/>
        <v/>
      </c>
      <c r="BD312" s="3" t="str">
        <f t="shared" si="226"/>
        <v/>
      </c>
      <c r="BE312" s="3" t="str">
        <f t="shared" si="227"/>
        <v/>
      </c>
      <c r="BF312" s="3" t="str">
        <f t="shared" si="228"/>
        <v/>
      </c>
      <c r="BG312" s="3" t="str">
        <f t="shared" si="229"/>
        <v/>
      </c>
      <c r="BH312" s="3" t="str">
        <f t="shared" si="230"/>
        <v/>
      </c>
      <c r="BI312" s="3" t="str">
        <f t="shared" si="231"/>
        <v/>
      </c>
      <c r="BJ312" s="3" t="str">
        <f t="shared" si="232"/>
        <v/>
      </c>
    </row>
    <row r="313" spans="2:62">
      <c r="B313" s="6">
        <v>4</v>
      </c>
      <c r="C313" s="4" t="str">
        <f>IF(B313="","",VLOOKUP(B313,Tabelle2!$A$2:$B$38,2,0))</f>
        <v>7-11-12-13-28-36</v>
      </c>
      <c r="D313" s="3">
        <f t="shared" si="201"/>
        <v>0</v>
      </c>
      <c r="E313" s="7" t="str">
        <f t="shared" si="199"/>
        <v>L</v>
      </c>
      <c r="F313" s="32" t="str">
        <f>IF(B313="","",IF(AE312&lt;$J$15,"Bet","No Bet"))</f>
        <v>Bet</v>
      </c>
      <c r="G313" s="22">
        <f t="shared" si="200"/>
        <v>-570</v>
      </c>
      <c r="AE313" s="1">
        <f>IF(E313="L",AE312+1,IF(E313="W",0,""))</f>
        <v>3</v>
      </c>
      <c r="AF313" s="3" t="str">
        <f t="shared" si="202"/>
        <v/>
      </c>
      <c r="AG313" s="3" t="str">
        <f t="shared" si="203"/>
        <v/>
      </c>
      <c r="AH313" s="3" t="str">
        <f t="shared" si="204"/>
        <v/>
      </c>
      <c r="AI313" s="3" t="str">
        <f t="shared" si="205"/>
        <v/>
      </c>
      <c r="AJ313" s="3" t="str">
        <f t="shared" si="206"/>
        <v/>
      </c>
      <c r="AK313" s="3" t="str">
        <f t="shared" si="207"/>
        <v/>
      </c>
      <c r="AL313" s="3" t="str">
        <f t="shared" si="208"/>
        <v/>
      </c>
      <c r="AM313" s="3" t="str">
        <f t="shared" si="209"/>
        <v/>
      </c>
      <c r="AN313" s="3" t="str">
        <f t="shared" si="210"/>
        <v/>
      </c>
      <c r="AO313" s="3" t="str">
        <f t="shared" si="211"/>
        <v/>
      </c>
      <c r="AP313" s="3" t="str">
        <f t="shared" si="212"/>
        <v/>
      </c>
      <c r="AQ313" s="3" t="str">
        <f t="shared" si="213"/>
        <v/>
      </c>
      <c r="AR313" s="3" t="str">
        <f t="shared" si="214"/>
        <v/>
      </c>
      <c r="AS313" s="3" t="str">
        <f t="shared" si="215"/>
        <v/>
      </c>
      <c r="AT313" s="3" t="str">
        <f t="shared" si="216"/>
        <v/>
      </c>
      <c r="AU313" s="3" t="str">
        <f t="shared" si="217"/>
        <v/>
      </c>
      <c r="AV313" s="3" t="str">
        <f t="shared" si="218"/>
        <v/>
      </c>
      <c r="AW313" s="3" t="str">
        <f t="shared" si="219"/>
        <v/>
      </c>
      <c r="AX313" s="3" t="str">
        <f t="shared" si="220"/>
        <v/>
      </c>
      <c r="AY313" s="3" t="str">
        <f t="shared" si="221"/>
        <v/>
      </c>
      <c r="AZ313" s="3" t="str">
        <f t="shared" si="222"/>
        <v/>
      </c>
      <c r="BA313" s="3" t="str">
        <f t="shared" si="223"/>
        <v/>
      </c>
      <c r="BB313" s="3" t="str">
        <f t="shared" si="224"/>
        <v/>
      </c>
      <c r="BC313" s="3" t="str">
        <f t="shared" si="225"/>
        <v/>
      </c>
      <c r="BD313" s="3" t="str">
        <f t="shared" si="226"/>
        <v/>
      </c>
      <c r="BE313" s="3" t="str">
        <f t="shared" si="227"/>
        <v/>
      </c>
      <c r="BF313" s="3" t="str">
        <f t="shared" si="228"/>
        <v/>
      </c>
      <c r="BG313" s="3" t="str">
        <f t="shared" si="229"/>
        <v/>
      </c>
      <c r="BH313" s="3" t="str">
        <f t="shared" si="230"/>
        <v/>
      </c>
      <c r="BI313" s="3" t="str">
        <f t="shared" si="231"/>
        <v/>
      </c>
      <c r="BJ313" s="3" t="str">
        <f t="shared" si="232"/>
        <v/>
      </c>
    </row>
    <row r="314" spans="2:62">
      <c r="B314" s="6">
        <v>35</v>
      </c>
      <c r="C314" s="4" t="str">
        <f>IF(B314="","",VLOOKUP(B314,Tabelle2!$A$2:$B$38,2,0))</f>
        <v>2-14-20-21-25-31</v>
      </c>
      <c r="D314" s="3">
        <f t="shared" si="201"/>
        <v>0</v>
      </c>
      <c r="E314" s="7" t="str">
        <f t="shared" si="199"/>
        <v>L</v>
      </c>
      <c r="F314" s="32" t="str">
        <f>IF(B314="","",IF(AE313&lt;$J$15,"Bet","No Bet"))</f>
        <v>Bet</v>
      </c>
      <c r="G314" s="22">
        <f t="shared" si="200"/>
        <v>-576</v>
      </c>
      <c r="AE314" s="1">
        <f>IF(E314="L",AE313+1,IF(E314="W",0,""))</f>
        <v>4</v>
      </c>
      <c r="AF314" s="3" t="str">
        <f t="shared" si="202"/>
        <v/>
      </c>
      <c r="AG314" s="3" t="str">
        <f t="shared" si="203"/>
        <v/>
      </c>
      <c r="AH314" s="3" t="str">
        <f t="shared" si="204"/>
        <v/>
      </c>
      <c r="AI314" s="3" t="str">
        <f t="shared" si="205"/>
        <v/>
      </c>
      <c r="AJ314" s="3" t="str">
        <f t="shared" si="206"/>
        <v/>
      </c>
      <c r="AK314" s="3" t="str">
        <f t="shared" si="207"/>
        <v/>
      </c>
      <c r="AL314" s="3" t="str">
        <f t="shared" si="208"/>
        <v/>
      </c>
      <c r="AM314" s="3" t="str">
        <f t="shared" si="209"/>
        <v/>
      </c>
      <c r="AN314" s="3" t="str">
        <f t="shared" si="210"/>
        <v/>
      </c>
      <c r="AO314" s="3" t="str">
        <f t="shared" si="211"/>
        <v/>
      </c>
      <c r="AP314" s="3" t="str">
        <f t="shared" si="212"/>
        <v/>
      </c>
      <c r="AQ314" s="3" t="str">
        <f t="shared" si="213"/>
        <v/>
      </c>
      <c r="AR314" s="3" t="str">
        <f t="shared" si="214"/>
        <v/>
      </c>
      <c r="AS314" s="3" t="str">
        <f t="shared" si="215"/>
        <v/>
      </c>
      <c r="AT314" s="3" t="str">
        <f t="shared" si="216"/>
        <v/>
      </c>
      <c r="AU314" s="3" t="str">
        <f t="shared" si="217"/>
        <v/>
      </c>
      <c r="AV314" s="3" t="str">
        <f t="shared" si="218"/>
        <v/>
      </c>
      <c r="AW314" s="3" t="str">
        <f t="shared" si="219"/>
        <v/>
      </c>
      <c r="AX314" s="3" t="str">
        <f t="shared" si="220"/>
        <v/>
      </c>
      <c r="AY314" s="3" t="str">
        <f t="shared" si="221"/>
        <v/>
      </c>
      <c r="AZ314" s="3" t="str">
        <f t="shared" si="222"/>
        <v/>
      </c>
      <c r="BA314" s="3" t="str">
        <f t="shared" si="223"/>
        <v/>
      </c>
      <c r="BB314" s="3" t="str">
        <f t="shared" si="224"/>
        <v/>
      </c>
      <c r="BC314" s="3" t="str">
        <f t="shared" si="225"/>
        <v/>
      </c>
      <c r="BD314" s="3" t="str">
        <f t="shared" si="226"/>
        <v/>
      </c>
      <c r="BE314" s="3" t="str">
        <f t="shared" si="227"/>
        <v/>
      </c>
      <c r="BF314" s="3" t="str">
        <f t="shared" si="228"/>
        <v/>
      </c>
      <c r="BG314" s="3" t="str">
        <f t="shared" si="229"/>
        <v/>
      </c>
      <c r="BH314" s="3" t="str">
        <f t="shared" si="230"/>
        <v/>
      </c>
      <c r="BI314" s="3" t="str">
        <f t="shared" si="231"/>
        <v/>
      </c>
      <c r="BJ314" s="3" t="str">
        <f t="shared" si="232"/>
        <v/>
      </c>
    </row>
    <row r="315" spans="2:62">
      <c r="B315" s="6">
        <v>4</v>
      </c>
      <c r="C315" s="4" t="str">
        <f>IF(B315="","",VLOOKUP(B315,Tabelle2!$A$2:$B$38,2,0))</f>
        <v>7-11-12-13-28-36</v>
      </c>
      <c r="D315" s="3">
        <f t="shared" si="201"/>
        <v>0</v>
      </c>
      <c r="E315" s="7" t="str">
        <f t="shared" si="199"/>
        <v>L</v>
      </c>
      <c r="F315" s="32" t="str">
        <f>IF(B315="","",IF(AE314&lt;$J$15,"Bet","No Bet"))</f>
        <v>Bet</v>
      </c>
      <c r="G315" s="22">
        <f t="shared" si="200"/>
        <v>-582</v>
      </c>
      <c r="AE315" s="1">
        <f>IF(E315="L",AE314+1,IF(E315="W",0,""))</f>
        <v>5</v>
      </c>
      <c r="AF315" s="3" t="str">
        <f t="shared" si="202"/>
        <v/>
      </c>
      <c r="AG315" s="3" t="str">
        <f t="shared" si="203"/>
        <v/>
      </c>
      <c r="AH315" s="3" t="str">
        <f t="shared" si="204"/>
        <v/>
      </c>
      <c r="AI315" s="3" t="str">
        <f t="shared" si="205"/>
        <v/>
      </c>
      <c r="AJ315" s="3">
        <f t="shared" si="206"/>
        <v>1</v>
      </c>
      <c r="AK315" s="3" t="str">
        <f t="shared" si="207"/>
        <v/>
      </c>
      <c r="AL315" s="3" t="str">
        <f t="shared" si="208"/>
        <v/>
      </c>
      <c r="AM315" s="3" t="str">
        <f t="shared" si="209"/>
        <v/>
      </c>
      <c r="AN315" s="3" t="str">
        <f t="shared" si="210"/>
        <v/>
      </c>
      <c r="AO315" s="3" t="str">
        <f t="shared" si="211"/>
        <v/>
      </c>
      <c r="AP315" s="3" t="str">
        <f t="shared" si="212"/>
        <v/>
      </c>
      <c r="AQ315" s="3" t="str">
        <f t="shared" si="213"/>
        <v/>
      </c>
      <c r="AR315" s="3" t="str">
        <f t="shared" si="214"/>
        <v/>
      </c>
      <c r="AS315" s="3" t="str">
        <f t="shared" si="215"/>
        <v/>
      </c>
      <c r="AT315" s="3" t="str">
        <f t="shared" si="216"/>
        <v/>
      </c>
      <c r="AU315" s="3" t="str">
        <f t="shared" si="217"/>
        <v/>
      </c>
      <c r="AV315" s="3" t="str">
        <f t="shared" si="218"/>
        <v/>
      </c>
      <c r="AW315" s="3" t="str">
        <f t="shared" si="219"/>
        <v/>
      </c>
      <c r="AX315" s="3" t="str">
        <f t="shared" si="220"/>
        <v/>
      </c>
      <c r="AY315" s="3" t="str">
        <f t="shared" si="221"/>
        <v/>
      </c>
      <c r="AZ315" s="3" t="str">
        <f t="shared" si="222"/>
        <v/>
      </c>
      <c r="BA315" s="3" t="str">
        <f t="shared" si="223"/>
        <v/>
      </c>
      <c r="BB315" s="3" t="str">
        <f t="shared" si="224"/>
        <v/>
      </c>
      <c r="BC315" s="3" t="str">
        <f t="shared" si="225"/>
        <v/>
      </c>
      <c r="BD315" s="3" t="str">
        <f t="shared" si="226"/>
        <v/>
      </c>
      <c r="BE315" s="3" t="str">
        <f t="shared" si="227"/>
        <v/>
      </c>
      <c r="BF315" s="3" t="str">
        <f t="shared" si="228"/>
        <v/>
      </c>
      <c r="BG315" s="3" t="str">
        <f t="shared" si="229"/>
        <v/>
      </c>
      <c r="BH315" s="3" t="str">
        <f t="shared" si="230"/>
        <v/>
      </c>
      <c r="BI315" s="3" t="str">
        <f t="shared" si="231"/>
        <v/>
      </c>
      <c r="BJ315" s="3" t="str">
        <f t="shared" si="232"/>
        <v/>
      </c>
    </row>
    <row r="316" spans="2:62">
      <c r="B316" s="6">
        <v>12</v>
      </c>
      <c r="C316" s="4" t="str">
        <f>IF(B316="","",VLOOKUP(B316,Tabelle2!$A$2:$B$38,2,0))</f>
        <v>1-2-4-14-20-21</v>
      </c>
      <c r="D316" s="3">
        <f t="shared" si="201"/>
        <v>1</v>
      </c>
      <c r="E316" s="7" t="str">
        <f t="shared" si="199"/>
        <v>W</v>
      </c>
      <c r="F316" s="32" t="str">
        <f>IF(B316="","",IF(AE315&lt;$J$15,"Bet","No Bet"))</f>
        <v>Bet</v>
      </c>
      <c r="G316" s="22">
        <f t="shared" si="200"/>
        <v>-552</v>
      </c>
      <c r="AE316" s="1">
        <f>IF(E316="L",AE315+1,IF(E316="W",0,""))</f>
        <v>0</v>
      </c>
      <c r="AF316" s="3" t="str">
        <f t="shared" si="202"/>
        <v/>
      </c>
      <c r="AG316" s="3" t="str">
        <f t="shared" si="203"/>
        <v/>
      </c>
      <c r="AH316" s="3" t="str">
        <f t="shared" si="204"/>
        <v/>
      </c>
      <c r="AI316" s="3" t="str">
        <f t="shared" si="205"/>
        <v/>
      </c>
      <c r="AJ316" s="3" t="str">
        <f t="shared" si="206"/>
        <v/>
      </c>
      <c r="AK316" s="3" t="str">
        <f t="shared" si="207"/>
        <v/>
      </c>
      <c r="AL316" s="3" t="str">
        <f t="shared" si="208"/>
        <v/>
      </c>
      <c r="AM316" s="3" t="str">
        <f t="shared" si="209"/>
        <v/>
      </c>
      <c r="AN316" s="3" t="str">
        <f t="shared" si="210"/>
        <v/>
      </c>
      <c r="AO316" s="3" t="str">
        <f t="shared" si="211"/>
        <v/>
      </c>
      <c r="AP316" s="3" t="str">
        <f t="shared" si="212"/>
        <v/>
      </c>
      <c r="AQ316" s="3" t="str">
        <f t="shared" si="213"/>
        <v/>
      </c>
      <c r="AR316" s="3" t="str">
        <f t="shared" si="214"/>
        <v/>
      </c>
      <c r="AS316" s="3" t="str">
        <f t="shared" si="215"/>
        <v/>
      </c>
      <c r="AT316" s="3" t="str">
        <f t="shared" si="216"/>
        <v/>
      </c>
      <c r="AU316" s="3" t="str">
        <f t="shared" si="217"/>
        <v/>
      </c>
      <c r="AV316" s="3" t="str">
        <f t="shared" si="218"/>
        <v/>
      </c>
      <c r="AW316" s="3" t="str">
        <f t="shared" si="219"/>
        <v/>
      </c>
      <c r="AX316" s="3" t="str">
        <f t="shared" si="220"/>
        <v/>
      </c>
      <c r="AY316" s="3" t="str">
        <f t="shared" si="221"/>
        <v/>
      </c>
      <c r="AZ316" s="3" t="str">
        <f t="shared" si="222"/>
        <v/>
      </c>
      <c r="BA316" s="3" t="str">
        <f t="shared" si="223"/>
        <v/>
      </c>
      <c r="BB316" s="3" t="str">
        <f t="shared" si="224"/>
        <v/>
      </c>
      <c r="BC316" s="3" t="str">
        <f t="shared" si="225"/>
        <v/>
      </c>
      <c r="BD316" s="3" t="str">
        <f t="shared" si="226"/>
        <v/>
      </c>
      <c r="BE316" s="3" t="str">
        <f t="shared" si="227"/>
        <v/>
      </c>
      <c r="BF316" s="3" t="str">
        <f t="shared" si="228"/>
        <v/>
      </c>
      <c r="BG316" s="3" t="str">
        <f t="shared" si="229"/>
        <v/>
      </c>
      <c r="BH316" s="3" t="str">
        <f t="shared" si="230"/>
        <v/>
      </c>
      <c r="BI316" s="3" t="str">
        <f t="shared" si="231"/>
        <v/>
      </c>
      <c r="BJ316" s="3" t="str">
        <f t="shared" si="232"/>
        <v/>
      </c>
    </row>
    <row r="317" spans="2:62">
      <c r="B317" s="6">
        <v>18</v>
      </c>
      <c r="C317" s="4" t="str">
        <f>IF(B317="","",VLOOKUP(B317,Tabelle2!$A$2:$B$38,2,0))</f>
        <v>0-5-15-16-24-32</v>
      </c>
      <c r="D317" s="3">
        <f t="shared" si="201"/>
        <v>0</v>
      </c>
      <c r="E317" s="7" t="str">
        <f t="shared" si="199"/>
        <v>L</v>
      </c>
      <c r="F317" s="32" t="str">
        <f>IF(B317="","",IF(AE316&lt;$J$15,"Bet","No Bet"))</f>
        <v>Bet</v>
      </c>
      <c r="G317" s="22">
        <f t="shared" si="200"/>
        <v>-558</v>
      </c>
      <c r="AE317" s="1">
        <f>IF(E317="L",AE316+1,IF(E317="W",0,""))</f>
        <v>1</v>
      </c>
      <c r="AF317" s="3" t="str">
        <f t="shared" si="202"/>
        <v/>
      </c>
      <c r="AG317" s="3" t="str">
        <f t="shared" si="203"/>
        <v/>
      </c>
      <c r="AH317" s="3" t="str">
        <f t="shared" si="204"/>
        <v/>
      </c>
      <c r="AI317" s="3" t="str">
        <f t="shared" si="205"/>
        <v/>
      </c>
      <c r="AJ317" s="3" t="str">
        <f t="shared" si="206"/>
        <v/>
      </c>
      <c r="AK317" s="3" t="str">
        <f t="shared" si="207"/>
        <v/>
      </c>
      <c r="AL317" s="3" t="str">
        <f t="shared" si="208"/>
        <v/>
      </c>
      <c r="AM317" s="3" t="str">
        <f t="shared" si="209"/>
        <v/>
      </c>
      <c r="AN317" s="3" t="str">
        <f t="shared" si="210"/>
        <v/>
      </c>
      <c r="AO317" s="3" t="str">
        <f t="shared" si="211"/>
        <v/>
      </c>
      <c r="AP317" s="3" t="str">
        <f t="shared" si="212"/>
        <v/>
      </c>
      <c r="AQ317" s="3" t="str">
        <f t="shared" si="213"/>
        <v/>
      </c>
      <c r="AR317" s="3" t="str">
        <f t="shared" si="214"/>
        <v/>
      </c>
      <c r="AS317" s="3" t="str">
        <f t="shared" si="215"/>
        <v/>
      </c>
      <c r="AT317" s="3" t="str">
        <f t="shared" si="216"/>
        <v/>
      </c>
      <c r="AU317" s="3" t="str">
        <f t="shared" si="217"/>
        <v/>
      </c>
      <c r="AV317" s="3" t="str">
        <f t="shared" si="218"/>
        <v/>
      </c>
      <c r="AW317" s="3" t="str">
        <f t="shared" si="219"/>
        <v/>
      </c>
      <c r="AX317" s="3" t="str">
        <f t="shared" si="220"/>
        <v/>
      </c>
      <c r="AY317" s="3" t="str">
        <f t="shared" si="221"/>
        <v/>
      </c>
      <c r="AZ317" s="3" t="str">
        <f t="shared" si="222"/>
        <v/>
      </c>
      <c r="BA317" s="3" t="str">
        <f t="shared" si="223"/>
        <v/>
      </c>
      <c r="BB317" s="3" t="str">
        <f t="shared" si="224"/>
        <v/>
      </c>
      <c r="BC317" s="3" t="str">
        <f t="shared" si="225"/>
        <v/>
      </c>
      <c r="BD317" s="3" t="str">
        <f t="shared" si="226"/>
        <v/>
      </c>
      <c r="BE317" s="3" t="str">
        <f t="shared" si="227"/>
        <v/>
      </c>
      <c r="BF317" s="3" t="str">
        <f t="shared" si="228"/>
        <v/>
      </c>
      <c r="BG317" s="3" t="str">
        <f t="shared" si="229"/>
        <v/>
      </c>
      <c r="BH317" s="3" t="str">
        <f t="shared" si="230"/>
        <v/>
      </c>
      <c r="BI317" s="3" t="str">
        <f t="shared" si="231"/>
        <v/>
      </c>
      <c r="BJ317" s="3" t="str">
        <f t="shared" si="232"/>
        <v/>
      </c>
    </row>
    <row r="318" spans="2:62">
      <c r="B318" s="6">
        <v>13</v>
      </c>
      <c r="C318" s="4" t="str">
        <f>IF(B318="","",VLOOKUP(B318,Tabelle2!$A$2:$B$38,2,0))</f>
        <v>4-15-16-19-24-33</v>
      </c>
      <c r="D318" s="3">
        <f t="shared" si="201"/>
        <v>0</v>
      </c>
      <c r="E318" s="7" t="str">
        <f t="shared" si="199"/>
        <v>L</v>
      </c>
      <c r="F318" s="32" t="str">
        <f>IF(B318="","",IF(AE317&lt;$J$15,"Bet","No Bet"))</f>
        <v>Bet</v>
      </c>
      <c r="G318" s="22">
        <f t="shared" si="200"/>
        <v>-564</v>
      </c>
      <c r="AE318" s="1">
        <f>IF(E318="L",AE317+1,IF(E318="W",0,""))</f>
        <v>2</v>
      </c>
      <c r="AF318" s="3" t="str">
        <f t="shared" si="202"/>
        <v/>
      </c>
      <c r="AG318" s="3" t="str">
        <f t="shared" si="203"/>
        <v/>
      </c>
      <c r="AH318" s="3" t="str">
        <f t="shared" si="204"/>
        <v/>
      </c>
      <c r="AI318" s="3" t="str">
        <f t="shared" si="205"/>
        <v/>
      </c>
      <c r="AJ318" s="3" t="str">
        <f t="shared" si="206"/>
        <v/>
      </c>
      <c r="AK318" s="3" t="str">
        <f t="shared" si="207"/>
        <v/>
      </c>
      <c r="AL318" s="3" t="str">
        <f t="shared" si="208"/>
        <v/>
      </c>
      <c r="AM318" s="3" t="str">
        <f t="shared" si="209"/>
        <v/>
      </c>
      <c r="AN318" s="3" t="str">
        <f t="shared" si="210"/>
        <v/>
      </c>
      <c r="AO318" s="3" t="str">
        <f t="shared" si="211"/>
        <v/>
      </c>
      <c r="AP318" s="3" t="str">
        <f t="shared" si="212"/>
        <v/>
      </c>
      <c r="AQ318" s="3" t="str">
        <f t="shared" si="213"/>
        <v/>
      </c>
      <c r="AR318" s="3" t="str">
        <f t="shared" si="214"/>
        <v/>
      </c>
      <c r="AS318" s="3" t="str">
        <f t="shared" si="215"/>
        <v/>
      </c>
      <c r="AT318" s="3" t="str">
        <f t="shared" si="216"/>
        <v/>
      </c>
      <c r="AU318" s="3" t="str">
        <f t="shared" si="217"/>
        <v/>
      </c>
      <c r="AV318" s="3" t="str">
        <f t="shared" si="218"/>
        <v/>
      </c>
      <c r="AW318" s="3" t="str">
        <f t="shared" si="219"/>
        <v/>
      </c>
      <c r="AX318" s="3" t="str">
        <f t="shared" si="220"/>
        <v/>
      </c>
      <c r="AY318" s="3" t="str">
        <f t="shared" si="221"/>
        <v/>
      </c>
      <c r="AZ318" s="3" t="str">
        <f t="shared" si="222"/>
        <v/>
      </c>
      <c r="BA318" s="3" t="str">
        <f t="shared" si="223"/>
        <v/>
      </c>
      <c r="BB318" s="3" t="str">
        <f t="shared" si="224"/>
        <v/>
      </c>
      <c r="BC318" s="3" t="str">
        <f t="shared" si="225"/>
        <v/>
      </c>
      <c r="BD318" s="3" t="str">
        <f t="shared" si="226"/>
        <v/>
      </c>
      <c r="BE318" s="3" t="str">
        <f t="shared" si="227"/>
        <v/>
      </c>
      <c r="BF318" s="3" t="str">
        <f t="shared" si="228"/>
        <v/>
      </c>
      <c r="BG318" s="3" t="str">
        <f t="shared" si="229"/>
        <v/>
      </c>
      <c r="BH318" s="3" t="str">
        <f t="shared" si="230"/>
        <v/>
      </c>
      <c r="BI318" s="3" t="str">
        <f t="shared" si="231"/>
        <v/>
      </c>
      <c r="BJ318" s="3" t="str">
        <f t="shared" si="232"/>
        <v/>
      </c>
    </row>
    <row r="319" spans="2:62">
      <c r="B319" s="6">
        <v>20</v>
      </c>
      <c r="C319" s="4" t="str">
        <f>IF(B319="","",VLOOKUP(B319,Tabelle2!$A$2:$B$38,2,0))</f>
        <v>8-11-12-28-30-36</v>
      </c>
      <c r="D319" s="3">
        <f t="shared" si="201"/>
        <v>0</v>
      </c>
      <c r="E319" s="7" t="str">
        <f t="shared" si="199"/>
        <v>L</v>
      </c>
      <c r="F319" s="32" t="str">
        <f>IF(B319="","",IF(AE318&lt;$J$15,"Bet","No Bet"))</f>
        <v>Bet</v>
      </c>
      <c r="G319" s="22">
        <f t="shared" si="200"/>
        <v>-570</v>
      </c>
      <c r="AE319" s="1">
        <f>IF(E319="L",AE318+1,IF(E319="W",0,""))</f>
        <v>3</v>
      </c>
      <c r="AF319" s="3" t="str">
        <f t="shared" si="202"/>
        <v/>
      </c>
      <c r="AG319" s="3" t="str">
        <f t="shared" si="203"/>
        <v/>
      </c>
      <c r="AH319" s="3" t="str">
        <f t="shared" si="204"/>
        <v/>
      </c>
      <c r="AI319" s="3" t="str">
        <f t="shared" si="205"/>
        <v/>
      </c>
      <c r="AJ319" s="3" t="str">
        <f t="shared" si="206"/>
        <v/>
      </c>
      <c r="AK319" s="3" t="str">
        <f t="shared" si="207"/>
        <v/>
      </c>
      <c r="AL319" s="3" t="str">
        <f t="shared" si="208"/>
        <v/>
      </c>
      <c r="AM319" s="3" t="str">
        <f t="shared" si="209"/>
        <v/>
      </c>
      <c r="AN319" s="3" t="str">
        <f t="shared" si="210"/>
        <v/>
      </c>
      <c r="AO319" s="3" t="str">
        <f t="shared" si="211"/>
        <v/>
      </c>
      <c r="AP319" s="3" t="str">
        <f t="shared" si="212"/>
        <v/>
      </c>
      <c r="AQ319" s="3" t="str">
        <f t="shared" si="213"/>
        <v/>
      </c>
      <c r="AR319" s="3" t="str">
        <f t="shared" si="214"/>
        <v/>
      </c>
      <c r="AS319" s="3" t="str">
        <f t="shared" si="215"/>
        <v/>
      </c>
      <c r="AT319" s="3" t="str">
        <f t="shared" si="216"/>
        <v/>
      </c>
      <c r="AU319" s="3" t="str">
        <f t="shared" si="217"/>
        <v/>
      </c>
      <c r="AV319" s="3" t="str">
        <f t="shared" si="218"/>
        <v/>
      </c>
      <c r="AW319" s="3" t="str">
        <f t="shared" si="219"/>
        <v/>
      </c>
      <c r="AX319" s="3" t="str">
        <f t="shared" si="220"/>
        <v/>
      </c>
      <c r="AY319" s="3" t="str">
        <f t="shared" si="221"/>
        <v/>
      </c>
      <c r="AZ319" s="3" t="str">
        <f t="shared" si="222"/>
        <v/>
      </c>
      <c r="BA319" s="3" t="str">
        <f t="shared" si="223"/>
        <v/>
      </c>
      <c r="BB319" s="3" t="str">
        <f t="shared" si="224"/>
        <v/>
      </c>
      <c r="BC319" s="3" t="str">
        <f t="shared" si="225"/>
        <v/>
      </c>
      <c r="BD319" s="3" t="str">
        <f t="shared" si="226"/>
        <v/>
      </c>
      <c r="BE319" s="3" t="str">
        <f t="shared" si="227"/>
        <v/>
      </c>
      <c r="BF319" s="3" t="str">
        <f t="shared" si="228"/>
        <v/>
      </c>
      <c r="BG319" s="3" t="str">
        <f t="shared" si="229"/>
        <v/>
      </c>
      <c r="BH319" s="3" t="str">
        <f t="shared" si="230"/>
        <v/>
      </c>
      <c r="BI319" s="3" t="str">
        <f t="shared" si="231"/>
        <v/>
      </c>
      <c r="BJ319" s="3" t="str">
        <f t="shared" si="232"/>
        <v/>
      </c>
    </row>
    <row r="320" spans="2:62">
      <c r="B320" s="6">
        <v>14</v>
      </c>
      <c r="C320" s="4" t="str">
        <f>IF(B320="","",VLOOKUP(B320,Tabelle2!$A$2:$B$38,2,0))</f>
        <v>3-8-12-23-30-35</v>
      </c>
      <c r="D320" s="3">
        <f t="shared" si="201"/>
        <v>0</v>
      </c>
      <c r="E320" s="7" t="str">
        <f t="shared" si="199"/>
        <v>L</v>
      </c>
      <c r="F320" s="32" t="str">
        <f>IF(B320="","",IF(AE319&lt;$J$15,"Bet","No Bet"))</f>
        <v>Bet</v>
      </c>
      <c r="G320" s="22">
        <f t="shared" si="200"/>
        <v>-576</v>
      </c>
      <c r="AE320" s="1">
        <f>IF(E320="L",AE319+1,IF(E320="W",0,""))</f>
        <v>4</v>
      </c>
      <c r="AF320" s="3" t="str">
        <f t="shared" si="202"/>
        <v/>
      </c>
      <c r="AG320" s="3" t="str">
        <f t="shared" si="203"/>
        <v/>
      </c>
      <c r="AH320" s="3" t="str">
        <f t="shared" si="204"/>
        <v/>
      </c>
      <c r="AI320" s="3" t="str">
        <f t="shared" si="205"/>
        <v/>
      </c>
      <c r="AJ320" s="3" t="str">
        <f t="shared" si="206"/>
        <v/>
      </c>
      <c r="AK320" s="3" t="str">
        <f t="shared" si="207"/>
        <v/>
      </c>
      <c r="AL320" s="3" t="str">
        <f t="shared" si="208"/>
        <v/>
      </c>
      <c r="AM320" s="3" t="str">
        <f t="shared" si="209"/>
        <v/>
      </c>
      <c r="AN320" s="3" t="str">
        <f t="shared" si="210"/>
        <v/>
      </c>
      <c r="AO320" s="3" t="str">
        <f t="shared" si="211"/>
        <v/>
      </c>
      <c r="AP320" s="3" t="str">
        <f t="shared" si="212"/>
        <v/>
      </c>
      <c r="AQ320" s="3" t="str">
        <f t="shared" si="213"/>
        <v/>
      </c>
      <c r="AR320" s="3" t="str">
        <f t="shared" si="214"/>
        <v/>
      </c>
      <c r="AS320" s="3" t="str">
        <f t="shared" si="215"/>
        <v/>
      </c>
      <c r="AT320" s="3" t="str">
        <f t="shared" si="216"/>
        <v/>
      </c>
      <c r="AU320" s="3" t="str">
        <f t="shared" si="217"/>
        <v/>
      </c>
      <c r="AV320" s="3" t="str">
        <f t="shared" si="218"/>
        <v/>
      </c>
      <c r="AW320" s="3" t="str">
        <f t="shared" si="219"/>
        <v/>
      </c>
      <c r="AX320" s="3" t="str">
        <f t="shared" si="220"/>
        <v/>
      </c>
      <c r="AY320" s="3" t="str">
        <f t="shared" si="221"/>
        <v/>
      </c>
      <c r="AZ320" s="3" t="str">
        <f t="shared" si="222"/>
        <v/>
      </c>
      <c r="BA320" s="3" t="str">
        <f t="shared" si="223"/>
        <v/>
      </c>
      <c r="BB320" s="3" t="str">
        <f t="shared" si="224"/>
        <v/>
      </c>
      <c r="BC320" s="3" t="str">
        <f t="shared" si="225"/>
        <v/>
      </c>
      <c r="BD320" s="3" t="str">
        <f t="shared" si="226"/>
        <v/>
      </c>
      <c r="BE320" s="3" t="str">
        <f t="shared" si="227"/>
        <v/>
      </c>
      <c r="BF320" s="3" t="str">
        <f t="shared" si="228"/>
        <v/>
      </c>
      <c r="BG320" s="3" t="str">
        <f t="shared" si="229"/>
        <v/>
      </c>
      <c r="BH320" s="3" t="str">
        <f t="shared" si="230"/>
        <v/>
      </c>
      <c r="BI320" s="3" t="str">
        <f t="shared" si="231"/>
        <v/>
      </c>
      <c r="BJ320" s="3" t="str">
        <f t="shared" si="232"/>
        <v/>
      </c>
    </row>
    <row r="321" spans="2:62">
      <c r="B321" s="6">
        <v>5</v>
      </c>
      <c r="C321" s="4" t="str">
        <f>IF(B321="","",VLOOKUP(B321,Tabelle2!$A$2:$B$38,2,0))</f>
        <v>6-9-18-22-27-34</v>
      </c>
      <c r="D321" s="3">
        <f t="shared" si="201"/>
        <v>0</v>
      </c>
      <c r="E321" s="7" t="str">
        <f t="shared" si="199"/>
        <v>L</v>
      </c>
      <c r="F321" s="32" t="str">
        <f>IF(B321="","",IF(AE320&lt;$J$15,"Bet","No Bet"))</f>
        <v>Bet</v>
      </c>
      <c r="G321" s="22">
        <f t="shared" si="200"/>
        <v>-582</v>
      </c>
      <c r="AE321" s="1">
        <f>IF(E321="L",AE320+1,IF(E321="W",0,""))</f>
        <v>5</v>
      </c>
      <c r="AF321" s="3" t="str">
        <f t="shared" si="202"/>
        <v/>
      </c>
      <c r="AG321" s="3" t="str">
        <f t="shared" si="203"/>
        <v/>
      </c>
      <c r="AH321" s="3" t="str">
        <f t="shared" si="204"/>
        <v/>
      </c>
      <c r="AI321" s="3" t="str">
        <f t="shared" si="205"/>
        <v/>
      </c>
      <c r="AJ321" s="3" t="str">
        <f t="shared" si="206"/>
        <v/>
      </c>
      <c r="AK321" s="3" t="str">
        <f t="shared" si="207"/>
        <v/>
      </c>
      <c r="AL321" s="3" t="str">
        <f t="shared" si="208"/>
        <v/>
      </c>
      <c r="AM321" s="3" t="str">
        <f t="shared" si="209"/>
        <v/>
      </c>
      <c r="AN321" s="3" t="str">
        <f t="shared" si="210"/>
        <v/>
      </c>
      <c r="AO321" s="3" t="str">
        <f t="shared" si="211"/>
        <v/>
      </c>
      <c r="AP321" s="3" t="str">
        <f t="shared" si="212"/>
        <v/>
      </c>
      <c r="AQ321" s="3" t="str">
        <f t="shared" si="213"/>
        <v/>
      </c>
      <c r="AR321" s="3" t="str">
        <f t="shared" si="214"/>
        <v/>
      </c>
      <c r="AS321" s="3" t="str">
        <f t="shared" si="215"/>
        <v/>
      </c>
      <c r="AT321" s="3" t="str">
        <f t="shared" si="216"/>
        <v/>
      </c>
      <c r="AU321" s="3" t="str">
        <f t="shared" si="217"/>
        <v/>
      </c>
      <c r="AV321" s="3" t="str">
        <f t="shared" si="218"/>
        <v/>
      </c>
      <c r="AW321" s="3" t="str">
        <f t="shared" si="219"/>
        <v/>
      </c>
      <c r="AX321" s="3" t="str">
        <f t="shared" si="220"/>
        <v/>
      </c>
      <c r="AY321" s="3" t="str">
        <f t="shared" si="221"/>
        <v/>
      </c>
      <c r="AZ321" s="3" t="str">
        <f t="shared" si="222"/>
        <v/>
      </c>
      <c r="BA321" s="3" t="str">
        <f t="shared" si="223"/>
        <v/>
      </c>
      <c r="BB321" s="3" t="str">
        <f t="shared" si="224"/>
        <v/>
      </c>
      <c r="BC321" s="3" t="str">
        <f t="shared" si="225"/>
        <v/>
      </c>
      <c r="BD321" s="3" t="str">
        <f t="shared" si="226"/>
        <v/>
      </c>
      <c r="BE321" s="3" t="str">
        <f t="shared" si="227"/>
        <v/>
      </c>
      <c r="BF321" s="3" t="str">
        <f t="shared" si="228"/>
        <v/>
      </c>
      <c r="BG321" s="3" t="str">
        <f t="shared" si="229"/>
        <v/>
      </c>
      <c r="BH321" s="3" t="str">
        <f t="shared" si="230"/>
        <v/>
      </c>
      <c r="BI321" s="3" t="str">
        <f t="shared" si="231"/>
        <v/>
      </c>
      <c r="BJ321" s="3" t="str">
        <f t="shared" si="232"/>
        <v/>
      </c>
    </row>
    <row r="322" spans="2:62">
      <c r="B322" s="6">
        <v>36</v>
      </c>
      <c r="C322" s="4" t="str">
        <f>IF(B322="","",VLOOKUP(B322,Tabelle2!$A$2:$B$38,2,0))</f>
        <v>1-4-16-19-21-33</v>
      </c>
      <c r="D322" s="3">
        <f t="shared" si="201"/>
        <v>0</v>
      </c>
      <c r="E322" s="7" t="str">
        <f t="shared" ref="E322:E385" si="233">IF(B322="","",IF(D322=1,"W",IF(D322=0,"L","")))</f>
        <v>L</v>
      </c>
      <c r="F322" s="32" t="str">
        <f>IF(B322="","",IF(AE321&lt;$J$15,"Bet","No Bet"))</f>
        <v>Bet</v>
      </c>
      <c r="G322" s="22">
        <f t="shared" si="200"/>
        <v>-588</v>
      </c>
      <c r="AE322" s="1">
        <f>IF(E322="L",AE321+1,IF(E322="W",0,""))</f>
        <v>6</v>
      </c>
      <c r="AF322" s="3" t="str">
        <f t="shared" si="202"/>
        <v/>
      </c>
      <c r="AG322" s="3" t="str">
        <f t="shared" si="203"/>
        <v/>
      </c>
      <c r="AH322" s="3" t="str">
        <f t="shared" si="204"/>
        <v/>
      </c>
      <c r="AI322" s="3" t="str">
        <f t="shared" si="205"/>
        <v/>
      </c>
      <c r="AJ322" s="3" t="str">
        <f t="shared" si="206"/>
        <v/>
      </c>
      <c r="AK322" s="3">
        <f t="shared" si="207"/>
        <v>1</v>
      </c>
      <c r="AL322" s="3" t="str">
        <f t="shared" si="208"/>
        <v/>
      </c>
      <c r="AM322" s="3" t="str">
        <f t="shared" si="209"/>
        <v/>
      </c>
      <c r="AN322" s="3" t="str">
        <f t="shared" si="210"/>
        <v/>
      </c>
      <c r="AO322" s="3" t="str">
        <f t="shared" si="211"/>
        <v/>
      </c>
      <c r="AP322" s="3" t="str">
        <f t="shared" si="212"/>
        <v/>
      </c>
      <c r="AQ322" s="3" t="str">
        <f t="shared" si="213"/>
        <v/>
      </c>
      <c r="AR322" s="3" t="str">
        <f t="shared" si="214"/>
        <v/>
      </c>
      <c r="AS322" s="3" t="str">
        <f t="shared" si="215"/>
        <v/>
      </c>
      <c r="AT322" s="3" t="str">
        <f t="shared" si="216"/>
        <v/>
      </c>
      <c r="AU322" s="3" t="str">
        <f t="shared" si="217"/>
        <v/>
      </c>
      <c r="AV322" s="3" t="str">
        <f t="shared" si="218"/>
        <v/>
      </c>
      <c r="AW322" s="3" t="str">
        <f t="shared" si="219"/>
        <v/>
      </c>
      <c r="AX322" s="3" t="str">
        <f t="shared" si="220"/>
        <v/>
      </c>
      <c r="AY322" s="3" t="str">
        <f t="shared" si="221"/>
        <v/>
      </c>
      <c r="AZ322" s="3" t="str">
        <f t="shared" si="222"/>
        <v/>
      </c>
      <c r="BA322" s="3" t="str">
        <f t="shared" si="223"/>
        <v/>
      </c>
      <c r="BB322" s="3" t="str">
        <f t="shared" si="224"/>
        <v/>
      </c>
      <c r="BC322" s="3" t="str">
        <f t="shared" si="225"/>
        <v/>
      </c>
      <c r="BD322" s="3" t="str">
        <f t="shared" si="226"/>
        <v/>
      </c>
      <c r="BE322" s="3" t="str">
        <f t="shared" si="227"/>
        <v/>
      </c>
      <c r="BF322" s="3" t="str">
        <f t="shared" si="228"/>
        <v/>
      </c>
      <c r="BG322" s="3" t="str">
        <f t="shared" si="229"/>
        <v/>
      </c>
      <c r="BH322" s="3" t="str">
        <f t="shared" si="230"/>
        <v/>
      </c>
      <c r="BI322" s="3" t="str">
        <f t="shared" si="231"/>
        <v/>
      </c>
      <c r="BJ322" s="3" t="str">
        <f t="shared" si="232"/>
        <v/>
      </c>
    </row>
    <row r="323" spans="2:62">
      <c r="B323" s="6">
        <v>1</v>
      </c>
      <c r="C323" s="4" t="str">
        <f>IF(B323="","",VLOOKUP(B323,Tabelle2!$A$2:$B$38,2,0))</f>
        <v>7-11-12-28-30-36</v>
      </c>
      <c r="D323" s="3">
        <f t="shared" si="201"/>
        <v>1</v>
      </c>
      <c r="E323" s="7" t="str">
        <f t="shared" si="233"/>
        <v>W</v>
      </c>
      <c r="F323" s="32" t="str">
        <f>IF(B323="","",IF(AE322&lt;$J$15,"Bet","No Bet"))</f>
        <v>Bet</v>
      </c>
      <c r="G323" s="22">
        <f t="shared" ref="G323:G386" si="234">IF(B323="","",IF(F323="No Bet",G322,IF(E323="L",-6+G322,IF(E323="W",30+G322))))</f>
        <v>-558</v>
      </c>
      <c r="AE323" s="1">
        <f>IF(E323="L",AE322+1,IF(E323="W",0,""))</f>
        <v>0</v>
      </c>
      <c r="AF323" s="3" t="str">
        <f t="shared" si="202"/>
        <v/>
      </c>
      <c r="AG323" s="3" t="str">
        <f t="shared" si="203"/>
        <v/>
      </c>
      <c r="AH323" s="3" t="str">
        <f t="shared" si="204"/>
        <v/>
      </c>
      <c r="AI323" s="3" t="str">
        <f t="shared" si="205"/>
        <v/>
      </c>
      <c r="AJ323" s="3" t="str">
        <f t="shared" si="206"/>
        <v/>
      </c>
      <c r="AK323" s="3" t="str">
        <f t="shared" si="207"/>
        <v/>
      </c>
      <c r="AL323" s="3" t="str">
        <f t="shared" si="208"/>
        <v/>
      </c>
      <c r="AM323" s="3" t="str">
        <f t="shared" si="209"/>
        <v/>
      </c>
      <c r="AN323" s="3" t="str">
        <f t="shared" si="210"/>
        <v/>
      </c>
      <c r="AO323" s="3" t="str">
        <f t="shared" si="211"/>
        <v/>
      </c>
      <c r="AP323" s="3" t="str">
        <f t="shared" si="212"/>
        <v/>
      </c>
      <c r="AQ323" s="3" t="str">
        <f t="shared" si="213"/>
        <v/>
      </c>
      <c r="AR323" s="3" t="str">
        <f t="shared" si="214"/>
        <v/>
      </c>
      <c r="AS323" s="3" t="str">
        <f t="shared" si="215"/>
        <v/>
      </c>
      <c r="AT323" s="3" t="str">
        <f t="shared" si="216"/>
        <v/>
      </c>
      <c r="AU323" s="3" t="str">
        <f t="shared" si="217"/>
        <v/>
      </c>
      <c r="AV323" s="3" t="str">
        <f t="shared" si="218"/>
        <v/>
      </c>
      <c r="AW323" s="3" t="str">
        <f t="shared" si="219"/>
        <v/>
      </c>
      <c r="AX323" s="3" t="str">
        <f t="shared" si="220"/>
        <v/>
      </c>
      <c r="AY323" s="3" t="str">
        <f t="shared" si="221"/>
        <v/>
      </c>
      <c r="AZ323" s="3" t="str">
        <f t="shared" si="222"/>
        <v/>
      </c>
      <c r="BA323" s="3" t="str">
        <f t="shared" si="223"/>
        <v/>
      </c>
      <c r="BB323" s="3" t="str">
        <f t="shared" si="224"/>
        <v/>
      </c>
      <c r="BC323" s="3" t="str">
        <f t="shared" si="225"/>
        <v/>
      </c>
      <c r="BD323" s="3" t="str">
        <f t="shared" si="226"/>
        <v/>
      </c>
      <c r="BE323" s="3" t="str">
        <f t="shared" si="227"/>
        <v/>
      </c>
      <c r="BF323" s="3" t="str">
        <f t="shared" si="228"/>
        <v/>
      </c>
      <c r="BG323" s="3" t="str">
        <f t="shared" si="229"/>
        <v/>
      </c>
      <c r="BH323" s="3" t="str">
        <f t="shared" si="230"/>
        <v/>
      </c>
      <c r="BI323" s="3" t="str">
        <f t="shared" si="231"/>
        <v/>
      </c>
      <c r="BJ323" s="3" t="str">
        <f t="shared" si="232"/>
        <v/>
      </c>
    </row>
    <row r="324" spans="2:62">
      <c r="B324" s="6">
        <v>24</v>
      </c>
      <c r="C324" s="4" t="str">
        <f>IF(B324="","",VLOOKUP(B324,Tabelle2!$A$2:$B$38,2,0))</f>
        <v>6-13-18-22-27-29</v>
      </c>
      <c r="D324" s="3">
        <f t="shared" ref="D324:D387" si="235">IF(B324="","",IF(B323=1,COUNTIF($X$1:$AC$1,B324),IF(B323=2,COUNTIF($X$2:$AC$2,B324),IF(B323=3,COUNTIF($X$3:$AC$3,B324),IF(B323=4,COUNTIF($X$4:$AC$4,B324),IF(B323=5,COUNTIF($X$5:$AC$5,B324),IF(B323=6,COUNTIF($X$6:$AC$6,B324),IF(B323=7,COUNTIF($X$7:$AC$7,B324),IF(B323=8,COUNTIF($X$8:$AC$8,B324),IF(B323=9,COUNTIF($X$9:$AC$9,B324),IF(B323=10,COUNTIF($X$10:$AC$10,B324),IF(B323=11,COUNTIF($X$11:$AC$11,B324),IF(B323=12,COUNTIF($X$12:$AC$12,B324),IF(B323=13,COUNTIF($X$13:$AC$13,B324),IF(B323=14,COUNTIF($X$14:$AC$14,B324),IF(B323=15,COUNTIF($X$15:$AC$15,B324),IF(B323=16,COUNTIF($X$16:$AC$16,B324),IF(B323=17,COUNTIF($X$17:$AC$17,B324),IF(B323=18,COUNTIF($X$18:$AC$18,B324),IF(B323=19,COUNTIF($X$19:$AC$19,B324),IF(B323=20,COUNTIF($X$20:$AC$20,B324),IF(B323=21,COUNTIF($X$21:$AC$21,B324),IF(B323=22,COUNTIF($X$22:$AC$22,B324),IF(B323=23,COUNTIF($X$23:$AC$23,B324),IF(B323=24,COUNTIF($X$24:$AC$24,B324),IF(B323=25,COUNTIF($X$25:$AC$25,B324),IF(B323=26,COUNTIF($X$26:$AC$26,B324),IF(B323=27,COUNTIF($X$27:$AC$27,B324),IF(B323=28,COUNTIF($X$28:$AC$28,B324),IF(B323=29,COUNTIF($X$29:$AC$29,B324),IF(B323=30,COUNTIF($X$30:$AC$30,B324),IF(B323=31,COUNTIF($X$31:$AC$31,B324),IF(B323=32,COUNTIF($X$32:$AC$32,B324),IF(B323=33,COUNTIF($X$33:$AC$33,B324),IF(B323=34,COUNTIF($X$34:$AC$34,B324),IF(B323=35,COUNTIF($X$35:$AC$35,B324),IF(B323=36,COUNTIF($X$36:$AC$36,B324),IF(B323=0,COUNTIF($X$37:$AC$37,B324),""))))))))))))))))))))))))))))))))))))))</f>
        <v>0</v>
      </c>
      <c r="E324" s="7" t="str">
        <f t="shared" si="233"/>
        <v>L</v>
      </c>
      <c r="F324" s="32" t="str">
        <f>IF(B324="","",IF(AE323&lt;$J$15,"Bet","No Bet"))</f>
        <v>Bet</v>
      </c>
      <c r="G324" s="22">
        <f t="shared" si="234"/>
        <v>-564</v>
      </c>
      <c r="AE324" s="1">
        <f>IF(E324="L",AE323+1,IF(E324="W",0,""))</f>
        <v>1</v>
      </c>
      <c r="AF324" s="3" t="str">
        <f t="shared" si="202"/>
        <v/>
      </c>
      <c r="AG324" s="3" t="str">
        <f t="shared" si="203"/>
        <v/>
      </c>
      <c r="AH324" s="3" t="str">
        <f t="shared" si="204"/>
        <v/>
      </c>
      <c r="AI324" s="3" t="str">
        <f t="shared" si="205"/>
        <v/>
      </c>
      <c r="AJ324" s="3" t="str">
        <f t="shared" si="206"/>
        <v/>
      </c>
      <c r="AK324" s="3" t="str">
        <f t="shared" si="207"/>
        <v/>
      </c>
      <c r="AL324" s="3" t="str">
        <f t="shared" si="208"/>
        <v/>
      </c>
      <c r="AM324" s="3" t="str">
        <f t="shared" si="209"/>
        <v/>
      </c>
      <c r="AN324" s="3" t="str">
        <f t="shared" si="210"/>
        <v/>
      </c>
      <c r="AO324" s="3" t="str">
        <f t="shared" si="211"/>
        <v/>
      </c>
      <c r="AP324" s="3" t="str">
        <f t="shared" si="212"/>
        <v/>
      </c>
      <c r="AQ324" s="3" t="str">
        <f t="shared" si="213"/>
        <v/>
      </c>
      <c r="AR324" s="3" t="str">
        <f t="shared" si="214"/>
        <v/>
      </c>
      <c r="AS324" s="3" t="str">
        <f t="shared" si="215"/>
        <v/>
      </c>
      <c r="AT324" s="3" t="str">
        <f t="shared" si="216"/>
        <v/>
      </c>
      <c r="AU324" s="3" t="str">
        <f t="shared" si="217"/>
        <v/>
      </c>
      <c r="AV324" s="3" t="str">
        <f t="shared" si="218"/>
        <v/>
      </c>
      <c r="AW324" s="3" t="str">
        <f t="shared" si="219"/>
        <v/>
      </c>
      <c r="AX324" s="3" t="str">
        <f t="shared" si="220"/>
        <v/>
      </c>
      <c r="AY324" s="3" t="str">
        <f t="shared" si="221"/>
        <v/>
      </c>
      <c r="AZ324" s="3" t="str">
        <f t="shared" si="222"/>
        <v/>
      </c>
      <c r="BA324" s="3" t="str">
        <f t="shared" si="223"/>
        <v/>
      </c>
      <c r="BB324" s="3" t="str">
        <f t="shared" si="224"/>
        <v/>
      </c>
      <c r="BC324" s="3" t="str">
        <f t="shared" si="225"/>
        <v/>
      </c>
      <c r="BD324" s="3" t="str">
        <f t="shared" si="226"/>
        <v/>
      </c>
      <c r="BE324" s="3" t="str">
        <f t="shared" si="227"/>
        <v/>
      </c>
      <c r="BF324" s="3" t="str">
        <f t="shared" si="228"/>
        <v/>
      </c>
      <c r="BG324" s="3" t="str">
        <f t="shared" si="229"/>
        <v/>
      </c>
      <c r="BH324" s="3" t="str">
        <f t="shared" si="230"/>
        <v/>
      </c>
      <c r="BI324" s="3" t="str">
        <f t="shared" si="231"/>
        <v/>
      </c>
      <c r="BJ324" s="3" t="str">
        <f t="shared" si="232"/>
        <v/>
      </c>
    </row>
    <row r="325" spans="2:62">
      <c r="B325" s="6">
        <v>1</v>
      </c>
      <c r="C325" s="4" t="str">
        <f>IF(B325="","",VLOOKUP(B325,Tabelle2!$A$2:$B$38,2,0))</f>
        <v>7-11-12-28-30-36</v>
      </c>
      <c r="D325" s="3">
        <f t="shared" si="235"/>
        <v>0</v>
      </c>
      <c r="E325" s="7" t="str">
        <f t="shared" si="233"/>
        <v>L</v>
      </c>
      <c r="F325" s="32" t="str">
        <f>IF(B325="","",IF(AE324&lt;$J$15,"Bet","No Bet"))</f>
        <v>Bet</v>
      </c>
      <c r="G325" s="22">
        <f t="shared" si="234"/>
        <v>-570</v>
      </c>
      <c r="AE325" s="1">
        <f>IF(E325="L",AE324+1,IF(E325="W",0,""))</f>
        <v>2</v>
      </c>
      <c r="AF325" s="3" t="str">
        <f t="shared" si="202"/>
        <v/>
      </c>
      <c r="AG325" s="3" t="str">
        <f t="shared" si="203"/>
        <v/>
      </c>
      <c r="AH325" s="3" t="str">
        <f t="shared" si="204"/>
        <v/>
      </c>
      <c r="AI325" s="3" t="str">
        <f t="shared" si="205"/>
        <v/>
      </c>
      <c r="AJ325" s="3" t="str">
        <f t="shared" si="206"/>
        <v/>
      </c>
      <c r="AK325" s="3" t="str">
        <f t="shared" si="207"/>
        <v/>
      </c>
      <c r="AL325" s="3" t="str">
        <f t="shared" si="208"/>
        <v/>
      </c>
      <c r="AM325" s="3" t="str">
        <f t="shared" si="209"/>
        <v/>
      </c>
      <c r="AN325" s="3" t="str">
        <f t="shared" si="210"/>
        <v/>
      </c>
      <c r="AO325" s="3" t="str">
        <f t="shared" si="211"/>
        <v/>
      </c>
      <c r="AP325" s="3" t="str">
        <f t="shared" si="212"/>
        <v/>
      </c>
      <c r="AQ325" s="3" t="str">
        <f t="shared" si="213"/>
        <v/>
      </c>
      <c r="AR325" s="3" t="str">
        <f t="shared" si="214"/>
        <v/>
      </c>
      <c r="AS325" s="3" t="str">
        <f t="shared" si="215"/>
        <v/>
      </c>
      <c r="AT325" s="3" t="str">
        <f t="shared" si="216"/>
        <v/>
      </c>
      <c r="AU325" s="3" t="str">
        <f t="shared" si="217"/>
        <v/>
      </c>
      <c r="AV325" s="3" t="str">
        <f t="shared" si="218"/>
        <v/>
      </c>
      <c r="AW325" s="3" t="str">
        <f t="shared" si="219"/>
        <v/>
      </c>
      <c r="AX325" s="3" t="str">
        <f t="shared" si="220"/>
        <v/>
      </c>
      <c r="AY325" s="3" t="str">
        <f t="shared" si="221"/>
        <v/>
      </c>
      <c r="AZ325" s="3" t="str">
        <f t="shared" si="222"/>
        <v/>
      </c>
      <c r="BA325" s="3" t="str">
        <f t="shared" si="223"/>
        <v/>
      </c>
      <c r="BB325" s="3" t="str">
        <f t="shared" si="224"/>
        <v/>
      </c>
      <c r="BC325" s="3" t="str">
        <f t="shared" si="225"/>
        <v/>
      </c>
      <c r="BD325" s="3" t="str">
        <f t="shared" si="226"/>
        <v/>
      </c>
      <c r="BE325" s="3" t="str">
        <f t="shared" si="227"/>
        <v/>
      </c>
      <c r="BF325" s="3" t="str">
        <f t="shared" si="228"/>
        <v/>
      </c>
      <c r="BG325" s="3" t="str">
        <f t="shared" si="229"/>
        <v/>
      </c>
      <c r="BH325" s="3" t="str">
        <f t="shared" si="230"/>
        <v/>
      </c>
      <c r="BI325" s="3" t="str">
        <f t="shared" si="231"/>
        <v/>
      </c>
      <c r="BJ325" s="3" t="str">
        <f t="shared" si="232"/>
        <v/>
      </c>
    </row>
    <row r="326" spans="2:62">
      <c r="B326" s="6">
        <v>26</v>
      </c>
      <c r="C326" s="4" t="str">
        <f>IF(B326="","",VLOOKUP(B326,Tabelle2!$A$2:$B$38,2,0))</f>
        <v>9-17-22-25-31-34</v>
      </c>
      <c r="D326" s="3">
        <f t="shared" si="235"/>
        <v>0</v>
      </c>
      <c r="E326" s="7" t="str">
        <f t="shared" si="233"/>
        <v>L</v>
      </c>
      <c r="F326" s="32" t="str">
        <f>IF(B326="","",IF(AE325&lt;$J$15,"Bet","No Bet"))</f>
        <v>Bet</v>
      </c>
      <c r="G326" s="22">
        <f t="shared" si="234"/>
        <v>-576</v>
      </c>
      <c r="AE326" s="1">
        <f>IF(E326="L",AE325+1,IF(E326="W",0,""))</f>
        <v>3</v>
      </c>
      <c r="AF326" s="3" t="str">
        <f t="shared" si="202"/>
        <v/>
      </c>
      <c r="AG326" s="3" t="str">
        <f t="shared" si="203"/>
        <v/>
      </c>
      <c r="AH326" s="3" t="str">
        <f t="shared" si="204"/>
        <v/>
      </c>
      <c r="AI326" s="3" t="str">
        <f t="shared" si="205"/>
        <v/>
      </c>
      <c r="AJ326" s="3" t="str">
        <f t="shared" si="206"/>
        <v/>
      </c>
      <c r="AK326" s="3" t="str">
        <f t="shared" si="207"/>
        <v/>
      </c>
      <c r="AL326" s="3" t="str">
        <f t="shared" si="208"/>
        <v/>
      </c>
      <c r="AM326" s="3" t="str">
        <f t="shared" si="209"/>
        <v/>
      </c>
      <c r="AN326" s="3" t="str">
        <f t="shared" si="210"/>
        <v/>
      </c>
      <c r="AO326" s="3" t="str">
        <f t="shared" si="211"/>
        <v/>
      </c>
      <c r="AP326" s="3" t="str">
        <f t="shared" si="212"/>
        <v/>
      </c>
      <c r="AQ326" s="3" t="str">
        <f t="shared" si="213"/>
        <v/>
      </c>
      <c r="AR326" s="3" t="str">
        <f t="shared" si="214"/>
        <v/>
      </c>
      <c r="AS326" s="3" t="str">
        <f t="shared" si="215"/>
        <v/>
      </c>
      <c r="AT326" s="3" t="str">
        <f t="shared" si="216"/>
        <v/>
      </c>
      <c r="AU326" s="3" t="str">
        <f t="shared" si="217"/>
        <v/>
      </c>
      <c r="AV326" s="3" t="str">
        <f t="shared" si="218"/>
        <v/>
      </c>
      <c r="AW326" s="3" t="str">
        <f t="shared" si="219"/>
        <v/>
      </c>
      <c r="AX326" s="3" t="str">
        <f t="shared" si="220"/>
        <v/>
      </c>
      <c r="AY326" s="3" t="str">
        <f t="shared" si="221"/>
        <v/>
      </c>
      <c r="AZ326" s="3" t="str">
        <f t="shared" si="222"/>
        <v/>
      </c>
      <c r="BA326" s="3" t="str">
        <f t="shared" si="223"/>
        <v/>
      </c>
      <c r="BB326" s="3" t="str">
        <f t="shared" si="224"/>
        <v/>
      </c>
      <c r="BC326" s="3" t="str">
        <f t="shared" si="225"/>
        <v/>
      </c>
      <c r="BD326" s="3" t="str">
        <f t="shared" si="226"/>
        <v/>
      </c>
      <c r="BE326" s="3" t="str">
        <f t="shared" si="227"/>
        <v/>
      </c>
      <c r="BF326" s="3" t="str">
        <f t="shared" si="228"/>
        <v/>
      </c>
      <c r="BG326" s="3" t="str">
        <f t="shared" si="229"/>
        <v/>
      </c>
      <c r="BH326" s="3" t="str">
        <f t="shared" si="230"/>
        <v/>
      </c>
      <c r="BI326" s="3" t="str">
        <f t="shared" si="231"/>
        <v/>
      </c>
      <c r="BJ326" s="3" t="str">
        <f t="shared" si="232"/>
        <v/>
      </c>
    </row>
    <row r="327" spans="2:62">
      <c r="B327" s="6">
        <v>15</v>
      </c>
      <c r="C327" s="4" t="str">
        <f>IF(B327="","",VLOOKUP(B327,Tabelle2!$A$2:$B$38,2,0))</f>
        <v>6-7-12-18-27-29</v>
      </c>
      <c r="D327" s="3">
        <f t="shared" si="235"/>
        <v>0</v>
      </c>
      <c r="E327" s="7" t="str">
        <f t="shared" si="233"/>
        <v>L</v>
      </c>
      <c r="F327" s="32" t="str">
        <f>IF(B327="","",IF(AE326&lt;$J$15,"Bet","No Bet"))</f>
        <v>Bet</v>
      </c>
      <c r="G327" s="22">
        <f t="shared" si="234"/>
        <v>-582</v>
      </c>
      <c r="AE327" s="1">
        <f>IF(E327="L",AE326+1,IF(E327="W",0,""))</f>
        <v>4</v>
      </c>
      <c r="AF327" s="3" t="str">
        <f t="shared" si="202"/>
        <v/>
      </c>
      <c r="AG327" s="3" t="str">
        <f t="shared" si="203"/>
        <v/>
      </c>
      <c r="AH327" s="3" t="str">
        <f t="shared" si="204"/>
        <v/>
      </c>
      <c r="AI327" s="3" t="str">
        <f t="shared" si="205"/>
        <v/>
      </c>
      <c r="AJ327" s="3" t="str">
        <f t="shared" si="206"/>
        <v/>
      </c>
      <c r="AK327" s="3" t="str">
        <f t="shared" si="207"/>
        <v/>
      </c>
      <c r="AL327" s="3" t="str">
        <f t="shared" si="208"/>
        <v/>
      </c>
      <c r="AM327" s="3" t="str">
        <f t="shared" si="209"/>
        <v/>
      </c>
      <c r="AN327" s="3" t="str">
        <f t="shared" si="210"/>
        <v/>
      </c>
      <c r="AO327" s="3" t="str">
        <f t="shared" si="211"/>
        <v/>
      </c>
      <c r="AP327" s="3" t="str">
        <f t="shared" si="212"/>
        <v/>
      </c>
      <c r="AQ327" s="3" t="str">
        <f t="shared" si="213"/>
        <v/>
      </c>
      <c r="AR327" s="3" t="str">
        <f t="shared" si="214"/>
        <v/>
      </c>
      <c r="AS327" s="3" t="str">
        <f t="shared" si="215"/>
        <v/>
      </c>
      <c r="AT327" s="3" t="str">
        <f t="shared" si="216"/>
        <v/>
      </c>
      <c r="AU327" s="3" t="str">
        <f t="shared" si="217"/>
        <v/>
      </c>
      <c r="AV327" s="3" t="str">
        <f t="shared" si="218"/>
        <v/>
      </c>
      <c r="AW327" s="3" t="str">
        <f t="shared" si="219"/>
        <v/>
      </c>
      <c r="AX327" s="3" t="str">
        <f t="shared" si="220"/>
        <v/>
      </c>
      <c r="AY327" s="3" t="str">
        <f t="shared" si="221"/>
        <v/>
      </c>
      <c r="AZ327" s="3" t="str">
        <f t="shared" si="222"/>
        <v/>
      </c>
      <c r="BA327" s="3" t="str">
        <f t="shared" si="223"/>
        <v/>
      </c>
      <c r="BB327" s="3" t="str">
        <f t="shared" si="224"/>
        <v/>
      </c>
      <c r="BC327" s="3" t="str">
        <f t="shared" si="225"/>
        <v/>
      </c>
      <c r="BD327" s="3" t="str">
        <f t="shared" si="226"/>
        <v/>
      </c>
      <c r="BE327" s="3" t="str">
        <f t="shared" si="227"/>
        <v/>
      </c>
      <c r="BF327" s="3" t="str">
        <f t="shared" si="228"/>
        <v/>
      </c>
      <c r="BG327" s="3" t="str">
        <f t="shared" si="229"/>
        <v/>
      </c>
      <c r="BH327" s="3" t="str">
        <f t="shared" si="230"/>
        <v/>
      </c>
      <c r="BI327" s="3" t="str">
        <f t="shared" si="231"/>
        <v/>
      </c>
      <c r="BJ327" s="3" t="str">
        <f t="shared" si="232"/>
        <v/>
      </c>
    </row>
    <row r="328" spans="2:62">
      <c r="B328" s="6">
        <v>30</v>
      </c>
      <c r="C328" s="4" t="str">
        <f>IF(B328="","",VLOOKUP(B328,Tabelle2!$A$2:$B$38,2,0))</f>
        <v>1-2-14-20-21-25</v>
      </c>
      <c r="D328" s="3">
        <f t="shared" si="235"/>
        <v>0</v>
      </c>
      <c r="E328" s="7" t="str">
        <f t="shared" si="233"/>
        <v>L</v>
      </c>
      <c r="F328" s="32" t="str">
        <f>IF(B328="","",IF(AE327&lt;$J$15,"Bet","No Bet"))</f>
        <v>Bet</v>
      </c>
      <c r="G328" s="22">
        <f t="shared" si="234"/>
        <v>-588</v>
      </c>
      <c r="AE328" s="1">
        <f>IF(E328="L",AE327+1,IF(E328="W",0,""))</f>
        <v>5</v>
      </c>
      <c r="AF328" s="3" t="str">
        <f t="shared" si="202"/>
        <v/>
      </c>
      <c r="AG328" s="3" t="str">
        <f t="shared" si="203"/>
        <v/>
      </c>
      <c r="AH328" s="3" t="str">
        <f t="shared" si="204"/>
        <v/>
      </c>
      <c r="AI328" s="3" t="str">
        <f t="shared" si="205"/>
        <v/>
      </c>
      <c r="AJ328" s="3" t="str">
        <f t="shared" si="206"/>
        <v/>
      </c>
      <c r="AK328" s="3" t="str">
        <f t="shared" si="207"/>
        <v/>
      </c>
      <c r="AL328" s="3" t="str">
        <f t="shared" si="208"/>
        <v/>
      </c>
      <c r="AM328" s="3" t="str">
        <f t="shared" si="209"/>
        <v/>
      </c>
      <c r="AN328" s="3" t="str">
        <f t="shared" si="210"/>
        <v/>
      </c>
      <c r="AO328" s="3" t="str">
        <f t="shared" si="211"/>
        <v/>
      </c>
      <c r="AP328" s="3" t="str">
        <f t="shared" si="212"/>
        <v/>
      </c>
      <c r="AQ328" s="3" t="str">
        <f t="shared" si="213"/>
        <v/>
      </c>
      <c r="AR328" s="3" t="str">
        <f t="shared" si="214"/>
        <v/>
      </c>
      <c r="AS328" s="3" t="str">
        <f t="shared" si="215"/>
        <v/>
      </c>
      <c r="AT328" s="3" t="str">
        <f t="shared" si="216"/>
        <v/>
      </c>
      <c r="AU328" s="3" t="str">
        <f t="shared" si="217"/>
        <v/>
      </c>
      <c r="AV328" s="3" t="str">
        <f t="shared" si="218"/>
        <v/>
      </c>
      <c r="AW328" s="3" t="str">
        <f t="shared" si="219"/>
        <v/>
      </c>
      <c r="AX328" s="3" t="str">
        <f t="shared" si="220"/>
        <v/>
      </c>
      <c r="AY328" s="3" t="str">
        <f t="shared" si="221"/>
        <v/>
      </c>
      <c r="AZ328" s="3" t="str">
        <f t="shared" si="222"/>
        <v/>
      </c>
      <c r="BA328" s="3" t="str">
        <f t="shared" si="223"/>
        <v/>
      </c>
      <c r="BB328" s="3" t="str">
        <f t="shared" si="224"/>
        <v/>
      </c>
      <c r="BC328" s="3" t="str">
        <f t="shared" si="225"/>
        <v/>
      </c>
      <c r="BD328" s="3" t="str">
        <f t="shared" si="226"/>
        <v/>
      </c>
      <c r="BE328" s="3" t="str">
        <f t="shared" si="227"/>
        <v/>
      </c>
      <c r="BF328" s="3" t="str">
        <f t="shared" si="228"/>
        <v/>
      </c>
      <c r="BG328" s="3" t="str">
        <f t="shared" si="229"/>
        <v/>
      </c>
      <c r="BH328" s="3" t="str">
        <f t="shared" si="230"/>
        <v/>
      </c>
      <c r="BI328" s="3" t="str">
        <f t="shared" si="231"/>
        <v/>
      </c>
      <c r="BJ328" s="3" t="str">
        <f t="shared" si="232"/>
        <v/>
      </c>
    </row>
    <row r="329" spans="2:62">
      <c r="B329" s="6">
        <v>18</v>
      </c>
      <c r="C329" s="4" t="str">
        <f>IF(B329="","",VLOOKUP(B329,Tabelle2!$A$2:$B$38,2,0))</f>
        <v>0-5-15-16-24-32</v>
      </c>
      <c r="D329" s="3">
        <f t="shared" si="235"/>
        <v>0</v>
      </c>
      <c r="E329" s="7" t="str">
        <f t="shared" si="233"/>
        <v>L</v>
      </c>
      <c r="F329" s="32" t="str">
        <f>IF(B329="","",IF(AE328&lt;$J$15,"Bet","No Bet"))</f>
        <v>Bet</v>
      </c>
      <c r="G329" s="22">
        <f t="shared" si="234"/>
        <v>-594</v>
      </c>
      <c r="AE329" s="1">
        <f>IF(E329="L",AE328+1,IF(E329="W",0,""))</f>
        <v>6</v>
      </c>
      <c r="AF329" s="3" t="str">
        <f t="shared" si="202"/>
        <v/>
      </c>
      <c r="AG329" s="3" t="str">
        <f t="shared" si="203"/>
        <v/>
      </c>
      <c r="AH329" s="3" t="str">
        <f t="shared" si="204"/>
        <v/>
      </c>
      <c r="AI329" s="3" t="str">
        <f t="shared" si="205"/>
        <v/>
      </c>
      <c r="AJ329" s="3" t="str">
        <f t="shared" si="206"/>
        <v/>
      </c>
      <c r="AK329" s="3" t="str">
        <f t="shared" si="207"/>
        <v/>
      </c>
      <c r="AL329" s="3" t="str">
        <f t="shared" si="208"/>
        <v/>
      </c>
      <c r="AM329" s="3" t="str">
        <f t="shared" si="209"/>
        <v/>
      </c>
      <c r="AN329" s="3" t="str">
        <f t="shared" si="210"/>
        <v/>
      </c>
      <c r="AO329" s="3" t="str">
        <f t="shared" si="211"/>
        <v/>
      </c>
      <c r="AP329" s="3" t="str">
        <f t="shared" si="212"/>
        <v/>
      </c>
      <c r="AQ329" s="3" t="str">
        <f t="shared" si="213"/>
        <v/>
      </c>
      <c r="AR329" s="3" t="str">
        <f t="shared" si="214"/>
        <v/>
      </c>
      <c r="AS329" s="3" t="str">
        <f t="shared" si="215"/>
        <v/>
      </c>
      <c r="AT329" s="3" t="str">
        <f t="shared" si="216"/>
        <v/>
      </c>
      <c r="AU329" s="3" t="str">
        <f t="shared" si="217"/>
        <v/>
      </c>
      <c r="AV329" s="3" t="str">
        <f t="shared" si="218"/>
        <v/>
      </c>
      <c r="AW329" s="3" t="str">
        <f t="shared" si="219"/>
        <v/>
      </c>
      <c r="AX329" s="3" t="str">
        <f t="shared" si="220"/>
        <v/>
      </c>
      <c r="AY329" s="3" t="str">
        <f t="shared" si="221"/>
        <v/>
      </c>
      <c r="AZ329" s="3" t="str">
        <f t="shared" si="222"/>
        <v/>
      </c>
      <c r="BA329" s="3" t="str">
        <f t="shared" si="223"/>
        <v/>
      </c>
      <c r="BB329" s="3" t="str">
        <f t="shared" si="224"/>
        <v/>
      </c>
      <c r="BC329" s="3" t="str">
        <f t="shared" si="225"/>
        <v/>
      </c>
      <c r="BD329" s="3" t="str">
        <f t="shared" si="226"/>
        <v/>
      </c>
      <c r="BE329" s="3" t="str">
        <f t="shared" si="227"/>
        <v/>
      </c>
      <c r="BF329" s="3" t="str">
        <f t="shared" si="228"/>
        <v/>
      </c>
      <c r="BG329" s="3" t="str">
        <f t="shared" si="229"/>
        <v/>
      </c>
      <c r="BH329" s="3" t="str">
        <f t="shared" si="230"/>
        <v/>
      </c>
      <c r="BI329" s="3" t="str">
        <f t="shared" si="231"/>
        <v/>
      </c>
      <c r="BJ329" s="3" t="str">
        <f t="shared" si="232"/>
        <v/>
      </c>
    </row>
    <row r="330" spans="2:62">
      <c r="B330" s="6">
        <v>17</v>
      </c>
      <c r="C330" s="4" t="str">
        <f>IF(B330="","",VLOOKUP(B330,Tabelle2!$A$2:$B$38,2,0))</f>
        <v>0-3-8-10-23-26</v>
      </c>
      <c r="D330" s="3">
        <f t="shared" si="235"/>
        <v>0</v>
      </c>
      <c r="E330" s="7" t="str">
        <f t="shared" si="233"/>
        <v>L</v>
      </c>
      <c r="F330" s="32" t="str">
        <f>IF(B330="","",IF(AE329&lt;$J$15,"Bet","No Bet"))</f>
        <v>Bet</v>
      </c>
      <c r="G330" s="22">
        <f t="shared" si="234"/>
        <v>-600</v>
      </c>
      <c r="AE330" s="1">
        <f>IF(E330="L",AE329+1,IF(E330="W",0,""))</f>
        <v>7</v>
      </c>
      <c r="AF330" s="3" t="str">
        <f t="shared" si="202"/>
        <v/>
      </c>
      <c r="AG330" s="3" t="str">
        <f t="shared" si="203"/>
        <v/>
      </c>
      <c r="AH330" s="3" t="str">
        <f t="shared" si="204"/>
        <v/>
      </c>
      <c r="AI330" s="3" t="str">
        <f t="shared" si="205"/>
        <v/>
      </c>
      <c r="AJ330" s="3" t="str">
        <f t="shared" si="206"/>
        <v/>
      </c>
      <c r="AK330" s="3" t="str">
        <f t="shared" si="207"/>
        <v/>
      </c>
      <c r="AL330" s="3" t="str">
        <f t="shared" si="208"/>
        <v/>
      </c>
      <c r="AM330" s="3" t="str">
        <f t="shared" si="209"/>
        <v/>
      </c>
      <c r="AN330" s="3" t="str">
        <f t="shared" si="210"/>
        <v/>
      </c>
      <c r="AO330" s="3" t="str">
        <f t="shared" si="211"/>
        <v/>
      </c>
      <c r="AP330" s="3" t="str">
        <f t="shared" si="212"/>
        <v/>
      </c>
      <c r="AQ330" s="3" t="str">
        <f t="shared" si="213"/>
        <v/>
      </c>
      <c r="AR330" s="3" t="str">
        <f t="shared" si="214"/>
        <v/>
      </c>
      <c r="AS330" s="3" t="str">
        <f t="shared" si="215"/>
        <v/>
      </c>
      <c r="AT330" s="3" t="str">
        <f t="shared" si="216"/>
        <v/>
      </c>
      <c r="AU330" s="3" t="str">
        <f t="shared" si="217"/>
        <v/>
      </c>
      <c r="AV330" s="3" t="str">
        <f t="shared" si="218"/>
        <v/>
      </c>
      <c r="AW330" s="3" t="str">
        <f t="shared" si="219"/>
        <v/>
      </c>
      <c r="AX330" s="3" t="str">
        <f t="shared" si="220"/>
        <v/>
      </c>
      <c r="AY330" s="3" t="str">
        <f t="shared" si="221"/>
        <v/>
      </c>
      <c r="AZ330" s="3" t="str">
        <f t="shared" si="222"/>
        <v/>
      </c>
      <c r="BA330" s="3" t="str">
        <f t="shared" si="223"/>
        <v/>
      </c>
      <c r="BB330" s="3" t="str">
        <f t="shared" si="224"/>
        <v/>
      </c>
      <c r="BC330" s="3" t="str">
        <f t="shared" si="225"/>
        <v/>
      </c>
      <c r="BD330" s="3" t="str">
        <f t="shared" si="226"/>
        <v/>
      </c>
      <c r="BE330" s="3" t="str">
        <f t="shared" si="227"/>
        <v/>
      </c>
      <c r="BF330" s="3" t="str">
        <f t="shared" si="228"/>
        <v/>
      </c>
      <c r="BG330" s="3" t="str">
        <f t="shared" si="229"/>
        <v/>
      </c>
      <c r="BH330" s="3" t="str">
        <f t="shared" si="230"/>
        <v/>
      </c>
      <c r="BI330" s="3" t="str">
        <f t="shared" si="231"/>
        <v/>
      </c>
      <c r="BJ330" s="3" t="str">
        <f t="shared" si="232"/>
        <v/>
      </c>
    </row>
    <row r="331" spans="2:62">
      <c r="B331" s="6">
        <v>32</v>
      </c>
      <c r="C331" s="4" t="str">
        <f>IF(B331="","",VLOOKUP(B331,Tabelle2!$A$2:$B$38,2,0))</f>
        <v>6-18-22-27-29-34</v>
      </c>
      <c r="D331" s="3">
        <f t="shared" si="235"/>
        <v>0</v>
      </c>
      <c r="E331" s="7" t="str">
        <f t="shared" si="233"/>
        <v>L</v>
      </c>
      <c r="F331" s="32" t="str">
        <f>IF(B331="","",IF(AE330&lt;$J$15,"Bet","No Bet"))</f>
        <v>Bet</v>
      </c>
      <c r="G331" s="22">
        <f t="shared" si="234"/>
        <v>-606</v>
      </c>
      <c r="AE331" s="1">
        <f>IF(E331="L",AE330+1,IF(E331="W",0,""))</f>
        <v>8</v>
      </c>
      <c r="AF331" s="3" t="str">
        <f t="shared" si="202"/>
        <v/>
      </c>
      <c r="AG331" s="3" t="str">
        <f t="shared" si="203"/>
        <v/>
      </c>
      <c r="AH331" s="3" t="str">
        <f t="shared" si="204"/>
        <v/>
      </c>
      <c r="AI331" s="3" t="str">
        <f t="shared" si="205"/>
        <v/>
      </c>
      <c r="AJ331" s="3" t="str">
        <f t="shared" si="206"/>
        <v/>
      </c>
      <c r="AK331" s="3" t="str">
        <f t="shared" si="207"/>
        <v/>
      </c>
      <c r="AL331" s="3" t="str">
        <f t="shared" si="208"/>
        <v/>
      </c>
      <c r="AM331" s="3" t="str">
        <f t="shared" si="209"/>
        <v/>
      </c>
      <c r="AN331" s="3" t="str">
        <f t="shared" si="210"/>
        <v/>
      </c>
      <c r="AO331" s="3" t="str">
        <f t="shared" si="211"/>
        <v/>
      </c>
      <c r="AP331" s="3" t="str">
        <f t="shared" si="212"/>
        <v/>
      </c>
      <c r="AQ331" s="3" t="str">
        <f t="shared" si="213"/>
        <v/>
      </c>
      <c r="AR331" s="3" t="str">
        <f t="shared" si="214"/>
        <v/>
      </c>
      <c r="AS331" s="3" t="str">
        <f t="shared" si="215"/>
        <v/>
      </c>
      <c r="AT331" s="3" t="str">
        <f t="shared" si="216"/>
        <v/>
      </c>
      <c r="AU331" s="3" t="str">
        <f t="shared" si="217"/>
        <v/>
      </c>
      <c r="AV331" s="3" t="str">
        <f t="shared" si="218"/>
        <v/>
      </c>
      <c r="AW331" s="3" t="str">
        <f t="shared" si="219"/>
        <v/>
      </c>
      <c r="AX331" s="3" t="str">
        <f t="shared" si="220"/>
        <v/>
      </c>
      <c r="AY331" s="3" t="str">
        <f t="shared" si="221"/>
        <v/>
      </c>
      <c r="AZ331" s="3" t="str">
        <f t="shared" si="222"/>
        <v/>
      </c>
      <c r="BA331" s="3" t="str">
        <f t="shared" si="223"/>
        <v/>
      </c>
      <c r="BB331" s="3" t="str">
        <f t="shared" si="224"/>
        <v/>
      </c>
      <c r="BC331" s="3" t="str">
        <f t="shared" si="225"/>
        <v/>
      </c>
      <c r="BD331" s="3" t="str">
        <f t="shared" si="226"/>
        <v/>
      </c>
      <c r="BE331" s="3" t="str">
        <f t="shared" si="227"/>
        <v/>
      </c>
      <c r="BF331" s="3" t="str">
        <f t="shared" si="228"/>
        <v/>
      </c>
      <c r="BG331" s="3" t="str">
        <f t="shared" si="229"/>
        <v/>
      </c>
      <c r="BH331" s="3" t="str">
        <f t="shared" si="230"/>
        <v/>
      </c>
      <c r="BI331" s="3" t="str">
        <f t="shared" si="231"/>
        <v/>
      </c>
      <c r="BJ331" s="3" t="str">
        <f t="shared" si="232"/>
        <v/>
      </c>
    </row>
    <row r="332" spans="2:62">
      <c r="B332" s="6">
        <v>30</v>
      </c>
      <c r="C332" s="4" t="str">
        <f>IF(B332="","",VLOOKUP(B332,Tabelle2!$A$2:$B$38,2,0))</f>
        <v>1-2-14-20-21-25</v>
      </c>
      <c r="D332" s="3">
        <f t="shared" si="235"/>
        <v>0</v>
      </c>
      <c r="E332" s="7" t="str">
        <f t="shared" si="233"/>
        <v>L</v>
      </c>
      <c r="F332" s="32" t="str">
        <f>IF(B332="","",IF(AE331&lt;$J$15,"Bet","No Bet"))</f>
        <v>Bet</v>
      </c>
      <c r="G332" s="22">
        <f t="shared" si="234"/>
        <v>-612</v>
      </c>
      <c r="AE332" s="1">
        <f>IF(E332="L",AE331+1,IF(E332="W",0,""))</f>
        <v>9</v>
      </c>
      <c r="AF332" s="3" t="str">
        <f t="shared" si="202"/>
        <v/>
      </c>
      <c r="AG332" s="3" t="str">
        <f t="shared" si="203"/>
        <v/>
      </c>
      <c r="AH332" s="3" t="str">
        <f t="shared" si="204"/>
        <v/>
      </c>
      <c r="AI332" s="3" t="str">
        <f t="shared" si="205"/>
        <v/>
      </c>
      <c r="AJ332" s="3" t="str">
        <f t="shared" si="206"/>
        <v/>
      </c>
      <c r="AK332" s="3" t="str">
        <f t="shared" si="207"/>
        <v/>
      </c>
      <c r="AL332" s="3" t="str">
        <f t="shared" si="208"/>
        <v/>
      </c>
      <c r="AM332" s="3" t="str">
        <f t="shared" si="209"/>
        <v/>
      </c>
      <c r="AN332" s="3">
        <f t="shared" si="210"/>
        <v>1</v>
      </c>
      <c r="AO332" s="3" t="str">
        <f t="shared" si="211"/>
        <v/>
      </c>
      <c r="AP332" s="3" t="str">
        <f t="shared" si="212"/>
        <v/>
      </c>
      <c r="AQ332" s="3" t="str">
        <f t="shared" si="213"/>
        <v/>
      </c>
      <c r="AR332" s="3" t="str">
        <f t="shared" si="214"/>
        <v/>
      </c>
      <c r="AS332" s="3" t="str">
        <f t="shared" si="215"/>
        <v/>
      </c>
      <c r="AT332" s="3" t="str">
        <f t="shared" si="216"/>
        <v/>
      </c>
      <c r="AU332" s="3" t="str">
        <f t="shared" si="217"/>
        <v/>
      </c>
      <c r="AV332" s="3" t="str">
        <f t="shared" si="218"/>
        <v/>
      </c>
      <c r="AW332" s="3" t="str">
        <f t="shared" si="219"/>
        <v/>
      </c>
      <c r="AX332" s="3" t="str">
        <f t="shared" si="220"/>
        <v/>
      </c>
      <c r="AY332" s="3" t="str">
        <f t="shared" si="221"/>
        <v/>
      </c>
      <c r="AZ332" s="3" t="str">
        <f t="shared" si="222"/>
        <v/>
      </c>
      <c r="BA332" s="3" t="str">
        <f t="shared" si="223"/>
        <v/>
      </c>
      <c r="BB332" s="3" t="str">
        <f t="shared" si="224"/>
        <v/>
      </c>
      <c r="BC332" s="3" t="str">
        <f t="shared" si="225"/>
        <v/>
      </c>
      <c r="BD332" s="3" t="str">
        <f t="shared" si="226"/>
        <v/>
      </c>
      <c r="BE332" s="3" t="str">
        <f t="shared" si="227"/>
        <v/>
      </c>
      <c r="BF332" s="3" t="str">
        <f t="shared" si="228"/>
        <v/>
      </c>
      <c r="BG332" s="3" t="str">
        <f t="shared" si="229"/>
        <v/>
      </c>
      <c r="BH332" s="3" t="str">
        <f t="shared" si="230"/>
        <v/>
      </c>
      <c r="BI332" s="3" t="str">
        <f t="shared" si="231"/>
        <v/>
      </c>
      <c r="BJ332" s="3" t="str">
        <f t="shared" si="232"/>
        <v/>
      </c>
    </row>
    <row r="333" spans="2:62">
      <c r="B333" s="6">
        <v>25</v>
      </c>
      <c r="C333" s="4" t="str">
        <f>IF(B333="","",VLOOKUP(B333,Tabelle2!$A$2:$B$38,2,0))</f>
        <v>3-8-23-26-30-35</v>
      </c>
      <c r="D333" s="3">
        <f t="shared" si="235"/>
        <v>1</v>
      </c>
      <c r="E333" s="7" t="str">
        <f t="shared" si="233"/>
        <v>W</v>
      </c>
      <c r="F333" s="32" t="str">
        <f>IF(B333="","",IF(AE332&lt;$J$15,"Bet","No Bet"))</f>
        <v>Bet</v>
      </c>
      <c r="G333" s="22">
        <f t="shared" si="234"/>
        <v>-582</v>
      </c>
      <c r="AE333" s="1">
        <f>IF(E333="L",AE332+1,IF(E333="W",0,""))</f>
        <v>0</v>
      </c>
      <c r="AF333" s="3" t="str">
        <f t="shared" ref="AF333:AF396" si="236">IF(AND($AE334=0,$AE333=1),1,"")</f>
        <v/>
      </c>
      <c r="AG333" s="3" t="str">
        <f t="shared" ref="AG333:AG396" si="237">IF(AND($AE334=0,$AE333=2),1,"")</f>
        <v/>
      </c>
      <c r="AH333" s="3" t="str">
        <f t="shared" ref="AH333:AH396" si="238">IF(AND($AE334=0,$AE333=3),1,"")</f>
        <v/>
      </c>
      <c r="AI333" s="3" t="str">
        <f t="shared" ref="AI333:AI396" si="239">IF(AND($AE334=0,$AE333=4),1,"")</f>
        <v/>
      </c>
      <c r="AJ333" s="3" t="str">
        <f t="shared" ref="AJ333:AJ396" si="240">IF(AND($AE334=0,$AE333=5),1,"")</f>
        <v/>
      </c>
      <c r="AK333" s="3" t="str">
        <f t="shared" ref="AK333:AK396" si="241">IF(AND($AE334=0,$AE333=6),1,"")</f>
        <v/>
      </c>
      <c r="AL333" s="3" t="str">
        <f t="shared" ref="AL333:AL396" si="242">IF(AND($AE334=0,$AE333=7),1,"")</f>
        <v/>
      </c>
      <c r="AM333" s="3" t="str">
        <f t="shared" ref="AM333:AM396" si="243">IF(AND($AE334=0,$AE333=8),1,"")</f>
        <v/>
      </c>
      <c r="AN333" s="3" t="str">
        <f t="shared" ref="AN333:AN396" si="244">IF(AND($AE334=0,$AE333=9),1,"")</f>
        <v/>
      </c>
      <c r="AO333" s="3" t="str">
        <f t="shared" ref="AO333:AO396" si="245">IF(AND($AE334=0,$AE333=10),1,"")</f>
        <v/>
      </c>
      <c r="AP333" s="3" t="str">
        <f t="shared" ref="AP333:AP396" si="246">IF(AND($AE334=0,$AE333=11),1,"")</f>
        <v/>
      </c>
      <c r="AQ333" s="3" t="str">
        <f t="shared" ref="AQ333:AQ396" si="247">IF(AND($AE334=0,$AE333=12),1,"")</f>
        <v/>
      </c>
      <c r="AR333" s="3" t="str">
        <f t="shared" ref="AR333:AR396" si="248">IF(AND($AE334=0,$AE333=13),1,"")</f>
        <v/>
      </c>
      <c r="AS333" s="3" t="str">
        <f t="shared" ref="AS333:AS396" si="249">IF(AND($AE334=0,$AE333=14),1,"")</f>
        <v/>
      </c>
      <c r="AT333" s="3" t="str">
        <f t="shared" ref="AT333:AT396" si="250">IF(AND($AE334=0,$AE333=15),1,"")</f>
        <v/>
      </c>
      <c r="AU333" s="3" t="str">
        <f t="shared" ref="AU333:AU396" si="251">IF(AND($AE334=0,$AE333=16),1,"")</f>
        <v/>
      </c>
      <c r="AV333" s="3" t="str">
        <f t="shared" ref="AV333:AV396" si="252">IF(AND($AE334=0,$AE333=17),1,"")</f>
        <v/>
      </c>
      <c r="AW333" s="3" t="str">
        <f t="shared" ref="AW333:AW396" si="253">IF(AND($AE334=0,$AE333=18),1,"")</f>
        <v/>
      </c>
      <c r="AX333" s="3" t="str">
        <f t="shared" ref="AX333:AX396" si="254">IF(AND($AE334=0,$AE333=19),1,"")</f>
        <v/>
      </c>
      <c r="AY333" s="3" t="str">
        <f t="shared" ref="AY333:AY396" si="255">IF(AND($AE334=0,$AE333=20),1,"")</f>
        <v/>
      </c>
      <c r="AZ333" s="3" t="str">
        <f t="shared" ref="AZ333:AZ396" si="256">IF(AND($AE334=0,$AE333=21),1,"")</f>
        <v/>
      </c>
      <c r="BA333" s="3" t="str">
        <f t="shared" ref="BA333:BA396" si="257">IF(AND($AE334=0,$AE333=22),1,"")</f>
        <v/>
      </c>
      <c r="BB333" s="3" t="str">
        <f t="shared" ref="BB333:BB396" si="258">IF(AND($AE334=0,$AE333=23),1,"")</f>
        <v/>
      </c>
      <c r="BC333" s="3" t="str">
        <f t="shared" ref="BC333:BC396" si="259">IF(AND($AE334=0,$AE333=24),1,"")</f>
        <v/>
      </c>
      <c r="BD333" s="3" t="str">
        <f t="shared" ref="BD333:BD396" si="260">IF(AND($AE334=0,$AE333=25),1,"")</f>
        <v/>
      </c>
      <c r="BE333" s="3" t="str">
        <f t="shared" ref="BE333:BE396" si="261">IF(AND($AE334=0,$AE333=26),1,"")</f>
        <v/>
      </c>
      <c r="BF333" s="3" t="str">
        <f t="shared" ref="BF333:BF396" si="262">IF(AND($AE334=0,$AE333=27),1,"")</f>
        <v/>
      </c>
      <c r="BG333" s="3" t="str">
        <f t="shared" ref="BG333:BG396" si="263">IF(AND($AE334=0,$AE333=28),1,"")</f>
        <v/>
      </c>
      <c r="BH333" s="3" t="str">
        <f t="shared" ref="BH333:BH396" si="264">IF(AND($AE334=0,$AE333=29),1,"")</f>
        <v/>
      </c>
      <c r="BI333" s="3" t="str">
        <f t="shared" ref="BI333:BI396" si="265">IF(AND($AE334=0,$AE333=30),1,"")</f>
        <v/>
      </c>
      <c r="BJ333" s="3" t="str">
        <f t="shared" si="232"/>
        <v/>
      </c>
    </row>
    <row r="334" spans="2:62">
      <c r="B334" s="6">
        <v>32</v>
      </c>
      <c r="C334" s="4" t="str">
        <f>IF(B334="","",VLOOKUP(B334,Tabelle2!$A$2:$B$38,2,0))</f>
        <v>6-18-22-27-29-34</v>
      </c>
      <c r="D334" s="3">
        <f t="shared" si="235"/>
        <v>0</v>
      </c>
      <c r="E334" s="7" t="str">
        <f t="shared" si="233"/>
        <v>L</v>
      </c>
      <c r="F334" s="32" t="str">
        <f>IF(B334="","",IF(AE333&lt;$J$15,"Bet","No Bet"))</f>
        <v>Bet</v>
      </c>
      <c r="G334" s="22">
        <f t="shared" si="234"/>
        <v>-588</v>
      </c>
      <c r="AE334" s="1">
        <f>IF(E334="L",AE333+1,IF(E334="W",0,""))</f>
        <v>1</v>
      </c>
      <c r="AF334" s="3" t="str">
        <f t="shared" si="236"/>
        <v/>
      </c>
      <c r="AG334" s="3" t="str">
        <f t="shared" si="237"/>
        <v/>
      </c>
      <c r="AH334" s="3" t="str">
        <f t="shared" si="238"/>
        <v/>
      </c>
      <c r="AI334" s="3" t="str">
        <f t="shared" si="239"/>
        <v/>
      </c>
      <c r="AJ334" s="3" t="str">
        <f t="shared" si="240"/>
        <v/>
      </c>
      <c r="AK334" s="3" t="str">
        <f t="shared" si="241"/>
        <v/>
      </c>
      <c r="AL334" s="3" t="str">
        <f t="shared" si="242"/>
        <v/>
      </c>
      <c r="AM334" s="3" t="str">
        <f t="shared" si="243"/>
        <v/>
      </c>
      <c r="AN334" s="3" t="str">
        <f t="shared" si="244"/>
        <v/>
      </c>
      <c r="AO334" s="3" t="str">
        <f t="shared" si="245"/>
        <v/>
      </c>
      <c r="AP334" s="3" t="str">
        <f t="shared" si="246"/>
        <v/>
      </c>
      <c r="AQ334" s="3" t="str">
        <f t="shared" si="247"/>
        <v/>
      </c>
      <c r="AR334" s="3" t="str">
        <f t="shared" si="248"/>
        <v/>
      </c>
      <c r="AS334" s="3" t="str">
        <f t="shared" si="249"/>
        <v/>
      </c>
      <c r="AT334" s="3" t="str">
        <f t="shared" si="250"/>
        <v/>
      </c>
      <c r="AU334" s="3" t="str">
        <f t="shared" si="251"/>
        <v/>
      </c>
      <c r="AV334" s="3" t="str">
        <f t="shared" si="252"/>
        <v/>
      </c>
      <c r="AW334" s="3" t="str">
        <f t="shared" si="253"/>
        <v/>
      </c>
      <c r="AX334" s="3" t="str">
        <f t="shared" si="254"/>
        <v/>
      </c>
      <c r="AY334" s="3" t="str">
        <f t="shared" si="255"/>
        <v/>
      </c>
      <c r="AZ334" s="3" t="str">
        <f t="shared" si="256"/>
        <v/>
      </c>
      <c r="BA334" s="3" t="str">
        <f t="shared" si="257"/>
        <v/>
      </c>
      <c r="BB334" s="3" t="str">
        <f t="shared" si="258"/>
        <v/>
      </c>
      <c r="BC334" s="3" t="str">
        <f t="shared" si="259"/>
        <v/>
      </c>
      <c r="BD334" s="3" t="str">
        <f t="shared" si="260"/>
        <v/>
      </c>
      <c r="BE334" s="3" t="str">
        <f t="shared" si="261"/>
        <v/>
      </c>
      <c r="BF334" s="3" t="str">
        <f t="shared" si="262"/>
        <v/>
      </c>
      <c r="BG334" s="3" t="str">
        <f t="shared" si="263"/>
        <v/>
      </c>
      <c r="BH334" s="3" t="str">
        <f t="shared" si="264"/>
        <v/>
      </c>
      <c r="BI334" s="3" t="str">
        <f t="shared" si="265"/>
        <v/>
      </c>
      <c r="BJ334" s="3" t="str">
        <f t="shared" ref="BJ334:BJ397" si="266">IF(AE334="","",IF(AND($AE335=0,$AE334&gt;30),1,""))</f>
        <v/>
      </c>
    </row>
    <row r="335" spans="2:62">
      <c r="B335" s="6">
        <v>15</v>
      </c>
      <c r="C335" s="4" t="str">
        <f>IF(B335="","",VLOOKUP(B335,Tabelle2!$A$2:$B$38,2,0))</f>
        <v>6-7-12-18-27-29</v>
      </c>
      <c r="D335" s="3">
        <f t="shared" si="235"/>
        <v>0</v>
      </c>
      <c r="E335" s="7" t="str">
        <f t="shared" si="233"/>
        <v>L</v>
      </c>
      <c r="F335" s="32" t="str">
        <f>IF(B335="","",IF(AE334&lt;$J$15,"Bet","No Bet"))</f>
        <v>Bet</v>
      </c>
      <c r="G335" s="22">
        <f t="shared" si="234"/>
        <v>-594</v>
      </c>
      <c r="AE335" s="1">
        <f>IF(E335="L",AE334+1,IF(E335="W",0,""))</f>
        <v>2</v>
      </c>
      <c r="AF335" s="3" t="str">
        <f t="shared" si="236"/>
        <v/>
      </c>
      <c r="AG335" s="3" t="str">
        <f t="shared" si="237"/>
        <v/>
      </c>
      <c r="AH335" s="3" t="str">
        <f t="shared" si="238"/>
        <v/>
      </c>
      <c r="AI335" s="3" t="str">
        <f t="shared" si="239"/>
        <v/>
      </c>
      <c r="AJ335" s="3" t="str">
        <f t="shared" si="240"/>
        <v/>
      </c>
      <c r="AK335" s="3" t="str">
        <f t="shared" si="241"/>
        <v/>
      </c>
      <c r="AL335" s="3" t="str">
        <f t="shared" si="242"/>
        <v/>
      </c>
      <c r="AM335" s="3" t="str">
        <f t="shared" si="243"/>
        <v/>
      </c>
      <c r="AN335" s="3" t="str">
        <f t="shared" si="244"/>
        <v/>
      </c>
      <c r="AO335" s="3" t="str">
        <f t="shared" si="245"/>
        <v/>
      </c>
      <c r="AP335" s="3" t="str">
        <f t="shared" si="246"/>
        <v/>
      </c>
      <c r="AQ335" s="3" t="str">
        <f t="shared" si="247"/>
        <v/>
      </c>
      <c r="AR335" s="3" t="str">
        <f t="shared" si="248"/>
        <v/>
      </c>
      <c r="AS335" s="3" t="str">
        <f t="shared" si="249"/>
        <v/>
      </c>
      <c r="AT335" s="3" t="str">
        <f t="shared" si="250"/>
        <v/>
      </c>
      <c r="AU335" s="3" t="str">
        <f t="shared" si="251"/>
        <v/>
      </c>
      <c r="AV335" s="3" t="str">
        <f t="shared" si="252"/>
        <v/>
      </c>
      <c r="AW335" s="3" t="str">
        <f t="shared" si="253"/>
        <v/>
      </c>
      <c r="AX335" s="3" t="str">
        <f t="shared" si="254"/>
        <v/>
      </c>
      <c r="AY335" s="3" t="str">
        <f t="shared" si="255"/>
        <v/>
      </c>
      <c r="AZ335" s="3" t="str">
        <f t="shared" si="256"/>
        <v/>
      </c>
      <c r="BA335" s="3" t="str">
        <f t="shared" si="257"/>
        <v/>
      </c>
      <c r="BB335" s="3" t="str">
        <f t="shared" si="258"/>
        <v/>
      </c>
      <c r="BC335" s="3" t="str">
        <f t="shared" si="259"/>
        <v/>
      </c>
      <c r="BD335" s="3" t="str">
        <f t="shared" si="260"/>
        <v/>
      </c>
      <c r="BE335" s="3" t="str">
        <f t="shared" si="261"/>
        <v/>
      </c>
      <c r="BF335" s="3" t="str">
        <f t="shared" si="262"/>
        <v/>
      </c>
      <c r="BG335" s="3" t="str">
        <f t="shared" si="263"/>
        <v/>
      </c>
      <c r="BH335" s="3" t="str">
        <f t="shared" si="264"/>
        <v/>
      </c>
      <c r="BI335" s="3" t="str">
        <f t="shared" si="265"/>
        <v/>
      </c>
      <c r="BJ335" s="3" t="str">
        <f t="shared" si="266"/>
        <v/>
      </c>
    </row>
    <row r="336" spans="2:62">
      <c r="B336" s="6">
        <v>15</v>
      </c>
      <c r="C336" s="4" t="str">
        <f>IF(B336="","",VLOOKUP(B336,Tabelle2!$A$2:$B$38,2,0))</f>
        <v>6-7-12-18-27-29</v>
      </c>
      <c r="D336" s="3">
        <f t="shared" si="235"/>
        <v>0</v>
      </c>
      <c r="E336" s="7" t="str">
        <f t="shared" si="233"/>
        <v>L</v>
      </c>
      <c r="F336" s="32" t="str">
        <f>IF(B336="","",IF(AE335&lt;$J$15,"Bet","No Bet"))</f>
        <v>Bet</v>
      </c>
      <c r="G336" s="22">
        <f t="shared" si="234"/>
        <v>-600</v>
      </c>
      <c r="AE336" s="1">
        <f>IF(E336="L",AE335+1,IF(E336="W",0,""))</f>
        <v>3</v>
      </c>
      <c r="AF336" s="3" t="str">
        <f t="shared" si="236"/>
        <v/>
      </c>
      <c r="AG336" s="3" t="str">
        <f t="shared" si="237"/>
        <v/>
      </c>
      <c r="AH336" s="3" t="str">
        <f t="shared" si="238"/>
        <v/>
      </c>
      <c r="AI336" s="3" t="str">
        <f t="shared" si="239"/>
        <v/>
      </c>
      <c r="AJ336" s="3" t="str">
        <f t="shared" si="240"/>
        <v/>
      </c>
      <c r="AK336" s="3" t="str">
        <f t="shared" si="241"/>
        <v/>
      </c>
      <c r="AL336" s="3" t="str">
        <f t="shared" si="242"/>
        <v/>
      </c>
      <c r="AM336" s="3" t="str">
        <f t="shared" si="243"/>
        <v/>
      </c>
      <c r="AN336" s="3" t="str">
        <f t="shared" si="244"/>
        <v/>
      </c>
      <c r="AO336" s="3" t="str">
        <f t="shared" si="245"/>
        <v/>
      </c>
      <c r="AP336" s="3" t="str">
        <f t="shared" si="246"/>
        <v/>
      </c>
      <c r="AQ336" s="3" t="str">
        <f t="shared" si="247"/>
        <v/>
      </c>
      <c r="AR336" s="3" t="str">
        <f t="shared" si="248"/>
        <v/>
      </c>
      <c r="AS336" s="3" t="str">
        <f t="shared" si="249"/>
        <v/>
      </c>
      <c r="AT336" s="3" t="str">
        <f t="shared" si="250"/>
        <v/>
      </c>
      <c r="AU336" s="3" t="str">
        <f t="shared" si="251"/>
        <v/>
      </c>
      <c r="AV336" s="3" t="str">
        <f t="shared" si="252"/>
        <v/>
      </c>
      <c r="AW336" s="3" t="str">
        <f t="shared" si="253"/>
        <v/>
      </c>
      <c r="AX336" s="3" t="str">
        <f t="shared" si="254"/>
        <v/>
      </c>
      <c r="AY336" s="3" t="str">
        <f t="shared" si="255"/>
        <v/>
      </c>
      <c r="AZ336" s="3" t="str">
        <f t="shared" si="256"/>
        <v/>
      </c>
      <c r="BA336" s="3" t="str">
        <f t="shared" si="257"/>
        <v/>
      </c>
      <c r="BB336" s="3" t="str">
        <f t="shared" si="258"/>
        <v/>
      </c>
      <c r="BC336" s="3" t="str">
        <f t="shared" si="259"/>
        <v/>
      </c>
      <c r="BD336" s="3" t="str">
        <f t="shared" si="260"/>
        <v/>
      </c>
      <c r="BE336" s="3" t="str">
        <f t="shared" si="261"/>
        <v/>
      </c>
      <c r="BF336" s="3" t="str">
        <f t="shared" si="262"/>
        <v/>
      </c>
      <c r="BG336" s="3" t="str">
        <f t="shared" si="263"/>
        <v/>
      </c>
      <c r="BH336" s="3" t="str">
        <f t="shared" si="264"/>
        <v/>
      </c>
      <c r="BI336" s="3" t="str">
        <f t="shared" si="265"/>
        <v/>
      </c>
      <c r="BJ336" s="3" t="str">
        <f t="shared" si="266"/>
        <v/>
      </c>
    </row>
    <row r="337" spans="2:62">
      <c r="B337" s="6">
        <v>24</v>
      </c>
      <c r="C337" s="4" t="str">
        <f>IF(B337="","",VLOOKUP(B337,Tabelle2!$A$2:$B$38,2,0))</f>
        <v>6-13-18-22-27-29</v>
      </c>
      <c r="D337" s="3">
        <f t="shared" si="235"/>
        <v>0</v>
      </c>
      <c r="E337" s="7" t="str">
        <f t="shared" si="233"/>
        <v>L</v>
      </c>
      <c r="F337" s="32" t="str">
        <f>IF(B337="","",IF(AE336&lt;$J$15,"Bet","No Bet"))</f>
        <v>Bet</v>
      </c>
      <c r="G337" s="22">
        <f t="shared" si="234"/>
        <v>-606</v>
      </c>
      <c r="AE337" s="1">
        <f>IF(E337="L",AE336+1,IF(E337="W",0,""))</f>
        <v>4</v>
      </c>
      <c r="AF337" s="3" t="str">
        <f t="shared" si="236"/>
        <v/>
      </c>
      <c r="AG337" s="3" t="str">
        <f t="shared" si="237"/>
        <v/>
      </c>
      <c r="AH337" s="3" t="str">
        <f t="shared" si="238"/>
        <v/>
      </c>
      <c r="AI337" s="3" t="str">
        <f t="shared" si="239"/>
        <v/>
      </c>
      <c r="AJ337" s="3" t="str">
        <f t="shared" si="240"/>
        <v/>
      </c>
      <c r="AK337" s="3" t="str">
        <f t="shared" si="241"/>
        <v/>
      </c>
      <c r="AL337" s="3" t="str">
        <f t="shared" si="242"/>
        <v/>
      </c>
      <c r="AM337" s="3" t="str">
        <f t="shared" si="243"/>
        <v/>
      </c>
      <c r="AN337" s="3" t="str">
        <f t="shared" si="244"/>
        <v/>
      </c>
      <c r="AO337" s="3" t="str">
        <f t="shared" si="245"/>
        <v/>
      </c>
      <c r="AP337" s="3" t="str">
        <f t="shared" si="246"/>
        <v/>
      </c>
      <c r="AQ337" s="3" t="str">
        <f t="shared" si="247"/>
        <v/>
      </c>
      <c r="AR337" s="3" t="str">
        <f t="shared" si="248"/>
        <v/>
      </c>
      <c r="AS337" s="3" t="str">
        <f t="shared" si="249"/>
        <v/>
      </c>
      <c r="AT337" s="3" t="str">
        <f t="shared" si="250"/>
        <v/>
      </c>
      <c r="AU337" s="3" t="str">
        <f t="shared" si="251"/>
        <v/>
      </c>
      <c r="AV337" s="3" t="str">
        <f t="shared" si="252"/>
        <v/>
      </c>
      <c r="AW337" s="3" t="str">
        <f t="shared" si="253"/>
        <v/>
      </c>
      <c r="AX337" s="3" t="str">
        <f t="shared" si="254"/>
        <v/>
      </c>
      <c r="AY337" s="3" t="str">
        <f t="shared" si="255"/>
        <v/>
      </c>
      <c r="AZ337" s="3" t="str">
        <f t="shared" si="256"/>
        <v/>
      </c>
      <c r="BA337" s="3" t="str">
        <f t="shared" si="257"/>
        <v/>
      </c>
      <c r="BB337" s="3" t="str">
        <f t="shared" si="258"/>
        <v/>
      </c>
      <c r="BC337" s="3" t="str">
        <f t="shared" si="259"/>
        <v/>
      </c>
      <c r="BD337" s="3" t="str">
        <f t="shared" si="260"/>
        <v/>
      </c>
      <c r="BE337" s="3" t="str">
        <f t="shared" si="261"/>
        <v/>
      </c>
      <c r="BF337" s="3" t="str">
        <f t="shared" si="262"/>
        <v/>
      </c>
      <c r="BG337" s="3" t="str">
        <f t="shared" si="263"/>
        <v/>
      </c>
      <c r="BH337" s="3" t="str">
        <f t="shared" si="264"/>
        <v/>
      </c>
      <c r="BI337" s="3" t="str">
        <f t="shared" si="265"/>
        <v/>
      </c>
      <c r="BJ337" s="3" t="str">
        <f t="shared" si="266"/>
        <v/>
      </c>
    </row>
    <row r="338" spans="2:62">
      <c r="B338" s="6">
        <v>14</v>
      </c>
      <c r="C338" s="4" t="str">
        <f>IF(B338="","",VLOOKUP(B338,Tabelle2!$A$2:$B$38,2,0))</f>
        <v>3-8-12-23-30-35</v>
      </c>
      <c r="D338" s="3">
        <f t="shared" si="235"/>
        <v>0</v>
      </c>
      <c r="E338" s="7" t="str">
        <f t="shared" si="233"/>
        <v>L</v>
      </c>
      <c r="F338" s="32" t="str">
        <f>IF(B338="","",IF(AE337&lt;$J$15,"Bet","No Bet"))</f>
        <v>Bet</v>
      </c>
      <c r="G338" s="22">
        <f t="shared" si="234"/>
        <v>-612</v>
      </c>
      <c r="AE338" s="1">
        <f>IF(E338="L",AE337+1,IF(E338="W",0,""))</f>
        <v>5</v>
      </c>
      <c r="AF338" s="3" t="str">
        <f t="shared" si="236"/>
        <v/>
      </c>
      <c r="AG338" s="3" t="str">
        <f t="shared" si="237"/>
        <v/>
      </c>
      <c r="AH338" s="3" t="str">
        <f t="shared" si="238"/>
        <v/>
      </c>
      <c r="AI338" s="3" t="str">
        <f t="shared" si="239"/>
        <v/>
      </c>
      <c r="AJ338" s="3" t="str">
        <f t="shared" si="240"/>
        <v/>
      </c>
      <c r="AK338" s="3" t="str">
        <f t="shared" si="241"/>
        <v/>
      </c>
      <c r="AL338" s="3" t="str">
        <f t="shared" si="242"/>
        <v/>
      </c>
      <c r="AM338" s="3" t="str">
        <f t="shared" si="243"/>
        <v/>
      </c>
      <c r="AN338" s="3" t="str">
        <f t="shared" si="244"/>
        <v/>
      </c>
      <c r="AO338" s="3" t="str">
        <f t="shared" si="245"/>
        <v/>
      </c>
      <c r="AP338" s="3" t="str">
        <f t="shared" si="246"/>
        <v/>
      </c>
      <c r="AQ338" s="3" t="str">
        <f t="shared" si="247"/>
        <v/>
      </c>
      <c r="AR338" s="3" t="str">
        <f t="shared" si="248"/>
        <v/>
      </c>
      <c r="AS338" s="3" t="str">
        <f t="shared" si="249"/>
        <v/>
      </c>
      <c r="AT338" s="3" t="str">
        <f t="shared" si="250"/>
        <v/>
      </c>
      <c r="AU338" s="3" t="str">
        <f t="shared" si="251"/>
        <v/>
      </c>
      <c r="AV338" s="3" t="str">
        <f t="shared" si="252"/>
        <v/>
      </c>
      <c r="AW338" s="3" t="str">
        <f t="shared" si="253"/>
        <v/>
      </c>
      <c r="AX338" s="3" t="str">
        <f t="shared" si="254"/>
        <v/>
      </c>
      <c r="AY338" s="3" t="str">
        <f t="shared" si="255"/>
        <v/>
      </c>
      <c r="AZ338" s="3" t="str">
        <f t="shared" si="256"/>
        <v/>
      </c>
      <c r="BA338" s="3" t="str">
        <f t="shared" si="257"/>
        <v/>
      </c>
      <c r="BB338" s="3" t="str">
        <f t="shared" si="258"/>
        <v/>
      </c>
      <c r="BC338" s="3" t="str">
        <f t="shared" si="259"/>
        <v/>
      </c>
      <c r="BD338" s="3" t="str">
        <f t="shared" si="260"/>
        <v/>
      </c>
      <c r="BE338" s="3" t="str">
        <f t="shared" si="261"/>
        <v/>
      </c>
      <c r="BF338" s="3" t="str">
        <f t="shared" si="262"/>
        <v/>
      </c>
      <c r="BG338" s="3" t="str">
        <f t="shared" si="263"/>
        <v/>
      </c>
      <c r="BH338" s="3" t="str">
        <f t="shared" si="264"/>
        <v/>
      </c>
      <c r="BI338" s="3" t="str">
        <f t="shared" si="265"/>
        <v/>
      </c>
      <c r="BJ338" s="3" t="str">
        <f t="shared" si="266"/>
        <v/>
      </c>
    </row>
    <row r="339" spans="2:62">
      <c r="B339" s="6">
        <v>1</v>
      </c>
      <c r="C339" s="4" t="str">
        <f>IF(B339="","",VLOOKUP(B339,Tabelle2!$A$2:$B$38,2,0))</f>
        <v>7-11-12-28-30-36</v>
      </c>
      <c r="D339" s="3">
        <f t="shared" si="235"/>
        <v>0</v>
      </c>
      <c r="E339" s="7" t="str">
        <f t="shared" si="233"/>
        <v>L</v>
      </c>
      <c r="F339" s="32" t="str">
        <f>IF(B339="","",IF(AE338&lt;$J$15,"Bet","No Bet"))</f>
        <v>Bet</v>
      </c>
      <c r="G339" s="22">
        <f t="shared" si="234"/>
        <v>-618</v>
      </c>
      <c r="AE339" s="1">
        <f>IF(E339="L",AE338+1,IF(E339="W",0,""))</f>
        <v>6</v>
      </c>
      <c r="AF339" s="3" t="str">
        <f t="shared" si="236"/>
        <v/>
      </c>
      <c r="AG339" s="3" t="str">
        <f t="shared" si="237"/>
        <v/>
      </c>
      <c r="AH339" s="3" t="str">
        <f t="shared" si="238"/>
        <v/>
      </c>
      <c r="AI339" s="3" t="str">
        <f t="shared" si="239"/>
        <v/>
      </c>
      <c r="AJ339" s="3" t="str">
        <f t="shared" si="240"/>
        <v/>
      </c>
      <c r="AK339" s="3" t="str">
        <f t="shared" si="241"/>
        <v/>
      </c>
      <c r="AL339" s="3" t="str">
        <f t="shared" si="242"/>
        <v/>
      </c>
      <c r="AM339" s="3" t="str">
        <f t="shared" si="243"/>
        <v/>
      </c>
      <c r="AN339" s="3" t="str">
        <f t="shared" si="244"/>
        <v/>
      </c>
      <c r="AO339" s="3" t="str">
        <f t="shared" si="245"/>
        <v/>
      </c>
      <c r="AP339" s="3" t="str">
        <f t="shared" si="246"/>
        <v/>
      </c>
      <c r="AQ339" s="3" t="str">
        <f t="shared" si="247"/>
        <v/>
      </c>
      <c r="AR339" s="3" t="str">
        <f t="shared" si="248"/>
        <v/>
      </c>
      <c r="AS339" s="3" t="str">
        <f t="shared" si="249"/>
        <v/>
      </c>
      <c r="AT339" s="3" t="str">
        <f t="shared" si="250"/>
        <v/>
      </c>
      <c r="AU339" s="3" t="str">
        <f t="shared" si="251"/>
        <v/>
      </c>
      <c r="AV339" s="3" t="str">
        <f t="shared" si="252"/>
        <v/>
      </c>
      <c r="AW339" s="3" t="str">
        <f t="shared" si="253"/>
        <v/>
      </c>
      <c r="AX339" s="3" t="str">
        <f t="shared" si="254"/>
        <v/>
      </c>
      <c r="AY339" s="3" t="str">
        <f t="shared" si="255"/>
        <v/>
      </c>
      <c r="AZ339" s="3" t="str">
        <f t="shared" si="256"/>
        <v/>
      </c>
      <c r="BA339" s="3" t="str">
        <f t="shared" si="257"/>
        <v/>
      </c>
      <c r="BB339" s="3" t="str">
        <f t="shared" si="258"/>
        <v/>
      </c>
      <c r="BC339" s="3" t="str">
        <f t="shared" si="259"/>
        <v/>
      </c>
      <c r="BD339" s="3" t="str">
        <f t="shared" si="260"/>
        <v/>
      </c>
      <c r="BE339" s="3" t="str">
        <f t="shared" si="261"/>
        <v/>
      </c>
      <c r="BF339" s="3" t="str">
        <f t="shared" si="262"/>
        <v/>
      </c>
      <c r="BG339" s="3" t="str">
        <f t="shared" si="263"/>
        <v/>
      </c>
      <c r="BH339" s="3" t="str">
        <f t="shared" si="264"/>
        <v/>
      </c>
      <c r="BI339" s="3" t="str">
        <f t="shared" si="265"/>
        <v/>
      </c>
      <c r="BJ339" s="3" t="str">
        <f t="shared" si="266"/>
        <v/>
      </c>
    </row>
    <row r="340" spans="2:62">
      <c r="B340" s="6">
        <v>33</v>
      </c>
      <c r="C340" s="4" t="str">
        <f>IF(B340="","",VLOOKUP(B340,Tabelle2!$A$2:$B$38,2,0))</f>
        <v>7-11-13-28-29-36</v>
      </c>
      <c r="D340" s="3">
        <f t="shared" si="235"/>
        <v>0</v>
      </c>
      <c r="E340" s="7" t="str">
        <f t="shared" si="233"/>
        <v>L</v>
      </c>
      <c r="F340" s="32" t="str">
        <f>IF(B340="","",IF(AE339&lt;$J$15,"Bet","No Bet"))</f>
        <v>Bet</v>
      </c>
      <c r="G340" s="22">
        <f t="shared" si="234"/>
        <v>-624</v>
      </c>
      <c r="AE340" s="1">
        <f>IF(E340="L",AE339+1,IF(E340="W",0,""))</f>
        <v>7</v>
      </c>
      <c r="AF340" s="3" t="str">
        <f t="shared" si="236"/>
        <v/>
      </c>
      <c r="AG340" s="3" t="str">
        <f t="shared" si="237"/>
        <v/>
      </c>
      <c r="AH340" s="3" t="str">
        <f t="shared" si="238"/>
        <v/>
      </c>
      <c r="AI340" s="3" t="str">
        <f t="shared" si="239"/>
        <v/>
      </c>
      <c r="AJ340" s="3" t="str">
        <f t="shared" si="240"/>
        <v/>
      </c>
      <c r="AK340" s="3" t="str">
        <f t="shared" si="241"/>
        <v/>
      </c>
      <c r="AL340" s="3">
        <f t="shared" si="242"/>
        <v>1</v>
      </c>
      <c r="AM340" s="3" t="str">
        <f t="shared" si="243"/>
        <v/>
      </c>
      <c r="AN340" s="3" t="str">
        <f t="shared" si="244"/>
        <v/>
      </c>
      <c r="AO340" s="3" t="str">
        <f t="shared" si="245"/>
        <v/>
      </c>
      <c r="AP340" s="3" t="str">
        <f t="shared" si="246"/>
        <v/>
      </c>
      <c r="AQ340" s="3" t="str">
        <f t="shared" si="247"/>
        <v/>
      </c>
      <c r="AR340" s="3" t="str">
        <f t="shared" si="248"/>
        <v/>
      </c>
      <c r="AS340" s="3" t="str">
        <f t="shared" si="249"/>
        <v/>
      </c>
      <c r="AT340" s="3" t="str">
        <f t="shared" si="250"/>
        <v/>
      </c>
      <c r="AU340" s="3" t="str">
        <f t="shared" si="251"/>
        <v/>
      </c>
      <c r="AV340" s="3" t="str">
        <f t="shared" si="252"/>
        <v/>
      </c>
      <c r="AW340" s="3" t="str">
        <f t="shared" si="253"/>
        <v/>
      </c>
      <c r="AX340" s="3" t="str">
        <f t="shared" si="254"/>
        <v/>
      </c>
      <c r="AY340" s="3" t="str">
        <f t="shared" si="255"/>
        <v/>
      </c>
      <c r="AZ340" s="3" t="str">
        <f t="shared" si="256"/>
        <v/>
      </c>
      <c r="BA340" s="3" t="str">
        <f t="shared" si="257"/>
        <v/>
      </c>
      <c r="BB340" s="3" t="str">
        <f t="shared" si="258"/>
        <v/>
      </c>
      <c r="BC340" s="3" t="str">
        <f t="shared" si="259"/>
        <v/>
      </c>
      <c r="BD340" s="3" t="str">
        <f t="shared" si="260"/>
        <v/>
      </c>
      <c r="BE340" s="3" t="str">
        <f t="shared" si="261"/>
        <v/>
      </c>
      <c r="BF340" s="3" t="str">
        <f t="shared" si="262"/>
        <v/>
      </c>
      <c r="BG340" s="3" t="str">
        <f t="shared" si="263"/>
        <v/>
      </c>
      <c r="BH340" s="3" t="str">
        <f t="shared" si="264"/>
        <v/>
      </c>
      <c r="BI340" s="3" t="str">
        <f t="shared" si="265"/>
        <v/>
      </c>
      <c r="BJ340" s="3" t="str">
        <f t="shared" si="266"/>
        <v/>
      </c>
    </row>
    <row r="341" spans="2:62">
      <c r="B341" s="6">
        <v>7</v>
      </c>
      <c r="C341" s="4" t="str">
        <f>IF(B341="","",VLOOKUP(B341,Tabelle2!$A$2:$B$38,2,0))</f>
        <v>1-4-15-16-19-33</v>
      </c>
      <c r="D341" s="3">
        <f t="shared" si="235"/>
        <v>1</v>
      </c>
      <c r="E341" s="7" t="str">
        <f t="shared" si="233"/>
        <v>W</v>
      </c>
      <c r="F341" s="32" t="str">
        <f>IF(B341="","",IF(AE340&lt;$J$15,"Bet","No Bet"))</f>
        <v>Bet</v>
      </c>
      <c r="G341" s="22">
        <f t="shared" si="234"/>
        <v>-594</v>
      </c>
      <c r="AE341" s="1">
        <f>IF(E341="L",AE340+1,IF(E341="W",0,""))</f>
        <v>0</v>
      </c>
      <c r="AF341" s="3" t="str">
        <f t="shared" si="236"/>
        <v/>
      </c>
      <c r="AG341" s="3" t="str">
        <f t="shared" si="237"/>
        <v/>
      </c>
      <c r="AH341" s="3" t="str">
        <f t="shared" si="238"/>
        <v/>
      </c>
      <c r="AI341" s="3" t="str">
        <f t="shared" si="239"/>
        <v/>
      </c>
      <c r="AJ341" s="3" t="str">
        <f t="shared" si="240"/>
        <v/>
      </c>
      <c r="AK341" s="3" t="str">
        <f t="shared" si="241"/>
        <v/>
      </c>
      <c r="AL341" s="3" t="str">
        <f t="shared" si="242"/>
        <v/>
      </c>
      <c r="AM341" s="3" t="str">
        <f t="shared" si="243"/>
        <v/>
      </c>
      <c r="AN341" s="3" t="str">
        <f t="shared" si="244"/>
        <v/>
      </c>
      <c r="AO341" s="3" t="str">
        <f t="shared" si="245"/>
        <v/>
      </c>
      <c r="AP341" s="3" t="str">
        <f t="shared" si="246"/>
        <v/>
      </c>
      <c r="AQ341" s="3" t="str">
        <f t="shared" si="247"/>
        <v/>
      </c>
      <c r="AR341" s="3" t="str">
        <f t="shared" si="248"/>
        <v/>
      </c>
      <c r="AS341" s="3" t="str">
        <f t="shared" si="249"/>
        <v/>
      </c>
      <c r="AT341" s="3" t="str">
        <f t="shared" si="250"/>
        <v/>
      </c>
      <c r="AU341" s="3" t="str">
        <f t="shared" si="251"/>
        <v/>
      </c>
      <c r="AV341" s="3" t="str">
        <f t="shared" si="252"/>
        <v/>
      </c>
      <c r="AW341" s="3" t="str">
        <f t="shared" si="253"/>
        <v/>
      </c>
      <c r="AX341" s="3" t="str">
        <f t="shared" si="254"/>
        <v/>
      </c>
      <c r="AY341" s="3" t="str">
        <f t="shared" si="255"/>
        <v/>
      </c>
      <c r="AZ341" s="3" t="str">
        <f t="shared" si="256"/>
        <v/>
      </c>
      <c r="BA341" s="3" t="str">
        <f t="shared" si="257"/>
        <v/>
      </c>
      <c r="BB341" s="3" t="str">
        <f t="shared" si="258"/>
        <v/>
      </c>
      <c r="BC341" s="3" t="str">
        <f t="shared" si="259"/>
        <v/>
      </c>
      <c r="BD341" s="3" t="str">
        <f t="shared" si="260"/>
        <v/>
      </c>
      <c r="BE341" s="3" t="str">
        <f t="shared" si="261"/>
        <v/>
      </c>
      <c r="BF341" s="3" t="str">
        <f t="shared" si="262"/>
        <v/>
      </c>
      <c r="BG341" s="3" t="str">
        <f t="shared" si="263"/>
        <v/>
      </c>
      <c r="BH341" s="3" t="str">
        <f t="shared" si="264"/>
        <v/>
      </c>
      <c r="BI341" s="3" t="str">
        <f t="shared" si="265"/>
        <v/>
      </c>
      <c r="BJ341" s="3" t="str">
        <f t="shared" si="266"/>
        <v/>
      </c>
    </row>
    <row r="342" spans="2:62">
      <c r="B342" s="6">
        <v>5</v>
      </c>
      <c r="C342" s="4" t="str">
        <f>IF(B342="","",VLOOKUP(B342,Tabelle2!$A$2:$B$38,2,0))</f>
        <v>6-9-18-22-27-34</v>
      </c>
      <c r="D342" s="3">
        <f t="shared" si="235"/>
        <v>0</v>
      </c>
      <c r="E342" s="7" t="str">
        <f t="shared" si="233"/>
        <v>L</v>
      </c>
      <c r="F342" s="32" t="str">
        <f>IF(B342="","",IF(AE341&lt;$J$15,"Bet","No Bet"))</f>
        <v>Bet</v>
      </c>
      <c r="G342" s="22">
        <f t="shared" si="234"/>
        <v>-600</v>
      </c>
      <c r="AE342" s="1">
        <f>IF(E342="L",AE341+1,IF(E342="W",0,""))</f>
        <v>1</v>
      </c>
      <c r="AF342" s="3" t="str">
        <f t="shared" si="236"/>
        <v/>
      </c>
      <c r="AG342" s="3" t="str">
        <f t="shared" si="237"/>
        <v/>
      </c>
      <c r="AH342" s="3" t="str">
        <f t="shared" si="238"/>
        <v/>
      </c>
      <c r="AI342" s="3" t="str">
        <f t="shared" si="239"/>
        <v/>
      </c>
      <c r="AJ342" s="3" t="str">
        <f t="shared" si="240"/>
        <v/>
      </c>
      <c r="AK342" s="3" t="str">
        <f t="shared" si="241"/>
        <v/>
      </c>
      <c r="AL342" s="3" t="str">
        <f t="shared" si="242"/>
        <v/>
      </c>
      <c r="AM342" s="3" t="str">
        <f t="shared" si="243"/>
        <v/>
      </c>
      <c r="AN342" s="3" t="str">
        <f t="shared" si="244"/>
        <v/>
      </c>
      <c r="AO342" s="3" t="str">
        <f t="shared" si="245"/>
        <v/>
      </c>
      <c r="AP342" s="3" t="str">
        <f t="shared" si="246"/>
        <v/>
      </c>
      <c r="AQ342" s="3" t="str">
        <f t="shared" si="247"/>
        <v/>
      </c>
      <c r="AR342" s="3" t="str">
        <f t="shared" si="248"/>
        <v/>
      </c>
      <c r="AS342" s="3" t="str">
        <f t="shared" si="249"/>
        <v/>
      </c>
      <c r="AT342" s="3" t="str">
        <f t="shared" si="250"/>
        <v/>
      </c>
      <c r="AU342" s="3" t="str">
        <f t="shared" si="251"/>
        <v/>
      </c>
      <c r="AV342" s="3" t="str">
        <f t="shared" si="252"/>
        <v/>
      </c>
      <c r="AW342" s="3" t="str">
        <f t="shared" si="253"/>
        <v/>
      </c>
      <c r="AX342" s="3" t="str">
        <f t="shared" si="254"/>
        <v/>
      </c>
      <c r="AY342" s="3" t="str">
        <f t="shared" si="255"/>
        <v/>
      </c>
      <c r="AZ342" s="3" t="str">
        <f t="shared" si="256"/>
        <v/>
      </c>
      <c r="BA342" s="3" t="str">
        <f t="shared" si="257"/>
        <v/>
      </c>
      <c r="BB342" s="3" t="str">
        <f t="shared" si="258"/>
        <v/>
      </c>
      <c r="BC342" s="3" t="str">
        <f t="shared" si="259"/>
        <v/>
      </c>
      <c r="BD342" s="3" t="str">
        <f t="shared" si="260"/>
        <v/>
      </c>
      <c r="BE342" s="3" t="str">
        <f t="shared" si="261"/>
        <v/>
      </c>
      <c r="BF342" s="3" t="str">
        <f t="shared" si="262"/>
        <v/>
      </c>
      <c r="BG342" s="3" t="str">
        <f t="shared" si="263"/>
        <v/>
      </c>
      <c r="BH342" s="3" t="str">
        <f t="shared" si="264"/>
        <v/>
      </c>
      <c r="BI342" s="3" t="str">
        <f t="shared" si="265"/>
        <v/>
      </c>
      <c r="BJ342" s="3" t="str">
        <f t="shared" si="266"/>
        <v/>
      </c>
    </row>
    <row r="343" spans="2:62">
      <c r="B343" s="6">
        <v>3</v>
      </c>
      <c r="C343" s="4" t="str">
        <f>IF(B343="","",VLOOKUP(B343,Tabelle2!$A$2:$B$38,2,0))</f>
        <v>2-9-14-17-25-31</v>
      </c>
      <c r="D343" s="3">
        <f t="shared" si="235"/>
        <v>0</v>
      </c>
      <c r="E343" s="7" t="str">
        <f t="shared" si="233"/>
        <v>L</v>
      </c>
      <c r="F343" s="32" t="str">
        <f>IF(B343="","",IF(AE342&lt;$J$15,"Bet","No Bet"))</f>
        <v>Bet</v>
      </c>
      <c r="G343" s="22">
        <f t="shared" si="234"/>
        <v>-606</v>
      </c>
      <c r="AE343" s="1">
        <f>IF(E343="L",AE342+1,IF(E343="W",0,""))</f>
        <v>2</v>
      </c>
      <c r="AF343" s="3" t="str">
        <f t="shared" si="236"/>
        <v/>
      </c>
      <c r="AG343" s="3">
        <f t="shared" si="237"/>
        <v>1</v>
      </c>
      <c r="AH343" s="3" t="str">
        <f t="shared" si="238"/>
        <v/>
      </c>
      <c r="AI343" s="3" t="str">
        <f t="shared" si="239"/>
        <v/>
      </c>
      <c r="AJ343" s="3" t="str">
        <f t="shared" si="240"/>
        <v/>
      </c>
      <c r="AK343" s="3" t="str">
        <f t="shared" si="241"/>
        <v/>
      </c>
      <c r="AL343" s="3" t="str">
        <f t="shared" si="242"/>
        <v/>
      </c>
      <c r="AM343" s="3" t="str">
        <f t="shared" si="243"/>
        <v/>
      </c>
      <c r="AN343" s="3" t="str">
        <f t="shared" si="244"/>
        <v/>
      </c>
      <c r="AO343" s="3" t="str">
        <f t="shared" si="245"/>
        <v/>
      </c>
      <c r="AP343" s="3" t="str">
        <f t="shared" si="246"/>
        <v/>
      </c>
      <c r="AQ343" s="3" t="str">
        <f t="shared" si="247"/>
        <v/>
      </c>
      <c r="AR343" s="3" t="str">
        <f t="shared" si="248"/>
        <v/>
      </c>
      <c r="AS343" s="3" t="str">
        <f t="shared" si="249"/>
        <v/>
      </c>
      <c r="AT343" s="3" t="str">
        <f t="shared" si="250"/>
        <v/>
      </c>
      <c r="AU343" s="3" t="str">
        <f t="shared" si="251"/>
        <v/>
      </c>
      <c r="AV343" s="3" t="str">
        <f t="shared" si="252"/>
        <v/>
      </c>
      <c r="AW343" s="3" t="str">
        <f t="shared" si="253"/>
        <v/>
      </c>
      <c r="AX343" s="3" t="str">
        <f t="shared" si="254"/>
        <v/>
      </c>
      <c r="AY343" s="3" t="str">
        <f t="shared" si="255"/>
        <v/>
      </c>
      <c r="AZ343" s="3" t="str">
        <f t="shared" si="256"/>
        <v/>
      </c>
      <c r="BA343" s="3" t="str">
        <f t="shared" si="257"/>
        <v/>
      </c>
      <c r="BB343" s="3" t="str">
        <f t="shared" si="258"/>
        <v/>
      </c>
      <c r="BC343" s="3" t="str">
        <f t="shared" si="259"/>
        <v/>
      </c>
      <c r="BD343" s="3" t="str">
        <f t="shared" si="260"/>
        <v/>
      </c>
      <c r="BE343" s="3" t="str">
        <f t="shared" si="261"/>
        <v/>
      </c>
      <c r="BF343" s="3" t="str">
        <f t="shared" si="262"/>
        <v/>
      </c>
      <c r="BG343" s="3" t="str">
        <f t="shared" si="263"/>
        <v/>
      </c>
      <c r="BH343" s="3" t="str">
        <f t="shared" si="264"/>
        <v/>
      </c>
      <c r="BI343" s="3" t="str">
        <f t="shared" si="265"/>
        <v/>
      </c>
      <c r="BJ343" s="3" t="str">
        <f t="shared" si="266"/>
        <v/>
      </c>
    </row>
    <row r="344" spans="2:62">
      <c r="B344" s="6">
        <v>9</v>
      </c>
      <c r="C344" s="4" t="str">
        <f>IF(B344="","",VLOOKUP(B344,Tabelle2!$A$2:$B$38,2,0))</f>
        <v>0-3-5-10-23-26</v>
      </c>
      <c r="D344" s="3">
        <f t="shared" si="235"/>
        <v>1</v>
      </c>
      <c r="E344" s="7" t="str">
        <f t="shared" si="233"/>
        <v>W</v>
      </c>
      <c r="F344" s="32" t="str">
        <f>IF(B344="","",IF(AE343&lt;$J$15,"Bet","No Bet"))</f>
        <v>Bet</v>
      </c>
      <c r="G344" s="22">
        <f t="shared" si="234"/>
        <v>-576</v>
      </c>
      <c r="AE344" s="1">
        <f>IF(E344="L",AE343+1,IF(E344="W",0,""))</f>
        <v>0</v>
      </c>
      <c r="AF344" s="3" t="str">
        <f t="shared" si="236"/>
        <v/>
      </c>
      <c r="AG344" s="3" t="str">
        <f t="shared" si="237"/>
        <v/>
      </c>
      <c r="AH344" s="3" t="str">
        <f t="shared" si="238"/>
        <v/>
      </c>
      <c r="AI344" s="3" t="str">
        <f t="shared" si="239"/>
        <v/>
      </c>
      <c r="AJ344" s="3" t="str">
        <f t="shared" si="240"/>
        <v/>
      </c>
      <c r="AK344" s="3" t="str">
        <f t="shared" si="241"/>
        <v/>
      </c>
      <c r="AL344" s="3" t="str">
        <f t="shared" si="242"/>
        <v/>
      </c>
      <c r="AM344" s="3" t="str">
        <f t="shared" si="243"/>
        <v/>
      </c>
      <c r="AN344" s="3" t="str">
        <f t="shared" si="244"/>
        <v/>
      </c>
      <c r="AO344" s="3" t="str">
        <f t="shared" si="245"/>
        <v/>
      </c>
      <c r="AP344" s="3" t="str">
        <f t="shared" si="246"/>
        <v/>
      </c>
      <c r="AQ344" s="3" t="str">
        <f t="shared" si="247"/>
        <v/>
      </c>
      <c r="AR344" s="3" t="str">
        <f t="shared" si="248"/>
        <v/>
      </c>
      <c r="AS344" s="3" t="str">
        <f t="shared" si="249"/>
        <v/>
      </c>
      <c r="AT344" s="3" t="str">
        <f t="shared" si="250"/>
        <v/>
      </c>
      <c r="AU344" s="3" t="str">
        <f t="shared" si="251"/>
        <v/>
      </c>
      <c r="AV344" s="3" t="str">
        <f t="shared" si="252"/>
        <v/>
      </c>
      <c r="AW344" s="3" t="str">
        <f t="shared" si="253"/>
        <v/>
      </c>
      <c r="AX344" s="3" t="str">
        <f t="shared" si="254"/>
        <v/>
      </c>
      <c r="AY344" s="3" t="str">
        <f t="shared" si="255"/>
        <v/>
      </c>
      <c r="AZ344" s="3" t="str">
        <f t="shared" si="256"/>
        <v/>
      </c>
      <c r="BA344" s="3" t="str">
        <f t="shared" si="257"/>
        <v/>
      </c>
      <c r="BB344" s="3" t="str">
        <f t="shared" si="258"/>
        <v/>
      </c>
      <c r="BC344" s="3" t="str">
        <f t="shared" si="259"/>
        <v/>
      </c>
      <c r="BD344" s="3" t="str">
        <f t="shared" si="260"/>
        <v/>
      </c>
      <c r="BE344" s="3" t="str">
        <f t="shared" si="261"/>
        <v/>
      </c>
      <c r="BF344" s="3" t="str">
        <f t="shared" si="262"/>
        <v/>
      </c>
      <c r="BG344" s="3" t="str">
        <f t="shared" si="263"/>
        <v/>
      </c>
      <c r="BH344" s="3" t="str">
        <f t="shared" si="264"/>
        <v/>
      </c>
      <c r="BI344" s="3" t="str">
        <f t="shared" si="265"/>
        <v/>
      </c>
      <c r="BJ344" s="3" t="str">
        <f t="shared" si="266"/>
        <v/>
      </c>
    </row>
    <row r="345" spans="2:62">
      <c r="B345" s="6">
        <v>19</v>
      </c>
      <c r="C345" s="4" t="str">
        <f>IF(B345="","",VLOOKUP(B345,Tabelle2!$A$2:$B$38,2,0))</f>
        <v>7-13-27-28-29-36</v>
      </c>
      <c r="D345" s="3">
        <f t="shared" si="235"/>
        <v>0</v>
      </c>
      <c r="E345" s="7" t="str">
        <f t="shared" si="233"/>
        <v>L</v>
      </c>
      <c r="F345" s="32" t="str">
        <f>IF(B345="","",IF(AE344&lt;$J$15,"Bet","No Bet"))</f>
        <v>Bet</v>
      </c>
      <c r="G345" s="22">
        <f t="shared" si="234"/>
        <v>-582</v>
      </c>
      <c r="AE345" s="1">
        <f>IF(E345="L",AE344+1,IF(E345="W",0,""))</f>
        <v>1</v>
      </c>
      <c r="AF345" s="3" t="str">
        <f t="shared" si="236"/>
        <v/>
      </c>
      <c r="AG345" s="3" t="str">
        <f t="shared" si="237"/>
        <v/>
      </c>
      <c r="AH345" s="3" t="str">
        <f t="shared" si="238"/>
        <v/>
      </c>
      <c r="AI345" s="3" t="str">
        <f t="shared" si="239"/>
        <v/>
      </c>
      <c r="AJ345" s="3" t="str">
        <f t="shared" si="240"/>
        <v/>
      </c>
      <c r="AK345" s="3" t="str">
        <f t="shared" si="241"/>
        <v/>
      </c>
      <c r="AL345" s="3" t="str">
        <f t="shared" si="242"/>
        <v/>
      </c>
      <c r="AM345" s="3" t="str">
        <f t="shared" si="243"/>
        <v/>
      </c>
      <c r="AN345" s="3" t="str">
        <f t="shared" si="244"/>
        <v/>
      </c>
      <c r="AO345" s="3" t="str">
        <f t="shared" si="245"/>
        <v/>
      </c>
      <c r="AP345" s="3" t="str">
        <f t="shared" si="246"/>
        <v/>
      </c>
      <c r="AQ345" s="3" t="str">
        <f t="shared" si="247"/>
        <v/>
      </c>
      <c r="AR345" s="3" t="str">
        <f t="shared" si="248"/>
        <v/>
      </c>
      <c r="AS345" s="3" t="str">
        <f t="shared" si="249"/>
        <v/>
      </c>
      <c r="AT345" s="3" t="str">
        <f t="shared" si="250"/>
        <v/>
      </c>
      <c r="AU345" s="3" t="str">
        <f t="shared" si="251"/>
        <v/>
      </c>
      <c r="AV345" s="3" t="str">
        <f t="shared" si="252"/>
        <v/>
      </c>
      <c r="AW345" s="3" t="str">
        <f t="shared" si="253"/>
        <v/>
      </c>
      <c r="AX345" s="3" t="str">
        <f t="shared" si="254"/>
        <v/>
      </c>
      <c r="AY345" s="3" t="str">
        <f t="shared" si="255"/>
        <v/>
      </c>
      <c r="AZ345" s="3" t="str">
        <f t="shared" si="256"/>
        <v/>
      </c>
      <c r="BA345" s="3" t="str">
        <f t="shared" si="257"/>
        <v/>
      </c>
      <c r="BB345" s="3" t="str">
        <f t="shared" si="258"/>
        <v/>
      </c>
      <c r="BC345" s="3" t="str">
        <f t="shared" si="259"/>
        <v/>
      </c>
      <c r="BD345" s="3" t="str">
        <f t="shared" si="260"/>
        <v/>
      </c>
      <c r="BE345" s="3" t="str">
        <f t="shared" si="261"/>
        <v/>
      </c>
      <c r="BF345" s="3" t="str">
        <f t="shared" si="262"/>
        <v/>
      </c>
      <c r="BG345" s="3" t="str">
        <f t="shared" si="263"/>
        <v/>
      </c>
      <c r="BH345" s="3" t="str">
        <f t="shared" si="264"/>
        <v/>
      </c>
      <c r="BI345" s="3" t="str">
        <f t="shared" si="265"/>
        <v/>
      </c>
      <c r="BJ345" s="3" t="str">
        <f t="shared" si="266"/>
        <v/>
      </c>
    </row>
    <row r="346" spans="2:62">
      <c r="B346" s="6">
        <v>30</v>
      </c>
      <c r="C346" s="4" t="str">
        <f>IF(B346="","",VLOOKUP(B346,Tabelle2!$A$2:$B$38,2,0))</f>
        <v>1-2-14-20-21-25</v>
      </c>
      <c r="D346" s="3">
        <f t="shared" si="235"/>
        <v>0</v>
      </c>
      <c r="E346" s="7" t="str">
        <f t="shared" si="233"/>
        <v>L</v>
      </c>
      <c r="F346" s="32" t="str">
        <f>IF(B346="","",IF(AE345&lt;$J$15,"Bet","No Bet"))</f>
        <v>Bet</v>
      </c>
      <c r="G346" s="22">
        <f t="shared" si="234"/>
        <v>-588</v>
      </c>
      <c r="AE346" s="1">
        <f>IF(E346="L",AE345+1,IF(E346="W",0,""))</f>
        <v>2</v>
      </c>
      <c r="AF346" s="3" t="str">
        <f t="shared" si="236"/>
        <v/>
      </c>
      <c r="AG346" s="3" t="str">
        <f t="shared" si="237"/>
        <v/>
      </c>
      <c r="AH346" s="3" t="str">
        <f t="shared" si="238"/>
        <v/>
      </c>
      <c r="AI346" s="3" t="str">
        <f t="shared" si="239"/>
        <v/>
      </c>
      <c r="AJ346" s="3" t="str">
        <f t="shared" si="240"/>
        <v/>
      </c>
      <c r="AK346" s="3" t="str">
        <f t="shared" si="241"/>
        <v/>
      </c>
      <c r="AL346" s="3" t="str">
        <f t="shared" si="242"/>
        <v/>
      </c>
      <c r="AM346" s="3" t="str">
        <f t="shared" si="243"/>
        <v/>
      </c>
      <c r="AN346" s="3" t="str">
        <f t="shared" si="244"/>
        <v/>
      </c>
      <c r="AO346" s="3" t="str">
        <f t="shared" si="245"/>
        <v/>
      </c>
      <c r="AP346" s="3" t="str">
        <f t="shared" si="246"/>
        <v/>
      </c>
      <c r="AQ346" s="3" t="str">
        <f t="shared" si="247"/>
        <v/>
      </c>
      <c r="AR346" s="3" t="str">
        <f t="shared" si="248"/>
        <v/>
      </c>
      <c r="AS346" s="3" t="str">
        <f t="shared" si="249"/>
        <v/>
      </c>
      <c r="AT346" s="3" t="str">
        <f t="shared" si="250"/>
        <v/>
      </c>
      <c r="AU346" s="3" t="str">
        <f t="shared" si="251"/>
        <v/>
      </c>
      <c r="AV346" s="3" t="str">
        <f t="shared" si="252"/>
        <v/>
      </c>
      <c r="AW346" s="3" t="str">
        <f t="shared" si="253"/>
        <v/>
      </c>
      <c r="AX346" s="3" t="str">
        <f t="shared" si="254"/>
        <v/>
      </c>
      <c r="AY346" s="3" t="str">
        <f t="shared" si="255"/>
        <v/>
      </c>
      <c r="AZ346" s="3" t="str">
        <f t="shared" si="256"/>
        <v/>
      </c>
      <c r="BA346" s="3" t="str">
        <f t="shared" si="257"/>
        <v/>
      </c>
      <c r="BB346" s="3" t="str">
        <f t="shared" si="258"/>
        <v/>
      </c>
      <c r="BC346" s="3" t="str">
        <f t="shared" si="259"/>
        <v/>
      </c>
      <c r="BD346" s="3" t="str">
        <f t="shared" si="260"/>
        <v/>
      </c>
      <c r="BE346" s="3" t="str">
        <f t="shared" si="261"/>
        <v/>
      </c>
      <c r="BF346" s="3" t="str">
        <f t="shared" si="262"/>
        <v/>
      </c>
      <c r="BG346" s="3" t="str">
        <f t="shared" si="263"/>
        <v/>
      </c>
      <c r="BH346" s="3" t="str">
        <f t="shared" si="264"/>
        <v/>
      </c>
      <c r="BI346" s="3" t="str">
        <f t="shared" si="265"/>
        <v/>
      </c>
      <c r="BJ346" s="3" t="str">
        <f t="shared" si="266"/>
        <v/>
      </c>
    </row>
    <row r="347" spans="2:62">
      <c r="B347" s="6">
        <v>24</v>
      </c>
      <c r="C347" s="4" t="str">
        <f>IF(B347="","",VLOOKUP(B347,Tabelle2!$A$2:$B$38,2,0))</f>
        <v>6-13-18-22-27-29</v>
      </c>
      <c r="D347" s="3">
        <f t="shared" si="235"/>
        <v>0</v>
      </c>
      <c r="E347" s="7" t="str">
        <f t="shared" si="233"/>
        <v>L</v>
      </c>
      <c r="F347" s="32" t="str">
        <f>IF(B347="","",IF(AE346&lt;$J$15,"Bet","No Bet"))</f>
        <v>Bet</v>
      </c>
      <c r="G347" s="22">
        <f t="shared" si="234"/>
        <v>-594</v>
      </c>
      <c r="AE347" s="1">
        <f>IF(E347="L",AE346+1,IF(E347="W",0,""))</f>
        <v>3</v>
      </c>
      <c r="AF347" s="3" t="str">
        <f t="shared" si="236"/>
        <v/>
      </c>
      <c r="AG347" s="3" t="str">
        <f t="shared" si="237"/>
        <v/>
      </c>
      <c r="AH347" s="3">
        <f t="shared" si="238"/>
        <v>1</v>
      </c>
      <c r="AI347" s="3" t="str">
        <f t="shared" si="239"/>
        <v/>
      </c>
      <c r="AJ347" s="3" t="str">
        <f t="shared" si="240"/>
        <v/>
      </c>
      <c r="AK347" s="3" t="str">
        <f t="shared" si="241"/>
        <v/>
      </c>
      <c r="AL347" s="3" t="str">
        <f t="shared" si="242"/>
        <v/>
      </c>
      <c r="AM347" s="3" t="str">
        <f t="shared" si="243"/>
        <v/>
      </c>
      <c r="AN347" s="3" t="str">
        <f t="shared" si="244"/>
        <v/>
      </c>
      <c r="AO347" s="3" t="str">
        <f t="shared" si="245"/>
        <v/>
      </c>
      <c r="AP347" s="3" t="str">
        <f t="shared" si="246"/>
        <v/>
      </c>
      <c r="AQ347" s="3" t="str">
        <f t="shared" si="247"/>
        <v/>
      </c>
      <c r="AR347" s="3" t="str">
        <f t="shared" si="248"/>
        <v/>
      </c>
      <c r="AS347" s="3" t="str">
        <f t="shared" si="249"/>
        <v/>
      </c>
      <c r="AT347" s="3" t="str">
        <f t="shared" si="250"/>
        <v/>
      </c>
      <c r="AU347" s="3" t="str">
        <f t="shared" si="251"/>
        <v/>
      </c>
      <c r="AV347" s="3" t="str">
        <f t="shared" si="252"/>
        <v/>
      </c>
      <c r="AW347" s="3" t="str">
        <f t="shared" si="253"/>
        <v/>
      </c>
      <c r="AX347" s="3" t="str">
        <f t="shared" si="254"/>
        <v/>
      </c>
      <c r="AY347" s="3" t="str">
        <f t="shared" si="255"/>
        <v/>
      </c>
      <c r="AZ347" s="3" t="str">
        <f t="shared" si="256"/>
        <v/>
      </c>
      <c r="BA347" s="3" t="str">
        <f t="shared" si="257"/>
        <v/>
      </c>
      <c r="BB347" s="3" t="str">
        <f t="shared" si="258"/>
        <v/>
      </c>
      <c r="BC347" s="3" t="str">
        <f t="shared" si="259"/>
        <v/>
      </c>
      <c r="BD347" s="3" t="str">
        <f t="shared" si="260"/>
        <v/>
      </c>
      <c r="BE347" s="3" t="str">
        <f t="shared" si="261"/>
        <v/>
      </c>
      <c r="BF347" s="3" t="str">
        <f t="shared" si="262"/>
        <v/>
      </c>
      <c r="BG347" s="3" t="str">
        <f t="shared" si="263"/>
        <v/>
      </c>
      <c r="BH347" s="3" t="str">
        <f t="shared" si="264"/>
        <v/>
      </c>
      <c r="BI347" s="3" t="str">
        <f t="shared" si="265"/>
        <v/>
      </c>
      <c r="BJ347" s="3" t="str">
        <f t="shared" si="266"/>
        <v/>
      </c>
    </row>
    <row r="348" spans="2:62">
      <c r="B348" s="6">
        <v>29</v>
      </c>
      <c r="C348" s="4" t="str">
        <f>IF(B348="","",VLOOKUP(B348,Tabelle2!$A$2:$B$38,2,0))</f>
        <v>15-16-19-24-32-33</v>
      </c>
      <c r="D348" s="3">
        <f t="shared" si="235"/>
        <v>1</v>
      </c>
      <c r="E348" s="7" t="str">
        <f t="shared" si="233"/>
        <v>W</v>
      </c>
      <c r="F348" s="32" t="str">
        <f>IF(B348="","",IF(AE347&lt;$J$15,"Bet","No Bet"))</f>
        <v>Bet</v>
      </c>
      <c r="G348" s="22">
        <f t="shared" si="234"/>
        <v>-564</v>
      </c>
      <c r="AE348" s="1">
        <f>IF(E348="L",AE347+1,IF(E348="W",0,""))</f>
        <v>0</v>
      </c>
      <c r="AF348" s="3" t="str">
        <f t="shared" si="236"/>
        <v/>
      </c>
      <c r="AG348" s="3" t="str">
        <f t="shared" si="237"/>
        <v/>
      </c>
      <c r="AH348" s="3" t="str">
        <f t="shared" si="238"/>
        <v/>
      </c>
      <c r="AI348" s="3" t="str">
        <f t="shared" si="239"/>
        <v/>
      </c>
      <c r="AJ348" s="3" t="str">
        <f t="shared" si="240"/>
        <v/>
      </c>
      <c r="AK348" s="3" t="str">
        <f t="shared" si="241"/>
        <v/>
      </c>
      <c r="AL348" s="3" t="str">
        <f t="shared" si="242"/>
        <v/>
      </c>
      <c r="AM348" s="3" t="str">
        <f t="shared" si="243"/>
        <v/>
      </c>
      <c r="AN348" s="3" t="str">
        <f t="shared" si="244"/>
        <v/>
      </c>
      <c r="AO348" s="3" t="str">
        <f t="shared" si="245"/>
        <v/>
      </c>
      <c r="AP348" s="3" t="str">
        <f t="shared" si="246"/>
        <v/>
      </c>
      <c r="AQ348" s="3" t="str">
        <f t="shared" si="247"/>
        <v/>
      </c>
      <c r="AR348" s="3" t="str">
        <f t="shared" si="248"/>
        <v/>
      </c>
      <c r="AS348" s="3" t="str">
        <f t="shared" si="249"/>
        <v/>
      </c>
      <c r="AT348" s="3" t="str">
        <f t="shared" si="250"/>
        <v/>
      </c>
      <c r="AU348" s="3" t="str">
        <f t="shared" si="251"/>
        <v/>
      </c>
      <c r="AV348" s="3" t="str">
        <f t="shared" si="252"/>
        <v/>
      </c>
      <c r="AW348" s="3" t="str">
        <f t="shared" si="253"/>
        <v/>
      </c>
      <c r="AX348" s="3" t="str">
        <f t="shared" si="254"/>
        <v/>
      </c>
      <c r="AY348" s="3" t="str">
        <f t="shared" si="255"/>
        <v/>
      </c>
      <c r="AZ348" s="3" t="str">
        <f t="shared" si="256"/>
        <v/>
      </c>
      <c r="BA348" s="3" t="str">
        <f t="shared" si="257"/>
        <v/>
      </c>
      <c r="BB348" s="3" t="str">
        <f t="shared" si="258"/>
        <v/>
      </c>
      <c r="BC348" s="3" t="str">
        <f t="shared" si="259"/>
        <v/>
      </c>
      <c r="BD348" s="3" t="str">
        <f t="shared" si="260"/>
        <v/>
      </c>
      <c r="BE348" s="3" t="str">
        <f t="shared" si="261"/>
        <v/>
      </c>
      <c r="BF348" s="3" t="str">
        <f t="shared" si="262"/>
        <v/>
      </c>
      <c r="BG348" s="3" t="str">
        <f t="shared" si="263"/>
        <v/>
      </c>
      <c r="BH348" s="3" t="str">
        <f t="shared" si="264"/>
        <v/>
      </c>
      <c r="BI348" s="3" t="str">
        <f t="shared" si="265"/>
        <v/>
      </c>
      <c r="BJ348" s="3" t="str">
        <f t="shared" si="266"/>
        <v/>
      </c>
    </row>
    <row r="349" spans="2:62">
      <c r="B349" s="6">
        <v>27</v>
      </c>
      <c r="C349" s="4" t="str">
        <f>IF(B349="","",VLOOKUP(B349,Tabelle2!$A$2:$B$38,2,0))</f>
        <v>5-15-16-19-24-32</v>
      </c>
      <c r="D349" s="3">
        <f t="shared" si="235"/>
        <v>0</v>
      </c>
      <c r="E349" s="7" t="str">
        <f t="shared" si="233"/>
        <v>L</v>
      </c>
      <c r="F349" s="32" t="str">
        <f>IF(B349="","",IF(AE348&lt;$J$15,"Bet","No Bet"))</f>
        <v>Bet</v>
      </c>
      <c r="G349" s="22">
        <f t="shared" si="234"/>
        <v>-570</v>
      </c>
      <c r="AE349" s="1">
        <f>IF(E349="L",AE348+1,IF(E349="W",0,""))</f>
        <v>1</v>
      </c>
      <c r="AF349" s="3">
        <f t="shared" si="236"/>
        <v>1</v>
      </c>
      <c r="AG349" s="3" t="str">
        <f t="shared" si="237"/>
        <v/>
      </c>
      <c r="AH349" s="3" t="str">
        <f t="shared" si="238"/>
        <v/>
      </c>
      <c r="AI349" s="3" t="str">
        <f t="shared" si="239"/>
        <v/>
      </c>
      <c r="AJ349" s="3" t="str">
        <f t="shared" si="240"/>
        <v/>
      </c>
      <c r="AK349" s="3" t="str">
        <f t="shared" si="241"/>
        <v/>
      </c>
      <c r="AL349" s="3" t="str">
        <f t="shared" si="242"/>
        <v/>
      </c>
      <c r="AM349" s="3" t="str">
        <f t="shared" si="243"/>
        <v/>
      </c>
      <c r="AN349" s="3" t="str">
        <f t="shared" si="244"/>
        <v/>
      </c>
      <c r="AO349" s="3" t="str">
        <f t="shared" si="245"/>
        <v/>
      </c>
      <c r="AP349" s="3" t="str">
        <f t="shared" si="246"/>
        <v/>
      </c>
      <c r="AQ349" s="3" t="str">
        <f t="shared" si="247"/>
        <v/>
      </c>
      <c r="AR349" s="3" t="str">
        <f t="shared" si="248"/>
        <v/>
      </c>
      <c r="AS349" s="3" t="str">
        <f t="shared" si="249"/>
        <v/>
      </c>
      <c r="AT349" s="3" t="str">
        <f t="shared" si="250"/>
        <v/>
      </c>
      <c r="AU349" s="3" t="str">
        <f t="shared" si="251"/>
        <v/>
      </c>
      <c r="AV349" s="3" t="str">
        <f t="shared" si="252"/>
        <v/>
      </c>
      <c r="AW349" s="3" t="str">
        <f t="shared" si="253"/>
        <v/>
      </c>
      <c r="AX349" s="3" t="str">
        <f t="shared" si="254"/>
        <v/>
      </c>
      <c r="AY349" s="3" t="str">
        <f t="shared" si="255"/>
        <v/>
      </c>
      <c r="AZ349" s="3" t="str">
        <f t="shared" si="256"/>
        <v/>
      </c>
      <c r="BA349" s="3" t="str">
        <f t="shared" si="257"/>
        <v/>
      </c>
      <c r="BB349" s="3" t="str">
        <f t="shared" si="258"/>
        <v/>
      </c>
      <c r="BC349" s="3" t="str">
        <f t="shared" si="259"/>
        <v/>
      </c>
      <c r="BD349" s="3" t="str">
        <f t="shared" si="260"/>
        <v/>
      </c>
      <c r="BE349" s="3" t="str">
        <f t="shared" si="261"/>
        <v/>
      </c>
      <c r="BF349" s="3" t="str">
        <f t="shared" si="262"/>
        <v/>
      </c>
      <c r="BG349" s="3" t="str">
        <f t="shared" si="263"/>
        <v/>
      </c>
      <c r="BH349" s="3" t="str">
        <f t="shared" si="264"/>
        <v/>
      </c>
      <c r="BI349" s="3" t="str">
        <f t="shared" si="265"/>
        <v/>
      </c>
      <c r="BJ349" s="3" t="str">
        <f t="shared" si="266"/>
        <v/>
      </c>
    </row>
    <row r="350" spans="2:62">
      <c r="B350" s="6">
        <v>32</v>
      </c>
      <c r="C350" s="4" t="str">
        <f>IF(B350="","",VLOOKUP(B350,Tabelle2!$A$2:$B$38,2,0))</f>
        <v>6-18-22-27-29-34</v>
      </c>
      <c r="D350" s="3">
        <f t="shared" si="235"/>
        <v>1</v>
      </c>
      <c r="E350" s="7" t="str">
        <f t="shared" si="233"/>
        <v>W</v>
      </c>
      <c r="F350" s="32" t="str">
        <f>IF(B350="","",IF(AE349&lt;$J$15,"Bet","No Bet"))</f>
        <v>Bet</v>
      </c>
      <c r="G350" s="22">
        <f t="shared" si="234"/>
        <v>-540</v>
      </c>
      <c r="AE350" s="1">
        <f>IF(E350="L",AE349+1,IF(E350="W",0,""))</f>
        <v>0</v>
      </c>
      <c r="AF350" s="3" t="str">
        <f t="shared" si="236"/>
        <v/>
      </c>
      <c r="AG350" s="3" t="str">
        <f t="shared" si="237"/>
        <v/>
      </c>
      <c r="AH350" s="3" t="str">
        <f t="shared" si="238"/>
        <v/>
      </c>
      <c r="AI350" s="3" t="str">
        <f t="shared" si="239"/>
        <v/>
      </c>
      <c r="AJ350" s="3" t="str">
        <f t="shared" si="240"/>
        <v/>
      </c>
      <c r="AK350" s="3" t="str">
        <f t="shared" si="241"/>
        <v/>
      </c>
      <c r="AL350" s="3" t="str">
        <f t="shared" si="242"/>
        <v/>
      </c>
      <c r="AM350" s="3" t="str">
        <f t="shared" si="243"/>
        <v/>
      </c>
      <c r="AN350" s="3" t="str">
        <f t="shared" si="244"/>
        <v/>
      </c>
      <c r="AO350" s="3" t="str">
        <f t="shared" si="245"/>
        <v/>
      </c>
      <c r="AP350" s="3" t="str">
        <f t="shared" si="246"/>
        <v/>
      </c>
      <c r="AQ350" s="3" t="str">
        <f t="shared" si="247"/>
        <v/>
      </c>
      <c r="AR350" s="3" t="str">
        <f t="shared" si="248"/>
        <v/>
      </c>
      <c r="AS350" s="3" t="str">
        <f t="shared" si="249"/>
        <v/>
      </c>
      <c r="AT350" s="3" t="str">
        <f t="shared" si="250"/>
        <v/>
      </c>
      <c r="AU350" s="3" t="str">
        <f t="shared" si="251"/>
        <v/>
      </c>
      <c r="AV350" s="3" t="str">
        <f t="shared" si="252"/>
        <v/>
      </c>
      <c r="AW350" s="3" t="str">
        <f t="shared" si="253"/>
        <v/>
      </c>
      <c r="AX350" s="3" t="str">
        <f t="shared" si="254"/>
        <v/>
      </c>
      <c r="AY350" s="3" t="str">
        <f t="shared" si="255"/>
        <v/>
      </c>
      <c r="AZ350" s="3" t="str">
        <f t="shared" si="256"/>
        <v/>
      </c>
      <c r="BA350" s="3" t="str">
        <f t="shared" si="257"/>
        <v/>
      </c>
      <c r="BB350" s="3" t="str">
        <f t="shared" si="258"/>
        <v/>
      </c>
      <c r="BC350" s="3" t="str">
        <f t="shared" si="259"/>
        <v/>
      </c>
      <c r="BD350" s="3" t="str">
        <f t="shared" si="260"/>
        <v/>
      </c>
      <c r="BE350" s="3" t="str">
        <f t="shared" si="261"/>
        <v/>
      </c>
      <c r="BF350" s="3" t="str">
        <f t="shared" si="262"/>
        <v/>
      </c>
      <c r="BG350" s="3" t="str">
        <f t="shared" si="263"/>
        <v/>
      </c>
      <c r="BH350" s="3" t="str">
        <f t="shared" si="264"/>
        <v/>
      </c>
      <c r="BI350" s="3" t="str">
        <f t="shared" si="265"/>
        <v/>
      </c>
      <c r="BJ350" s="3" t="str">
        <f t="shared" si="266"/>
        <v/>
      </c>
    </row>
    <row r="351" spans="2:62">
      <c r="B351" s="6">
        <v>10</v>
      </c>
      <c r="C351" s="4" t="str">
        <f>IF(B351="","",VLOOKUP(B351,Tabelle2!$A$2:$B$38,2,0))</f>
        <v>6-9-17-22-31-34</v>
      </c>
      <c r="D351" s="3">
        <f t="shared" si="235"/>
        <v>0</v>
      </c>
      <c r="E351" s="7" t="str">
        <f t="shared" si="233"/>
        <v>L</v>
      </c>
      <c r="F351" s="32" t="str">
        <f>IF(B351="","",IF(AE350&lt;$J$15,"Bet","No Bet"))</f>
        <v>Bet</v>
      </c>
      <c r="G351" s="22">
        <f t="shared" si="234"/>
        <v>-546</v>
      </c>
      <c r="AE351" s="1">
        <f>IF(E351="L",AE350+1,IF(E351="W",0,""))</f>
        <v>1</v>
      </c>
      <c r="AF351" s="3" t="str">
        <f t="shared" si="236"/>
        <v/>
      </c>
      <c r="AG351" s="3" t="str">
        <f t="shared" si="237"/>
        <v/>
      </c>
      <c r="AH351" s="3" t="str">
        <f t="shared" si="238"/>
        <v/>
      </c>
      <c r="AI351" s="3" t="str">
        <f t="shared" si="239"/>
        <v/>
      </c>
      <c r="AJ351" s="3" t="str">
        <f t="shared" si="240"/>
        <v/>
      </c>
      <c r="AK351" s="3" t="str">
        <f t="shared" si="241"/>
        <v/>
      </c>
      <c r="AL351" s="3" t="str">
        <f t="shared" si="242"/>
        <v/>
      </c>
      <c r="AM351" s="3" t="str">
        <f t="shared" si="243"/>
        <v/>
      </c>
      <c r="AN351" s="3" t="str">
        <f t="shared" si="244"/>
        <v/>
      </c>
      <c r="AO351" s="3" t="str">
        <f t="shared" si="245"/>
        <v/>
      </c>
      <c r="AP351" s="3" t="str">
        <f t="shared" si="246"/>
        <v/>
      </c>
      <c r="AQ351" s="3" t="str">
        <f t="shared" si="247"/>
        <v/>
      </c>
      <c r="AR351" s="3" t="str">
        <f t="shared" si="248"/>
        <v/>
      </c>
      <c r="AS351" s="3" t="str">
        <f t="shared" si="249"/>
        <v/>
      </c>
      <c r="AT351" s="3" t="str">
        <f t="shared" si="250"/>
        <v/>
      </c>
      <c r="AU351" s="3" t="str">
        <f t="shared" si="251"/>
        <v/>
      </c>
      <c r="AV351" s="3" t="str">
        <f t="shared" si="252"/>
        <v/>
      </c>
      <c r="AW351" s="3" t="str">
        <f t="shared" si="253"/>
        <v/>
      </c>
      <c r="AX351" s="3" t="str">
        <f t="shared" si="254"/>
        <v/>
      </c>
      <c r="AY351" s="3" t="str">
        <f t="shared" si="255"/>
        <v/>
      </c>
      <c r="AZ351" s="3" t="str">
        <f t="shared" si="256"/>
        <v/>
      </c>
      <c r="BA351" s="3" t="str">
        <f t="shared" si="257"/>
        <v/>
      </c>
      <c r="BB351" s="3" t="str">
        <f t="shared" si="258"/>
        <v/>
      </c>
      <c r="BC351" s="3" t="str">
        <f t="shared" si="259"/>
        <v/>
      </c>
      <c r="BD351" s="3" t="str">
        <f t="shared" si="260"/>
        <v/>
      </c>
      <c r="BE351" s="3" t="str">
        <f t="shared" si="261"/>
        <v/>
      </c>
      <c r="BF351" s="3" t="str">
        <f t="shared" si="262"/>
        <v/>
      </c>
      <c r="BG351" s="3" t="str">
        <f t="shared" si="263"/>
        <v/>
      </c>
      <c r="BH351" s="3" t="str">
        <f t="shared" si="264"/>
        <v/>
      </c>
      <c r="BI351" s="3" t="str">
        <f t="shared" si="265"/>
        <v/>
      </c>
      <c r="BJ351" s="3" t="str">
        <f t="shared" si="266"/>
        <v/>
      </c>
    </row>
    <row r="352" spans="2:62">
      <c r="B352" s="6">
        <v>30</v>
      </c>
      <c r="C352" s="4" t="str">
        <f>IF(B352="","",VLOOKUP(B352,Tabelle2!$A$2:$B$38,2,0))</f>
        <v>1-2-14-20-21-25</v>
      </c>
      <c r="D352" s="3">
        <f t="shared" si="235"/>
        <v>0</v>
      </c>
      <c r="E352" s="7" t="str">
        <f t="shared" si="233"/>
        <v>L</v>
      </c>
      <c r="F352" s="32" t="str">
        <f>IF(B352="","",IF(AE351&lt;$J$15,"Bet","No Bet"))</f>
        <v>Bet</v>
      </c>
      <c r="G352" s="22">
        <f t="shared" si="234"/>
        <v>-552</v>
      </c>
      <c r="AE352" s="1">
        <f>IF(E352="L",AE351+1,IF(E352="W",0,""))</f>
        <v>2</v>
      </c>
      <c r="AF352" s="3" t="str">
        <f t="shared" si="236"/>
        <v/>
      </c>
      <c r="AG352" s="3" t="str">
        <f t="shared" si="237"/>
        <v/>
      </c>
      <c r="AH352" s="3" t="str">
        <f t="shared" si="238"/>
        <v/>
      </c>
      <c r="AI352" s="3" t="str">
        <f t="shared" si="239"/>
        <v/>
      </c>
      <c r="AJ352" s="3" t="str">
        <f t="shared" si="240"/>
        <v/>
      </c>
      <c r="AK352" s="3" t="str">
        <f t="shared" si="241"/>
        <v/>
      </c>
      <c r="AL352" s="3" t="str">
        <f t="shared" si="242"/>
        <v/>
      </c>
      <c r="AM352" s="3" t="str">
        <f t="shared" si="243"/>
        <v/>
      </c>
      <c r="AN352" s="3" t="str">
        <f t="shared" si="244"/>
        <v/>
      </c>
      <c r="AO352" s="3" t="str">
        <f t="shared" si="245"/>
        <v/>
      </c>
      <c r="AP352" s="3" t="str">
        <f t="shared" si="246"/>
        <v/>
      </c>
      <c r="AQ352" s="3" t="str">
        <f t="shared" si="247"/>
        <v/>
      </c>
      <c r="AR352" s="3" t="str">
        <f t="shared" si="248"/>
        <v/>
      </c>
      <c r="AS352" s="3" t="str">
        <f t="shared" si="249"/>
        <v/>
      </c>
      <c r="AT352" s="3" t="str">
        <f t="shared" si="250"/>
        <v/>
      </c>
      <c r="AU352" s="3" t="str">
        <f t="shared" si="251"/>
        <v/>
      </c>
      <c r="AV352" s="3" t="str">
        <f t="shared" si="252"/>
        <v/>
      </c>
      <c r="AW352" s="3" t="str">
        <f t="shared" si="253"/>
        <v/>
      </c>
      <c r="AX352" s="3" t="str">
        <f t="shared" si="254"/>
        <v/>
      </c>
      <c r="AY352" s="3" t="str">
        <f t="shared" si="255"/>
        <v/>
      </c>
      <c r="AZ352" s="3" t="str">
        <f t="shared" si="256"/>
        <v/>
      </c>
      <c r="BA352" s="3" t="str">
        <f t="shared" si="257"/>
        <v/>
      </c>
      <c r="BB352" s="3" t="str">
        <f t="shared" si="258"/>
        <v/>
      </c>
      <c r="BC352" s="3" t="str">
        <f t="shared" si="259"/>
        <v/>
      </c>
      <c r="BD352" s="3" t="str">
        <f t="shared" si="260"/>
        <v/>
      </c>
      <c r="BE352" s="3" t="str">
        <f t="shared" si="261"/>
        <v/>
      </c>
      <c r="BF352" s="3" t="str">
        <f t="shared" si="262"/>
        <v/>
      </c>
      <c r="BG352" s="3" t="str">
        <f t="shared" si="263"/>
        <v/>
      </c>
      <c r="BH352" s="3" t="str">
        <f t="shared" si="264"/>
        <v/>
      </c>
      <c r="BI352" s="3" t="str">
        <f t="shared" si="265"/>
        <v/>
      </c>
      <c r="BJ352" s="3" t="str">
        <f t="shared" si="266"/>
        <v/>
      </c>
    </row>
    <row r="353" spans="2:62">
      <c r="B353" s="6">
        <v>31</v>
      </c>
      <c r="C353" s="4" t="str">
        <f>IF(B353="","",VLOOKUP(B353,Tabelle2!$A$2:$B$38,2,0))</f>
        <v>3-8-10-23-26-35</v>
      </c>
      <c r="D353" s="3">
        <f t="shared" si="235"/>
        <v>0</v>
      </c>
      <c r="E353" s="7" t="str">
        <f t="shared" si="233"/>
        <v>L</v>
      </c>
      <c r="F353" s="32" t="str">
        <f>IF(B353="","",IF(AE352&lt;$J$15,"Bet","No Bet"))</f>
        <v>Bet</v>
      </c>
      <c r="G353" s="22">
        <f t="shared" si="234"/>
        <v>-558</v>
      </c>
      <c r="AE353" s="1">
        <f>IF(E353="L",AE352+1,IF(E353="W",0,""))</f>
        <v>3</v>
      </c>
      <c r="AF353" s="3" t="str">
        <f t="shared" si="236"/>
        <v/>
      </c>
      <c r="AG353" s="3" t="str">
        <f t="shared" si="237"/>
        <v/>
      </c>
      <c r="AH353" s="3" t="str">
        <f t="shared" si="238"/>
        <v/>
      </c>
      <c r="AI353" s="3" t="str">
        <f t="shared" si="239"/>
        <v/>
      </c>
      <c r="AJ353" s="3" t="str">
        <f t="shared" si="240"/>
        <v/>
      </c>
      <c r="AK353" s="3" t="str">
        <f t="shared" si="241"/>
        <v/>
      </c>
      <c r="AL353" s="3" t="str">
        <f t="shared" si="242"/>
        <v/>
      </c>
      <c r="AM353" s="3" t="str">
        <f t="shared" si="243"/>
        <v/>
      </c>
      <c r="AN353" s="3" t="str">
        <f t="shared" si="244"/>
        <v/>
      </c>
      <c r="AO353" s="3" t="str">
        <f t="shared" si="245"/>
        <v/>
      </c>
      <c r="AP353" s="3" t="str">
        <f t="shared" si="246"/>
        <v/>
      </c>
      <c r="AQ353" s="3" t="str">
        <f t="shared" si="247"/>
        <v/>
      </c>
      <c r="AR353" s="3" t="str">
        <f t="shared" si="248"/>
        <v/>
      </c>
      <c r="AS353" s="3" t="str">
        <f t="shared" si="249"/>
        <v/>
      </c>
      <c r="AT353" s="3" t="str">
        <f t="shared" si="250"/>
        <v/>
      </c>
      <c r="AU353" s="3" t="str">
        <f t="shared" si="251"/>
        <v/>
      </c>
      <c r="AV353" s="3" t="str">
        <f t="shared" si="252"/>
        <v/>
      </c>
      <c r="AW353" s="3" t="str">
        <f t="shared" si="253"/>
        <v/>
      </c>
      <c r="AX353" s="3" t="str">
        <f t="shared" si="254"/>
        <v/>
      </c>
      <c r="AY353" s="3" t="str">
        <f t="shared" si="255"/>
        <v/>
      </c>
      <c r="AZ353" s="3" t="str">
        <f t="shared" si="256"/>
        <v/>
      </c>
      <c r="BA353" s="3" t="str">
        <f t="shared" si="257"/>
        <v/>
      </c>
      <c r="BB353" s="3" t="str">
        <f t="shared" si="258"/>
        <v/>
      </c>
      <c r="BC353" s="3" t="str">
        <f t="shared" si="259"/>
        <v/>
      </c>
      <c r="BD353" s="3" t="str">
        <f t="shared" si="260"/>
        <v/>
      </c>
      <c r="BE353" s="3" t="str">
        <f t="shared" si="261"/>
        <v/>
      </c>
      <c r="BF353" s="3" t="str">
        <f t="shared" si="262"/>
        <v/>
      </c>
      <c r="BG353" s="3" t="str">
        <f t="shared" si="263"/>
        <v/>
      </c>
      <c r="BH353" s="3" t="str">
        <f t="shared" si="264"/>
        <v/>
      </c>
      <c r="BI353" s="3" t="str">
        <f t="shared" si="265"/>
        <v/>
      </c>
      <c r="BJ353" s="3" t="str">
        <f t="shared" si="266"/>
        <v/>
      </c>
    </row>
    <row r="354" spans="2:62">
      <c r="B354" s="6">
        <v>6</v>
      </c>
      <c r="C354" s="4" t="str">
        <f>IF(B354="","",VLOOKUP(B354,Tabelle2!$A$2:$B$38,2,0))</f>
        <v>0-5-10-15-24-32</v>
      </c>
      <c r="D354" s="3">
        <f t="shared" si="235"/>
        <v>0</v>
      </c>
      <c r="E354" s="7" t="str">
        <f t="shared" si="233"/>
        <v>L</v>
      </c>
      <c r="F354" s="32" t="str">
        <f>IF(B354="","",IF(AE353&lt;$J$15,"Bet","No Bet"))</f>
        <v>Bet</v>
      </c>
      <c r="G354" s="22">
        <f t="shared" si="234"/>
        <v>-564</v>
      </c>
      <c r="AE354" s="1">
        <f>IF(E354="L",AE353+1,IF(E354="W",0,""))</f>
        <v>4</v>
      </c>
      <c r="AF354" s="3" t="str">
        <f t="shared" si="236"/>
        <v/>
      </c>
      <c r="AG354" s="3" t="str">
        <f t="shared" si="237"/>
        <v/>
      </c>
      <c r="AH354" s="3" t="str">
        <f t="shared" si="238"/>
        <v/>
      </c>
      <c r="AI354" s="3" t="str">
        <f t="shared" si="239"/>
        <v/>
      </c>
      <c r="AJ354" s="3" t="str">
        <f t="shared" si="240"/>
        <v/>
      </c>
      <c r="AK354" s="3" t="str">
        <f t="shared" si="241"/>
        <v/>
      </c>
      <c r="AL354" s="3" t="str">
        <f t="shared" si="242"/>
        <v/>
      </c>
      <c r="AM354" s="3" t="str">
        <f t="shared" si="243"/>
        <v/>
      </c>
      <c r="AN354" s="3" t="str">
        <f t="shared" si="244"/>
        <v/>
      </c>
      <c r="AO354" s="3" t="str">
        <f t="shared" si="245"/>
        <v/>
      </c>
      <c r="AP354" s="3" t="str">
        <f t="shared" si="246"/>
        <v/>
      </c>
      <c r="AQ354" s="3" t="str">
        <f t="shared" si="247"/>
        <v/>
      </c>
      <c r="AR354" s="3" t="str">
        <f t="shared" si="248"/>
        <v/>
      </c>
      <c r="AS354" s="3" t="str">
        <f t="shared" si="249"/>
        <v/>
      </c>
      <c r="AT354" s="3" t="str">
        <f t="shared" si="250"/>
        <v/>
      </c>
      <c r="AU354" s="3" t="str">
        <f t="shared" si="251"/>
        <v/>
      </c>
      <c r="AV354" s="3" t="str">
        <f t="shared" si="252"/>
        <v/>
      </c>
      <c r="AW354" s="3" t="str">
        <f t="shared" si="253"/>
        <v/>
      </c>
      <c r="AX354" s="3" t="str">
        <f t="shared" si="254"/>
        <v/>
      </c>
      <c r="AY354" s="3" t="str">
        <f t="shared" si="255"/>
        <v/>
      </c>
      <c r="AZ354" s="3" t="str">
        <f t="shared" si="256"/>
        <v/>
      </c>
      <c r="BA354" s="3" t="str">
        <f t="shared" si="257"/>
        <v/>
      </c>
      <c r="BB354" s="3" t="str">
        <f t="shared" si="258"/>
        <v/>
      </c>
      <c r="BC354" s="3" t="str">
        <f t="shared" si="259"/>
        <v/>
      </c>
      <c r="BD354" s="3" t="str">
        <f t="shared" si="260"/>
        <v/>
      </c>
      <c r="BE354" s="3" t="str">
        <f t="shared" si="261"/>
        <v/>
      </c>
      <c r="BF354" s="3" t="str">
        <f t="shared" si="262"/>
        <v/>
      </c>
      <c r="BG354" s="3" t="str">
        <f t="shared" si="263"/>
        <v/>
      </c>
      <c r="BH354" s="3" t="str">
        <f t="shared" si="264"/>
        <v/>
      </c>
      <c r="BI354" s="3" t="str">
        <f t="shared" si="265"/>
        <v/>
      </c>
      <c r="BJ354" s="3" t="str">
        <f t="shared" si="266"/>
        <v/>
      </c>
    </row>
    <row r="355" spans="2:62">
      <c r="B355" s="6">
        <v>20</v>
      </c>
      <c r="C355" s="4" t="str">
        <f>IF(B355="","",VLOOKUP(B355,Tabelle2!$A$2:$B$38,2,0))</f>
        <v>8-11-12-28-30-36</v>
      </c>
      <c r="D355" s="3">
        <f t="shared" si="235"/>
        <v>0</v>
      </c>
      <c r="E355" s="7" t="str">
        <f t="shared" si="233"/>
        <v>L</v>
      </c>
      <c r="F355" s="32" t="str">
        <f>IF(B355="","",IF(AE354&lt;$J$15,"Bet","No Bet"))</f>
        <v>Bet</v>
      </c>
      <c r="G355" s="22">
        <f t="shared" si="234"/>
        <v>-570</v>
      </c>
      <c r="AE355" s="1">
        <f>IF(E355="L",AE354+1,IF(E355="W",0,""))</f>
        <v>5</v>
      </c>
      <c r="AF355" s="3" t="str">
        <f t="shared" si="236"/>
        <v/>
      </c>
      <c r="AG355" s="3" t="str">
        <f t="shared" si="237"/>
        <v/>
      </c>
      <c r="AH355" s="3" t="str">
        <f t="shared" si="238"/>
        <v/>
      </c>
      <c r="AI355" s="3" t="str">
        <f t="shared" si="239"/>
        <v/>
      </c>
      <c r="AJ355" s="3" t="str">
        <f t="shared" si="240"/>
        <v/>
      </c>
      <c r="AK355" s="3" t="str">
        <f t="shared" si="241"/>
        <v/>
      </c>
      <c r="AL355" s="3" t="str">
        <f t="shared" si="242"/>
        <v/>
      </c>
      <c r="AM355" s="3" t="str">
        <f t="shared" si="243"/>
        <v/>
      </c>
      <c r="AN355" s="3" t="str">
        <f t="shared" si="244"/>
        <v/>
      </c>
      <c r="AO355" s="3" t="str">
        <f t="shared" si="245"/>
        <v/>
      </c>
      <c r="AP355" s="3" t="str">
        <f t="shared" si="246"/>
        <v/>
      </c>
      <c r="AQ355" s="3" t="str">
        <f t="shared" si="247"/>
        <v/>
      </c>
      <c r="AR355" s="3" t="str">
        <f t="shared" si="248"/>
        <v/>
      </c>
      <c r="AS355" s="3" t="str">
        <f t="shared" si="249"/>
        <v/>
      </c>
      <c r="AT355" s="3" t="str">
        <f t="shared" si="250"/>
        <v/>
      </c>
      <c r="AU355" s="3" t="str">
        <f t="shared" si="251"/>
        <v/>
      </c>
      <c r="AV355" s="3" t="str">
        <f t="shared" si="252"/>
        <v/>
      </c>
      <c r="AW355" s="3" t="str">
        <f t="shared" si="253"/>
        <v/>
      </c>
      <c r="AX355" s="3" t="str">
        <f t="shared" si="254"/>
        <v/>
      </c>
      <c r="AY355" s="3" t="str">
        <f t="shared" si="255"/>
        <v/>
      </c>
      <c r="AZ355" s="3" t="str">
        <f t="shared" si="256"/>
        <v/>
      </c>
      <c r="BA355" s="3" t="str">
        <f t="shared" si="257"/>
        <v/>
      </c>
      <c r="BB355" s="3" t="str">
        <f t="shared" si="258"/>
        <v/>
      </c>
      <c r="BC355" s="3" t="str">
        <f t="shared" si="259"/>
        <v/>
      </c>
      <c r="BD355" s="3" t="str">
        <f t="shared" si="260"/>
        <v/>
      </c>
      <c r="BE355" s="3" t="str">
        <f t="shared" si="261"/>
        <v/>
      </c>
      <c r="BF355" s="3" t="str">
        <f t="shared" si="262"/>
        <v/>
      </c>
      <c r="BG355" s="3" t="str">
        <f t="shared" si="263"/>
        <v/>
      </c>
      <c r="BH355" s="3" t="str">
        <f t="shared" si="264"/>
        <v/>
      </c>
      <c r="BI355" s="3" t="str">
        <f t="shared" si="265"/>
        <v/>
      </c>
      <c r="BJ355" s="3" t="str">
        <f t="shared" si="266"/>
        <v/>
      </c>
    </row>
    <row r="356" spans="2:62">
      <c r="B356" s="6">
        <v>36</v>
      </c>
      <c r="C356" s="4" t="str">
        <f>IF(B356="","",VLOOKUP(B356,Tabelle2!$A$2:$B$38,2,0))</f>
        <v>1-4-16-19-21-33</v>
      </c>
      <c r="D356" s="3">
        <f t="shared" si="235"/>
        <v>0</v>
      </c>
      <c r="E356" s="7" t="str">
        <f t="shared" si="233"/>
        <v>L</v>
      </c>
      <c r="F356" s="32" t="str">
        <f>IF(B356="","",IF(AE355&lt;$J$15,"Bet","No Bet"))</f>
        <v>Bet</v>
      </c>
      <c r="G356" s="22">
        <f t="shared" si="234"/>
        <v>-576</v>
      </c>
      <c r="AE356" s="1">
        <f>IF(E356="L",AE355+1,IF(E356="W",0,""))</f>
        <v>6</v>
      </c>
      <c r="AF356" s="3" t="str">
        <f t="shared" si="236"/>
        <v/>
      </c>
      <c r="AG356" s="3" t="str">
        <f t="shared" si="237"/>
        <v/>
      </c>
      <c r="AH356" s="3" t="str">
        <f t="shared" si="238"/>
        <v/>
      </c>
      <c r="AI356" s="3" t="str">
        <f t="shared" si="239"/>
        <v/>
      </c>
      <c r="AJ356" s="3" t="str">
        <f t="shared" si="240"/>
        <v/>
      </c>
      <c r="AK356" s="3" t="str">
        <f t="shared" si="241"/>
        <v/>
      </c>
      <c r="AL356" s="3" t="str">
        <f t="shared" si="242"/>
        <v/>
      </c>
      <c r="AM356" s="3" t="str">
        <f t="shared" si="243"/>
        <v/>
      </c>
      <c r="AN356" s="3" t="str">
        <f t="shared" si="244"/>
        <v/>
      </c>
      <c r="AO356" s="3" t="str">
        <f t="shared" si="245"/>
        <v/>
      </c>
      <c r="AP356" s="3" t="str">
        <f t="shared" si="246"/>
        <v/>
      </c>
      <c r="AQ356" s="3" t="str">
        <f t="shared" si="247"/>
        <v/>
      </c>
      <c r="AR356" s="3" t="str">
        <f t="shared" si="248"/>
        <v/>
      </c>
      <c r="AS356" s="3" t="str">
        <f t="shared" si="249"/>
        <v/>
      </c>
      <c r="AT356" s="3" t="str">
        <f t="shared" si="250"/>
        <v/>
      </c>
      <c r="AU356" s="3" t="str">
        <f t="shared" si="251"/>
        <v/>
      </c>
      <c r="AV356" s="3" t="str">
        <f t="shared" si="252"/>
        <v/>
      </c>
      <c r="AW356" s="3" t="str">
        <f t="shared" si="253"/>
        <v/>
      </c>
      <c r="AX356" s="3" t="str">
        <f t="shared" si="254"/>
        <v/>
      </c>
      <c r="AY356" s="3" t="str">
        <f t="shared" si="255"/>
        <v/>
      </c>
      <c r="AZ356" s="3" t="str">
        <f t="shared" si="256"/>
        <v/>
      </c>
      <c r="BA356" s="3" t="str">
        <f t="shared" si="257"/>
        <v/>
      </c>
      <c r="BB356" s="3" t="str">
        <f t="shared" si="258"/>
        <v/>
      </c>
      <c r="BC356" s="3" t="str">
        <f t="shared" si="259"/>
        <v/>
      </c>
      <c r="BD356" s="3" t="str">
        <f t="shared" si="260"/>
        <v/>
      </c>
      <c r="BE356" s="3" t="str">
        <f t="shared" si="261"/>
        <v/>
      </c>
      <c r="BF356" s="3" t="str">
        <f t="shared" si="262"/>
        <v/>
      </c>
      <c r="BG356" s="3" t="str">
        <f t="shared" si="263"/>
        <v/>
      </c>
      <c r="BH356" s="3" t="str">
        <f t="shared" si="264"/>
        <v/>
      </c>
      <c r="BI356" s="3" t="str">
        <f t="shared" si="265"/>
        <v/>
      </c>
      <c r="BJ356" s="3" t="str">
        <f t="shared" si="266"/>
        <v/>
      </c>
    </row>
    <row r="357" spans="2:62">
      <c r="B357" s="6">
        <v>14</v>
      </c>
      <c r="C357" s="4" t="str">
        <f>IF(B357="","",VLOOKUP(B357,Tabelle2!$A$2:$B$38,2,0))</f>
        <v>3-8-12-23-30-35</v>
      </c>
      <c r="D357" s="3">
        <f t="shared" si="235"/>
        <v>0</v>
      </c>
      <c r="E357" s="7" t="str">
        <f t="shared" si="233"/>
        <v>L</v>
      </c>
      <c r="F357" s="32" t="str">
        <f>IF(B357="","",IF(AE356&lt;$J$15,"Bet","No Bet"))</f>
        <v>Bet</v>
      </c>
      <c r="G357" s="22">
        <f t="shared" si="234"/>
        <v>-582</v>
      </c>
      <c r="AE357" s="1">
        <f>IF(E357="L",AE356+1,IF(E357="W",0,""))</f>
        <v>7</v>
      </c>
      <c r="AF357" s="3" t="str">
        <f t="shared" si="236"/>
        <v/>
      </c>
      <c r="AG357" s="3" t="str">
        <f t="shared" si="237"/>
        <v/>
      </c>
      <c r="AH357" s="3" t="str">
        <f t="shared" si="238"/>
        <v/>
      </c>
      <c r="AI357" s="3" t="str">
        <f t="shared" si="239"/>
        <v/>
      </c>
      <c r="AJ357" s="3" t="str">
        <f t="shared" si="240"/>
        <v/>
      </c>
      <c r="AK357" s="3" t="str">
        <f t="shared" si="241"/>
        <v/>
      </c>
      <c r="AL357" s="3" t="str">
        <f t="shared" si="242"/>
        <v/>
      </c>
      <c r="AM357" s="3" t="str">
        <f t="shared" si="243"/>
        <v/>
      </c>
      <c r="AN357" s="3" t="str">
        <f t="shared" si="244"/>
        <v/>
      </c>
      <c r="AO357" s="3" t="str">
        <f t="shared" si="245"/>
        <v/>
      </c>
      <c r="AP357" s="3" t="str">
        <f t="shared" si="246"/>
        <v/>
      </c>
      <c r="AQ357" s="3" t="str">
        <f t="shared" si="247"/>
        <v/>
      </c>
      <c r="AR357" s="3" t="str">
        <f t="shared" si="248"/>
        <v/>
      </c>
      <c r="AS357" s="3" t="str">
        <f t="shared" si="249"/>
        <v/>
      </c>
      <c r="AT357" s="3" t="str">
        <f t="shared" si="250"/>
        <v/>
      </c>
      <c r="AU357" s="3" t="str">
        <f t="shared" si="251"/>
        <v/>
      </c>
      <c r="AV357" s="3" t="str">
        <f t="shared" si="252"/>
        <v/>
      </c>
      <c r="AW357" s="3" t="str">
        <f t="shared" si="253"/>
        <v/>
      </c>
      <c r="AX357" s="3" t="str">
        <f t="shared" si="254"/>
        <v/>
      </c>
      <c r="AY357" s="3" t="str">
        <f t="shared" si="255"/>
        <v/>
      </c>
      <c r="AZ357" s="3" t="str">
        <f t="shared" si="256"/>
        <v/>
      </c>
      <c r="BA357" s="3" t="str">
        <f t="shared" si="257"/>
        <v/>
      </c>
      <c r="BB357" s="3" t="str">
        <f t="shared" si="258"/>
        <v/>
      </c>
      <c r="BC357" s="3" t="str">
        <f t="shared" si="259"/>
        <v/>
      </c>
      <c r="BD357" s="3" t="str">
        <f t="shared" si="260"/>
        <v/>
      </c>
      <c r="BE357" s="3" t="str">
        <f t="shared" si="261"/>
        <v/>
      </c>
      <c r="BF357" s="3" t="str">
        <f t="shared" si="262"/>
        <v/>
      </c>
      <c r="BG357" s="3" t="str">
        <f t="shared" si="263"/>
        <v/>
      </c>
      <c r="BH357" s="3" t="str">
        <f t="shared" si="264"/>
        <v/>
      </c>
      <c r="BI357" s="3" t="str">
        <f t="shared" si="265"/>
        <v/>
      </c>
      <c r="BJ357" s="3" t="str">
        <f t="shared" si="266"/>
        <v/>
      </c>
    </row>
    <row r="358" spans="2:62">
      <c r="B358" s="6">
        <v>9</v>
      </c>
      <c r="C358" s="4" t="str">
        <f>IF(B358="","",VLOOKUP(B358,Tabelle2!$A$2:$B$38,2,0))</f>
        <v>0-3-5-10-23-26</v>
      </c>
      <c r="D358" s="3">
        <f t="shared" si="235"/>
        <v>0</v>
      </c>
      <c r="E358" s="7" t="str">
        <f t="shared" si="233"/>
        <v>L</v>
      </c>
      <c r="F358" s="32" t="str">
        <f>IF(B358="","",IF(AE357&lt;$J$15,"Bet","No Bet"))</f>
        <v>Bet</v>
      </c>
      <c r="G358" s="22">
        <f t="shared" si="234"/>
        <v>-588</v>
      </c>
      <c r="AE358" s="1">
        <f>IF(E358="L",AE357+1,IF(E358="W",0,""))</f>
        <v>8</v>
      </c>
      <c r="AF358" s="3" t="str">
        <f t="shared" si="236"/>
        <v/>
      </c>
      <c r="AG358" s="3" t="str">
        <f t="shared" si="237"/>
        <v/>
      </c>
      <c r="AH358" s="3" t="str">
        <f t="shared" si="238"/>
        <v/>
      </c>
      <c r="AI358" s="3" t="str">
        <f t="shared" si="239"/>
        <v/>
      </c>
      <c r="AJ358" s="3" t="str">
        <f t="shared" si="240"/>
        <v/>
      </c>
      <c r="AK358" s="3" t="str">
        <f t="shared" si="241"/>
        <v/>
      </c>
      <c r="AL358" s="3" t="str">
        <f t="shared" si="242"/>
        <v/>
      </c>
      <c r="AM358" s="3">
        <f t="shared" si="243"/>
        <v>1</v>
      </c>
      <c r="AN358" s="3" t="str">
        <f t="shared" si="244"/>
        <v/>
      </c>
      <c r="AO358" s="3" t="str">
        <f t="shared" si="245"/>
        <v/>
      </c>
      <c r="AP358" s="3" t="str">
        <f t="shared" si="246"/>
        <v/>
      </c>
      <c r="AQ358" s="3" t="str">
        <f t="shared" si="247"/>
        <v/>
      </c>
      <c r="AR358" s="3" t="str">
        <f t="shared" si="248"/>
        <v/>
      </c>
      <c r="AS358" s="3" t="str">
        <f t="shared" si="249"/>
        <v/>
      </c>
      <c r="AT358" s="3" t="str">
        <f t="shared" si="250"/>
        <v/>
      </c>
      <c r="AU358" s="3" t="str">
        <f t="shared" si="251"/>
        <v/>
      </c>
      <c r="AV358" s="3" t="str">
        <f t="shared" si="252"/>
        <v/>
      </c>
      <c r="AW358" s="3" t="str">
        <f t="shared" si="253"/>
        <v/>
      </c>
      <c r="AX358" s="3" t="str">
        <f t="shared" si="254"/>
        <v/>
      </c>
      <c r="AY358" s="3" t="str">
        <f t="shared" si="255"/>
        <v/>
      </c>
      <c r="AZ358" s="3" t="str">
        <f t="shared" si="256"/>
        <v/>
      </c>
      <c r="BA358" s="3" t="str">
        <f t="shared" si="257"/>
        <v/>
      </c>
      <c r="BB358" s="3" t="str">
        <f t="shared" si="258"/>
        <v/>
      </c>
      <c r="BC358" s="3" t="str">
        <f t="shared" si="259"/>
        <v/>
      </c>
      <c r="BD358" s="3" t="str">
        <f t="shared" si="260"/>
        <v/>
      </c>
      <c r="BE358" s="3" t="str">
        <f t="shared" si="261"/>
        <v/>
      </c>
      <c r="BF358" s="3" t="str">
        <f t="shared" si="262"/>
        <v/>
      </c>
      <c r="BG358" s="3" t="str">
        <f t="shared" si="263"/>
        <v/>
      </c>
      <c r="BH358" s="3" t="str">
        <f t="shared" si="264"/>
        <v/>
      </c>
      <c r="BI358" s="3" t="str">
        <f t="shared" si="265"/>
        <v/>
      </c>
      <c r="BJ358" s="3" t="str">
        <f t="shared" si="266"/>
        <v/>
      </c>
    </row>
    <row r="359" spans="2:62">
      <c r="B359" s="6">
        <v>26</v>
      </c>
      <c r="C359" s="4" t="str">
        <f>IF(B359="","",VLOOKUP(B359,Tabelle2!$A$2:$B$38,2,0))</f>
        <v>9-17-22-25-31-34</v>
      </c>
      <c r="D359" s="3">
        <f t="shared" si="235"/>
        <v>1</v>
      </c>
      <c r="E359" s="7" t="str">
        <f t="shared" si="233"/>
        <v>W</v>
      </c>
      <c r="F359" s="32" t="str">
        <f>IF(B359="","",IF(AE358&lt;$J$15,"Bet","No Bet"))</f>
        <v>Bet</v>
      </c>
      <c r="G359" s="22">
        <f t="shared" si="234"/>
        <v>-558</v>
      </c>
      <c r="AE359" s="1">
        <f>IF(E359="L",AE358+1,IF(E359="W",0,""))</f>
        <v>0</v>
      </c>
      <c r="AF359" s="3" t="str">
        <f t="shared" si="236"/>
        <v/>
      </c>
      <c r="AG359" s="3" t="str">
        <f t="shared" si="237"/>
        <v/>
      </c>
      <c r="AH359" s="3" t="str">
        <f t="shared" si="238"/>
        <v/>
      </c>
      <c r="AI359" s="3" t="str">
        <f t="shared" si="239"/>
        <v/>
      </c>
      <c r="AJ359" s="3" t="str">
        <f t="shared" si="240"/>
        <v/>
      </c>
      <c r="AK359" s="3" t="str">
        <f t="shared" si="241"/>
        <v/>
      </c>
      <c r="AL359" s="3" t="str">
        <f t="shared" si="242"/>
        <v/>
      </c>
      <c r="AM359" s="3" t="str">
        <f t="shared" si="243"/>
        <v/>
      </c>
      <c r="AN359" s="3" t="str">
        <f t="shared" si="244"/>
        <v/>
      </c>
      <c r="AO359" s="3" t="str">
        <f t="shared" si="245"/>
        <v/>
      </c>
      <c r="AP359" s="3" t="str">
        <f t="shared" si="246"/>
        <v/>
      </c>
      <c r="AQ359" s="3" t="str">
        <f t="shared" si="247"/>
        <v/>
      </c>
      <c r="AR359" s="3" t="str">
        <f t="shared" si="248"/>
        <v/>
      </c>
      <c r="AS359" s="3" t="str">
        <f t="shared" si="249"/>
        <v/>
      </c>
      <c r="AT359" s="3" t="str">
        <f t="shared" si="250"/>
        <v/>
      </c>
      <c r="AU359" s="3" t="str">
        <f t="shared" si="251"/>
        <v/>
      </c>
      <c r="AV359" s="3" t="str">
        <f t="shared" si="252"/>
        <v/>
      </c>
      <c r="AW359" s="3" t="str">
        <f t="shared" si="253"/>
        <v/>
      </c>
      <c r="AX359" s="3" t="str">
        <f t="shared" si="254"/>
        <v/>
      </c>
      <c r="AY359" s="3" t="str">
        <f t="shared" si="255"/>
        <v/>
      </c>
      <c r="AZ359" s="3" t="str">
        <f t="shared" si="256"/>
        <v/>
      </c>
      <c r="BA359" s="3" t="str">
        <f t="shared" si="257"/>
        <v/>
      </c>
      <c r="BB359" s="3" t="str">
        <f t="shared" si="258"/>
        <v/>
      </c>
      <c r="BC359" s="3" t="str">
        <f t="shared" si="259"/>
        <v/>
      </c>
      <c r="BD359" s="3" t="str">
        <f t="shared" si="260"/>
        <v/>
      </c>
      <c r="BE359" s="3" t="str">
        <f t="shared" si="261"/>
        <v/>
      </c>
      <c r="BF359" s="3" t="str">
        <f t="shared" si="262"/>
        <v/>
      </c>
      <c r="BG359" s="3" t="str">
        <f t="shared" si="263"/>
        <v/>
      </c>
      <c r="BH359" s="3" t="str">
        <f t="shared" si="264"/>
        <v/>
      </c>
      <c r="BI359" s="3" t="str">
        <f t="shared" si="265"/>
        <v/>
      </c>
      <c r="BJ359" s="3" t="str">
        <f t="shared" si="266"/>
        <v/>
      </c>
    </row>
    <row r="360" spans="2:62">
      <c r="B360" s="6">
        <v>32</v>
      </c>
      <c r="C360" s="4" t="str">
        <f>IF(B360="","",VLOOKUP(B360,Tabelle2!$A$2:$B$38,2,0))</f>
        <v>6-18-22-27-29-34</v>
      </c>
      <c r="D360" s="3">
        <f t="shared" si="235"/>
        <v>0</v>
      </c>
      <c r="E360" s="7" t="str">
        <f t="shared" si="233"/>
        <v>L</v>
      </c>
      <c r="F360" s="32" t="str">
        <f>IF(B360="","",IF(AE359&lt;$J$15,"Bet","No Bet"))</f>
        <v>Bet</v>
      </c>
      <c r="G360" s="22">
        <f t="shared" si="234"/>
        <v>-564</v>
      </c>
      <c r="AE360" s="1">
        <f>IF(E360="L",AE359+1,IF(E360="W",0,""))</f>
        <v>1</v>
      </c>
      <c r="AF360" s="3" t="str">
        <f t="shared" si="236"/>
        <v/>
      </c>
      <c r="AG360" s="3" t="str">
        <f t="shared" si="237"/>
        <v/>
      </c>
      <c r="AH360" s="3" t="str">
        <f t="shared" si="238"/>
        <v/>
      </c>
      <c r="AI360" s="3" t="str">
        <f t="shared" si="239"/>
        <v/>
      </c>
      <c r="AJ360" s="3" t="str">
        <f t="shared" si="240"/>
        <v/>
      </c>
      <c r="AK360" s="3" t="str">
        <f t="shared" si="241"/>
        <v/>
      </c>
      <c r="AL360" s="3" t="str">
        <f t="shared" si="242"/>
        <v/>
      </c>
      <c r="AM360" s="3" t="str">
        <f t="shared" si="243"/>
        <v/>
      </c>
      <c r="AN360" s="3" t="str">
        <f t="shared" si="244"/>
        <v/>
      </c>
      <c r="AO360" s="3" t="str">
        <f t="shared" si="245"/>
        <v/>
      </c>
      <c r="AP360" s="3" t="str">
        <f t="shared" si="246"/>
        <v/>
      </c>
      <c r="AQ360" s="3" t="str">
        <f t="shared" si="247"/>
        <v/>
      </c>
      <c r="AR360" s="3" t="str">
        <f t="shared" si="248"/>
        <v/>
      </c>
      <c r="AS360" s="3" t="str">
        <f t="shared" si="249"/>
        <v/>
      </c>
      <c r="AT360" s="3" t="str">
        <f t="shared" si="250"/>
        <v/>
      </c>
      <c r="AU360" s="3" t="str">
        <f t="shared" si="251"/>
        <v/>
      </c>
      <c r="AV360" s="3" t="str">
        <f t="shared" si="252"/>
        <v/>
      </c>
      <c r="AW360" s="3" t="str">
        <f t="shared" si="253"/>
        <v/>
      </c>
      <c r="AX360" s="3" t="str">
        <f t="shared" si="254"/>
        <v/>
      </c>
      <c r="AY360" s="3" t="str">
        <f t="shared" si="255"/>
        <v/>
      </c>
      <c r="AZ360" s="3" t="str">
        <f t="shared" si="256"/>
        <v/>
      </c>
      <c r="BA360" s="3" t="str">
        <f t="shared" si="257"/>
        <v/>
      </c>
      <c r="BB360" s="3" t="str">
        <f t="shared" si="258"/>
        <v/>
      </c>
      <c r="BC360" s="3" t="str">
        <f t="shared" si="259"/>
        <v/>
      </c>
      <c r="BD360" s="3" t="str">
        <f t="shared" si="260"/>
        <v/>
      </c>
      <c r="BE360" s="3" t="str">
        <f t="shared" si="261"/>
        <v/>
      </c>
      <c r="BF360" s="3" t="str">
        <f t="shared" si="262"/>
        <v/>
      </c>
      <c r="BG360" s="3" t="str">
        <f t="shared" si="263"/>
        <v/>
      </c>
      <c r="BH360" s="3" t="str">
        <f t="shared" si="264"/>
        <v/>
      </c>
      <c r="BI360" s="3" t="str">
        <f t="shared" si="265"/>
        <v/>
      </c>
      <c r="BJ360" s="3" t="str">
        <f t="shared" si="266"/>
        <v/>
      </c>
    </row>
    <row r="361" spans="2:62">
      <c r="B361" s="6">
        <v>32</v>
      </c>
      <c r="C361" s="4" t="str">
        <f>IF(B361="","",VLOOKUP(B361,Tabelle2!$A$2:$B$38,2,0))</f>
        <v>6-18-22-27-29-34</v>
      </c>
      <c r="D361" s="3">
        <f t="shared" si="235"/>
        <v>0</v>
      </c>
      <c r="E361" s="7" t="str">
        <f t="shared" si="233"/>
        <v>L</v>
      </c>
      <c r="F361" s="32" t="str">
        <f>IF(B361="","",IF(AE360&lt;$J$15,"Bet","No Bet"))</f>
        <v>Bet</v>
      </c>
      <c r="G361" s="22">
        <f t="shared" si="234"/>
        <v>-570</v>
      </c>
      <c r="AE361" s="1">
        <f>IF(E361="L",AE360+1,IF(E361="W",0,""))</f>
        <v>2</v>
      </c>
      <c r="AF361" s="3" t="str">
        <f t="shared" si="236"/>
        <v/>
      </c>
      <c r="AG361" s="3" t="str">
        <f t="shared" si="237"/>
        <v/>
      </c>
      <c r="AH361" s="3" t="str">
        <f t="shared" si="238"/>
        <v/>
      </c>
      <c r="AI361" s="3" t="str">
        <f t="shared" si="239"/>
        <v/>
      </c>
      <c r="AJ361" s="3" t="str">
        <f t="shared" si="240"/>
        <v/>
      </c>
      <c r="AK361" s="3" t="str">
        <f t="shared" si="241"/>
        <v/>
      </c>
      <c r="AL361" s="3" t="str">
        <f t="shared" si="242"/>
        <v/>
      </c>
      <c r="AM361" s="3" t="str">
        <f t="shared" si="243"/>
        <v/>
      </c>
      <c r="AN361" s="3" t="str">
        <f t="shared" si="244"/>
        <v/>
      </c>
      <c r="AO361" s="3" t="str">
        <f t="shared" si="245"/>
        <v/>
      </c>
      <c r="AP361" s="3" t="str">
        <f t="shared" si="246"/>
        <v/>
      </c>
      <c r="AQ361" s="3" t="str">
        <f t="shared" si="247"/>
        <v/>
      </c>
      <c r="AR361" s="3" t="str">
        <f t="shared" si="248"/>
        <v/>
      </c>
      <c r="AS361" s="3" t="str">
        <f t="shared" si="249"/>
        <v/>
      </c>
      <c r="AT361" s="3" t="str">
        <f t="shared" si="250"/>
        <v/>
      </c>
      <c r="AU361" s="3" t="str">
        <f t="shared" si="251"/>
        <v/>
      </c>
      <c r="AV361" s="3" t="str">
        <f t="shared" si="252"/>
        <v/>
      </c>
      <c r="AW361" s="3" t="str">
        <f t="shared" si="253"/>
        <v/>
      </c>
      <c r="AX361" s="3" t="str">
        <f t="shared" si="254"/>
        <v/>
      </c>
      <c r="AY361" s="3" t="str">
        <f t="shared" si="255"/>
        <v/>
      </c>
      <c r="AZ361" s="3" t="str">
        <f t="shared" si="256"/>
        <v/>
      </c>
      <c r="BA361" s="3" t="str">
        <f t="shared" si="257"/>
        <v/>
      </c>
      <c r="BB361" s="3" t="str">
        <f t="shared" si="258"/>
        <v/>
      </c>
      <c r="BC361" s="3" t="str">
        <f t="shared" si="259"/>
        <v/>
      </c>
      <c r="BD361" s="3" t="str">
        <f t="shared" si="260"/>
        <v/>
      </c>
      <c r="BE361" s="3" t="str">
        <f t="shared" si="261"/>
        <v/>
      </c>
      <c r="BF361" s="3" t="str">
        <f t="shared" si="262"/>
        <v/>
      </c>
      <c r="BG361" s="3" t="str">
        <f t="shared" si="263"/>
        <v/>
      </c>
      <c r="BH361" s="3" t="str">
        <f t="shared" si="264"/>
        <v/>
      </c>
      <c r="BI361" s="3" t="str">
        <f t="shared" si="265"/>
        <v/>
      </c>
      <c r="BJ361" s="3" t="str">
        <f t="shared" si="266"/>
        <v/>
      </c>
    </row>
    <row r="362" spans="2:62">
      <c r="B362" s="6">
        <v>23</v>
      </c>
      <c r="C362" s="4" t="str">
        <f>IF(B362="","",VLOOKUP(B362,Tabelle2!$A$2:$B$38,2,0))</f>
        <v>9-14-17-25-31-34</v>
      </c>
      <c r="D362" s="3">
        <f t="shared" si="235"/>
        <v>0</v>
      </c>
      <c r="E362" s="7" t="str">
        <f t="shared" si="233"/>
        <v>L</v>
      </c>
      <c r="F362" s="32" t="str">
        <f>IF(B362="","",IF(AE361&lt;$J$15,"Bet","No Bet"))</f>
        <v>Bet</v>
      </c>
      <c r="G362" s="22">
        <f t="shared" si="234"/>
        <v>-576</v>
      </c>
      <c r="AE362" s="1">
        <f>IF(E362="L",AE361+1,IF(E362="W",0,""))</f>
        <v>3</v>
      </c>
      <c r="AF362" s="3" t="str">
        <f t="shared" si="236"/>
        <v/>
      </c>
      <c r="AG362" s="3" t="str">
        <f t="shared" si="237"/>
        <v/>
      </c>
      <c r="AH362" s="3" t="str">
        <f t="shared" si="238"/>
        <v/>
      </c>
      <c r="AI362" s="3" t="str">
        <f t="shared" si="239"/>
        <v/>
      </c>
      <c r="AJ362" s="3" t="str">
        <f t="shared" si="240"/>
        <v/>
      </c>
      <c r="AK362" s="3" t="str">
        <f t="shared" si="241"/>
        <v/>
      </c>
      <c r="AL362" s="3" t="str">
        <f t="shared" si="242"/>
        <v/>
      </c>
      <c r="AM362" s="3" t="str">
        <f t="shared" si="243"/>
        <v/>
      </c>
      <c r="AN362" s="3" t="str">
        <f t="shared" si="244"/>
        <v/>
      </c>
      <c r="AO362" s="3" t="str">
        <f t="shared" si="245"/>
        <v/>
      </c>
      <c r="AP362" s="3" t="str">
        <f t="shared" si="246"/>
        <v/>
      </c>
      <c r="AQ362" s="3" t="str">
        <f t="shared" si="247"/>
        <v/>
      </c>
      <c r="AR362" s="3" t="str">
        <f t="shared" si="248"/>
        <v/>
      </c>
      <c r="AS362" s="3" t="str">
        <f t="shared" si="249"/>
        <v/>
      </c>
      <c r="AT362" s="3" t="str">
        <f t="shared" si="250"/>
        <v/>
      </c>
      <c r="AU362" s="3" t="str">
        <f t="shared" si="251"/>
        <v/>
      </c>
      <c r="AV362" s="3" t="str">
        <f t="shared" si="252"/>
        <v/>
      </c>
      <c r="AW362" s="3" t="str">
        <f t="shared" si="253"/>
        <v/>
      </c>
      <c r="AX362" s="3" t="str">
        <f t="shared" si="254"/>
        <v/>
      </c>
      <c r="AY362" s="3" t="str">
        <f t="shared" si="255"/>
        <v/>
      </c>
      <c r="AZ362" s="3" t="str">
        <f t="shared" si="256"/>
        <v/>
      </c>
      <c r="BA362" s="3" t="str">
        <f t="shared" si="257"/>
        <v/>
      </c>
      <c r="BB362" s="3" t="str">
        <f t="shared" si="258"/>
        <v/>
      </c>
      <c r="BC362" s="3" t="str">
        <f t="shared" si="259"/>
        <v/>
      </c>
      <c r="BD362" s="3" t="str">
        <f t="shared" si="260"/>
        <v/>
      </c>
      <c r="BE362" s="3" t="str">
        <f t="shared" si="261"/>
        <v/>
      </c>
      <c r="BF362" s="3" t="str">
        <f t="shared" si="262"/>
        <v/>
      </c>
      <c r="BG362" s="3" t="str">
        <f t="shared" si="263"/>
        <v/>
      </c>
      <c r="BH362" s="3" t="str">
        <f t="shared" si="264"/>
        <v/>
      </c>
      <c r="BI362" s="3" t="str">
        <f t="shared" si="265"/>
        <v/>
      </c>
      <c r="BJ362" s="3" t="str">
        <f t="shared" si="266"/>
        <v/>
      </c>
    </row>
    <row r="363" spans="2:62">
      <c r="B363" s="6">
        <v>26</v>
      </c>
      <c r="C363" s="4" t="str">
        <f>IF(B363="","",VLOOKUP(B363,Tabelle2!$A$2:$B$38,2,0))</f>
        <v>9-17-22-25-31-34</v>
      </c>
      <c r="D363" s="3">
        <f t="shared" si="235"/>
        <v>0</v>
      </c>
      <c r="E363" s="7" t="str">
        <f t="shared" si="233"/>
        <v>L</v>
      </c>
      <c r="F363" s="32" t="str">
        <f>IF(B363="","",IF(AE362&lt;$J$15,"Bet","No Bet"))</f>
        <v>Bet</v>
      </c>
      <c r="G363" s="22">
        <f t="shared" si="234"/>
        <v>-582</v>
      </c>
      <c r="AE363" s="1">
        <f>IF(E363="L",AE362+1,IF(E363="W",0,""))</f>
        <v>4</v>
      </c>
      <c r="AF363" s="3" t="str">
        <f t="shared" si="236"/>
        <v/>
      </c>
      <c r="AG363" s="3" t="str">
        <f t="shared" si="237"/>
        <v/>
      </c>
      <c r="AH363" s="3" t="str">
        <f t="shared" si="238"/>
        <v/>
      </c>
      <c r="AI363" s="3" t="str">
        <f t="shared" si="239"/>
        <v/>
      </c>
      <c r="AJ363" s="3" t="str">
        <f t="shared" si="240"/>
        <v/>
      </c>
      <c r="AK363" s="3" t="str">
        <f t="shared" si="241"/>
        <v/>
      </c>
      <c r="AL363" s="3" t="str">
        <f t="shared" si="242"/>
        <v/>
      </c>
      <c r="AM363" s="3" t="str">
        <f t="shared" si="243"/>
        <v/>
      </c>
      <c r="AN363" s="3" t="str">
        <f t="shared" si="244"/>
        <v/>
      </c>
      <c r="AO363" s="3" t="str">
        <f t="shared" si="245"/>
        <v/>
      </c>
      <c r="AP363" s="3" t="str">
        <f t="shared" si="246"/>
        <v/>
      </c>
      <c r="AQ363" s="3" t="str">
        <f t="shared" si="247"/>
        <v/>
      </c>
      <c r="AR363" s="3" t="str">
        <f t="shared" si="248"/>
        <v/>
      </c>
      <c r="AS363" s="3" t="str">
        <f t="shared" si="249"/>
        <v/>
      </c>
      <c r="AT363" s="3" t="str">
        <f t="shared" si="250"/>
        <v/>
      </c>
      <c r="AU363" s="3" t="str">
        <f t="shared" si="251"/>
        <v/>
      </c>
      <c r="AV363" s="3" t="str">
        <f t="shared" si="252"/>
        <v/>
      </c>
      <c r="AW363" s="3" t="str">
        <f t="shared" si="253"/>
        <v/>
      </c>
      <c r="AX363" s="3" t="str">
        <f t="shared" si="254"/>
        <v/>
      </c>
      <c r="AY363" s="3" t="str">
        <f t="shared" si="255"/>
        <v/>
      </c>
      <c r="AZ363" s="3" t="str">
        <f t="shared" si="256"/>
        <v/>
      </c>
      <c r="BA363" s="3" t="str">
        <f t="shared" si="257"/>
        <v/>
      </c>
      <c r="BB363" s="3" t="str">
        <f t="shared" si="258"/>
        <v/>
      </c>
      <c r="BC363" s="3" t="str">
        <f t="shared" si="259"/>
        <v/>
      </c>
      <c r="BD363" s="3" t="str">
        <f t="shared" si="260"/>
        <v/>
      </c>
      <c r="BE363" s="3" t="str">
        <f t="shared" si="261"/>
        <v/>
      </c>
      <c r="BF363" s="3" t="str">
        <f t="shared" si="262"/>
        <v/>
      </c>
      <c r="BG363" s="3" t="str">
        <f t="shared" si="263"/>
        <v/>
      </c>
      <c r="BH363" s="3" t="str">
        <f t="shared" si="264"/>
        <v/>
      </c>
      <c r="BI363" s="3" t="str">
        <f t="shared" si="265"/>
        <v/>
      </c>
      <c r="BJ363" s="3" t="str">
        <f t="shared" si="266"/>
        <v/>
      </c>
    </row>
    <row r="364" spans="2:62">
      <c r="B364" s="6">
        <v>12</v>
      </c>
      <c r="C364" s="4" t="str">
        <f>IF(B364="","",VLOOKUP(B364,Tabelle2!$A$2:$B$38,2,0))</f>
        <v>1-2-4-14-20-21</v>
      </c>
      <c r="D364" s="3">
        <f t="shared" si="235"/>
        <v>0</v>
      </c>
      <c r="E364" s="7" t="str">
        <f t="shared" si="233"/>
        <v>L</v>
      </c>
      <c r="F364" s="32" t="str">
        <f>IF(B364="","",IF(AE363&lt;$J$15,"Bet","No Bet"))</f>
        <v>Bet</v>
      </c>
      <c r="G364" s="22">
        <f t="shared" si="234"/>
        <v>-588</v>
      </c>
      <c r="AE364" s="1">
        <f>IF(E364="L",AE363+1,IF(E364="W",0,""))</f>
        <v>5</v>
      </c>
      <c r="AF364" s="3" t="str">
        <f t="shared" si="236"/>
        <v/>
      </c>
      <c r="AG364" s="3" t="str">
        <f t="shared" si="237"/>
        <v/>
      </c>
      <c r="AH364" s="3" t="str">
        <f t="shared" si="238"/>
        <v/>
      </c>
      <c r="AI364" s="3" t="str">
        <f t="shared" si="239"/>
        <v/>
      </c>
      <c r="AJ364" s="3" t="str">
        <f t="shared" si="240"/>
        <v/>
      </c>
      <c r="AK364" s="3" t="str">
        <f t="shared" si="241"/>
        <v/>
      </c>
      <c r="AL364" s="3" t="str">
        <f t="shared" si="242"/>
        <v/>
      </c>
      <c r="AM364" s="3" t="str">
        <f t="shared" si="243"/>
        <v/>
      </c>
      <c r="AN364" s="3" t="str">
        <f t="shared" si="244"/>
        <v/>
      </c>
      <c r="AO364" s="3" t="str">
        <f t="shared" si="245"/>
        <v/>
      </c>
      <c r="AP364" s="3" t="str">
        <f t="shared" si="246"/>
        <v/>
      </c>
      <c r="AQ364" s="3" t="str">
        <f t="shared" si="247"/>
        <v/>
      </c>
      <c r="AR364" s="3" t="str">
        <f t="shared" si="248"/>
        <v/>
      </c>
      <c r="AS364" s="3" t="str">
        <f t="shared" si="249"/>
        <v/>
      </c>
      <c r="AT364" s="3" t="str">
        <f t="shared" si="250"/>
        <v/>
      </c>
      <c r="AU364" s="3" t="str">
        <f t="shared" si="251"/>
        <v/>
      </c>
      <c r="AV364" s="3" t="str">
        <f t="shared" si="252"/>
        <v/>
      </c>
      <c r="AW364" s="3" t="str">
        <f t="shared" si="253"/>
        <v/>
      </c>
      <c r="AX364" s="3" t="str">
        <f t="shared" si="254"/>
        <v/>
      </c>
      <c r="AY364" s="3" t="str">
        <f t="shared" si="255"/>
        <v/>
      </c>
      <c r="AZ364" s="3" t="str">
        <f t="shared" si="256"/>
        <v/>
      </c>
      <c r="BA364" s="3" t="str">
        <f t="shared" si="257"/>
        <v/>
      </c>
      <c r="BB364" s="3" t="str">
        <f t="shared" si="258"/>
        <v/>
      </c>
      <c r="BC364" s="3" t="str">
        <f t="shared" si="259"/>
        <v/>
      </c>
      <c r="BD364" s="3" t="str">
        <f t="shared" si="260"/>
        <v/>
      </c>
      <c r="BE364" s="3" t="str">
        <f t="shared" si="261"/>
        <v/>
      </c>
      <c r="BF364" s="3" t="str">
        <f t="shared" si="262"/>
        <v/>
      </c>
      <c r="BG364" s="3" t="str">
        <f t="shared" si="263"/>
        <v/>
      </c>
      <c r="BH364" s="3" t="str">
        <f t="shared" si="264"/>
        <v/>
      </c>
      <c r="BI364" s="3" t="str">
        <f t="shared" si="265"/>
        <v/>
      </c>
      <c r="BJ364" s="3" t="str">
        <f t="shared" si="266"/>
        <v/>
      </c>
    </row>
    <row r="365" spans="2:62">
      <c r="B365" s="6">
        <v>8</v>
      </c>
      <c r="C365" s="4" t="str">
        <f>IF(B365="","",VLOOKUP(B365,Tabelle2!$A$2:$B$38,2,0))</f>
        <v>2-14-17-20-25-31</v>
      </c>
      <c r="D365" s="3">
        <f t="shared" si="235"/>
        <v>0</v>
      </c>
      <c r="E365" s="7" t="str">
        <f t="shared" si="233"/>
        <v>L</v>
      </c>
      <c r="F365" s="32" t="str">
        <f>IF(B365="","",IF(AE364&lt;$J$15,"Bet","No Bet"))</f>
        <v>Bet</v>
      </c>
      <c r="G365" s="22">
        <f t="shared" si="234"/>
        <v>-594</v>
      </c>
      <c r="AE365" s="1">
        <f>IF(E365="L",AE364+1,IF(E365="W",0,""))</f>
        <v>6</v>
      </c>
      <c r="AF365" s="3" t="str">
        <f t="shared" si="236"/>
        <v/>
      </c>
      <c r="AG365" s="3" t="str">
        <f t="shared" si="237"/>
        <v/>
      </c>
      <c r="AH365" s="3" t="str">
        <f t="shared" si="238"/>
        <v/>
      </c>
      <c r="AI365" s="3" t="str">
        <f t="shared" si="239"/>
        <v/>
      </c>
      <c r="AJ365" s="3" t="str">
        <f t="shared" si="240"/>
        <v/>
      </c>
      <c r="AK365" s="3" t="str">
        <f t="shared" si="241"/>
        <v/>
      </c>
      <c r="AL365" s="3" t="str">
        <f t="shared" si="242"/>
        <v/>
      </c>
      <c r="AM365" s="3" t="str">
        <f t="shared" si="243"/>
        <v/>
      </c>
      <c r="AN365" s="3" t="str">
        <f t="shared" si="244"/>
        <v/>
      </c>
      <c r="AO365" s="3" t="str">
        <f t="shared" si="245"/>
        <v/>
      </c>
      <c r="AP365" s="3" t="str">
        <f t="shared" si="246"/>
        <v/>
      </c>
      <c r="AQ365" s="3" t="str">
        <f t="shared" si="247"/>
        <v/>
      </c>
      <c r="AR365" s="3" t="str">
        <f t="shared" si="248"/>
        <v/>
      </c>
      <c r="AS365" s="3" t="str">
        <f t="shared" si="249"/>
        <v/>
      </c>
      <c r="AT365" s="3" t="str">
        <f t="shared" si="250"/>
        <v/>
      </c>
      <c r="AU365" s="3" t="str">
        <f t="shared" si="251"/>
        <v/>
      </c>
      <c r="AV365" s="3" t="str">
        <f t="shared" si="252"/>
        <v/>
      </c>
      <c r="AW365" s="3" t="str">
        <f t="shared" si="253"/>
        <v/>
      </c>
      <c r="AX365" s="3" t="str">
        <f t="shared" si="254"/>
        <v/>
      </c>
      <c r="AY365" s="3" t="str">
        <f t="shared" si="255"/>
        <v/>
      </c>
      <c r="AZ365" s="3" t="str">
        <f t="shared" si="256"/>
        <v/>
      </c>
      <c r="BA365" s="3" t="str">
        <f t="shared" si="257"/>
        <v/>
      </c>
      <c r="BB365" s="3" t="str">
        <f t="shared" si="258"/>
        <v/>
      </c>
      <c r="BC365" s="3" t="str">
        <f t="shared" si="259"/>
        <v/>
      </c>
      <c r="BD365" s="3" t="str">
        <f t="shared" si="260"/>
        <v/>
      </c>
      <c r="BE365" s="3" t="str">
        <f t="shared" si="261"/>
        <v/>
      </c>
      <c r="BF365" s="3" t="str">
        <f t="shared" si="262"/>
        <v/>
      </c>
      <c r="BG365" s="3" t="str">
        <f t="shared" si="263"/>
        <v/>
      </c>
      <c r="BH365" s="3" t="str">
        <f t="shared" si="264"/>
        <v/>
      </c>
      <c r="BI365" s="3" t="str">
        <f t="shared" si="265"/>
        <v/>
      </c>
      <c r="BJ365" s="3" t="str">
        <f t="shared" si="266"/>
        <v/>
      </c>
    </row>
    <row r="366" spans="2:62">
      <c r="B366" s="6">
        <v>19</v>
      </c>
      <c r="C366" s="4" t="str">
        <f>IF(B366="","",VLOOKUP(B366,Tabelle2!$A$2:$B$38,2,0))</f>
        <v>7-13-27-28-29-36</v>
      </c>
      <c r="D366" s="3">
        <f t="shared" si="235"/>
        <v>0</v>
      </c>
      <c r="E366" s="7" t="str">
        <f t="shared" si="233"/>
        <v>L</v>
      </c>
      <c r="F366" s="32" t="str">
        <f>IF(B366="","",IF(AE365&lt;$J$15,"Bet","No Bet"))</f>
        <v>Bet</v>
      </c>
      <c r="G366" s="22">
        <f t="shared" si="234"/>
        <v>-600</v>
      </c>
      <c r="AE366" s="1">
        <f>IF(E366="L",AE365+1,IF(E366="W",0,""))</f>
        <v>7</v>
      </c>
      <c r="AF366" s="3" t="str">
        <f t="shared" si="236"/>
        <v/>
      </c>
      <c r="AG366" s="3" t="str">
        <f t="shared" si="237"/>
        <v/>
      </c>
      <c r="AH366" s="3" t="str">
        <f t="shared" si="238"/>
        <v/>
      </c>
      <c r="AI366" s="3" t="str">
        <f t="shared" si="239"/>
        <v/>
      </c>
      <c r="AJ366" s="3" t="str">
        <f t="shared" si="240"/>
        <v/>
      </c>
      <c r="AK366" s="3" t="str">
        <f t="shared" si="241"/>
        <v/>
      </c>
      <c r="AL366" s="3" t="str">
        <f t="shared" si="242"/>
        <v/>
      </c>
      <c r="AM366" s="3" t="str">
        <f t="shared" si="243"/>
        <v/>
      </c>
      <c r="AN366" s="3" t="str">
        <f t="shared" si="244"/>
        <v/>
      </c>
      <c r="AO366" s="3" t="str">
        <f t="shared" si="245"/>
        <v/>
      </c>
      <c r="AP366" s="3" t="str">
        <f t="shared" si="246"/>
        <v/>
      </c>
      <c r="AQ366" s="3" t="str">
        <f t="shared" si="247"/>
        <v/>
      </c>
      <c r="AR366" s="3" t="str">
        <f t="shared" si="248"/>
        <v/>
      </c>
      <c r="AS366" s="3" t="str">
        <f t="shared" si="249"/>
        <v/>
      </c>
      <c r="AT366" s="3" t="str">
        <f t="shared" si="250"/>
        <v/>
      </c>
      <c r="AU366" s="3" t="str">
        <f t="shared" si="251"/>
        <v/>
      </c>
      <c r="AV366" s="3" t="str">
        <f t="shared" si="252"/>
        <v/>
      </c>
      <c r="AW366" s="3" t="str">
        <f t="shared" si="253"/>
        <v/>
      </c>
      <c r="AX366" s="3" t="str">
        <f t="shared" si="254"/>
        <v/>
      </c>
      <c r="AY366" s="3" t="str">
        <f t="shared" si="255"/>
        <v/>
      </c>
      <c r="AZ366" s="3" t="str">
        <f t="shared" si="256"/>
        <v/>
      </c>
      <c r="BA366" s="3" t="str">
        <f t="shared" si="257"/>
        <v/>
      </c>
      <c r="BB366" s="3" t="str">
        <f t="shared" si="258"/>
        <v/>
      </c>
      <c r="BC366" s="3" t="str">
        <f t="shared" si="259"/>
        <v/>
      </c>
      <c r="BD366" s="3" t="str">
        <f t="shared" si="260"/>
        <v/>
      </c>
      <c r="BE366" s="3" t="str">
        <f t="shared" si="261"/>
        <v/>
      </c>
      <c r="BF366" s="3" t="str">
        <f t="shared" si="262"/>
        <v/>
      </c>
      <c r="BG366" s="3" t="str">
        <f t="shared" si="263"/>
        <v/>
      </c>
      <c r="BH366" s="3" t="str">
        <f t="shared" si="264"/>
        <v/>
      </c>
      <c r="BI366" s="3" t="str">
        <f t="shared" si="265"/>
        <v/>
      </c>
      <c r="BJ366" s="3" t="str">
        <f t="shared" si="266"/>
        <v/>
      </c>
    </row>
    <row r="367" spans="2:62">
      <c r="B367" s="6">
        <v>4</v>
      </c>
      <c r="C367" s="4" t="str">
        <f>IF(B367="","",VLOOKUP(B367,Tabelle2!$A$2:$B$38,2,0))</f>
        <v>7-11-12-13-28-36</v>
      </c>
      <c r="D367" s="3">
        <f t="shared" si="235"/>
        <v>0</v>
      </c>
      <c r="E367" s="7" t="str">
        <f t="shared" si="233"/>
        <v>L</v>
      </c>
      <c r="F367" s="32" t="str">
        <f>IF(B367="","",IF(AE366&lt;$J$15,"Bet","No Bet"))</f>
        <v>Bet</v>
      </c>
      <c r="G367" s="22">
        <f t="shared" si="234"/>
        <v>-606</v>
      </c>
      <c r="AE367" s="1">
        <f>IF(E367="L",AE366+1,IF(E367="W",0,""))</f>
        <v>8</v>
      </c>
      <c r="AF367" s="3" t="str">
        <f t="shared" si="236"/>
        <v/>
      </c>
      <c r="AG367" s="3" t="str">
        <f t="shared" si="237"/>
        <v/>
      </c>
      <c r="AH367" s="3" t="str">
        <f t="shared" si="238"/>
        <v/>
      </c>
      <c r="AI367" s="3" t="str">
        <f t="shared" si="239"/>
        <v/>
      </c>
      <c r="AJ367" s="3" t="str">
        <f t="shared" si="240"/>
        <v/>
      </c>
      <c r="AK367" s="3" t="str">
        <f t="shared" si="241"/>
        <v/>
      </c>
      <c r="AL367" s="3" t="str">
        <f t="shared" si="242"/>
        <v/>
      </c>
      <c r="AM367" s="3" t="str">
        <f t="shared" si="243"/>
        <v/>
      </c>
      <c r="AN367" s="3" t="str">
        <f t="shared" si="244"/>
        <v/>
      </c>
      <c r="AO367" s="3" t="str">
        <f t="shared" si="245"/>
        <v/>
      </c>
      <c r="AP367" s="3" t="str">
        <f t="shared" si="246"/>
        <v/>
      </c>
      <c r="AQ367" s="3" t="str">
        <f t="shared" si="247"/>
        <v/>
      </c>
      <c r="AR367" s="3" t="str">
        <f t="shared" si="248"/>
        <v/>
      </c>
      <c r="AS367" s="3" t="str">
        <f t="shared" si="249"/>
        <v/>
      </c>
      <c r="AT367" s="3" t="str">
        <f t="shared" si="250"/>
        <v/>
      </c>
      <c r="AU367" s="3" t="str">
        <f t="shared" si="251"/>
        <v/>
      </c>
      <c r="AV367" s="3" t="str">
        <f t="shared" si="252"/>
        <v/>
      </c>
      <c r="AW367" s="3" t="str">
        <f t="shared" si="253"/>
        <v/>
      </c>
      <c r="AX367" s="3" t="str">
        <f t="shared" si="254"/>
        <v/>
      </c>
      <c r="AY367" s="3" t="str">
        <f t="shared" si="255"/>
        <v/>
      </c>
      <c r="AZ367" s="3" t="str">
        <f t="shared" si="256"/>
        <v/>
      </c>
      <c r="BA367" s="3" t="str">
        <f t="shared" si="257"/>
        <v/>
      </c>
      <c r="BB367" s="3" t="str">
        <f t="shared" si="258"/>
        <v/>
      </c>
      <c r="BC367" s="3" t="str">
        <f t="shared" si="259"/>
        <v/>
      </c>
      <c r="BD367" s="3" t="str">
        <f t="shared" si="260"/>
        <v/>
      </c>
      <c r="BE367" s="3" t="str">
        <f t="shared" si="261"/>
        <v/>
      </c>
      <c r="BF367" s="3" t="str">
        <f t="shared" si="262"/>
        <v/>
      </c>
      <c r="BG367" s="3" t="str">
        <f t="shared" si="263"/>
        <v/>
      </c>
      <c r="BH367" s="3" t="str">
        <f t="shared" si="264"/>
        <v/>
      </c>
      <c r="BI367" s="3" t="str">
        <f t="shared" si="265"/>
        <v/>
      </c>
      <c r="BJ367" s="3" t="str">
        <f t="shared" si="266"/>
        <v/>
      </c>
    </row>
    <row r="368" spans="2:62">
      <c r="B368" s="6">
        <v>5</v>
      </c>
      <c r="C368" s="4" t="str">
        <f>IF(B368="","",VLOOKUP(B368,Tabelle2!$A$2:$B$38,2,0))</f>
        <v>6-9-18-22-27-34</v>
      </c>
      <c r="D368" s="3">
        <f t="shared" si="235"/>
        <v>0</v>
      </c>
      <c r="E368" s="7" t="str">
        <f t="shared" si="233"/>
        <v>L</v>
      </c>
      <c r="F368" s="32" t="str">
        <f>IF(B368="","",IF(AE367&lt;$J$15,"Bet","No Bet"))</f>
        <v>Bet</v>
      </c>
      <c r="G368" s="22">
        <f t="shared" si="234"/>
        <v>-612</v>
      </c>
      <c r="AE368" s="1">
        <f>IF(E368="L",AE367+1,IF(E368="W",0,""))</f>
        <v>9</v>
      </c>
      <c r="AF368" s="3" t="str">
        <f t="shared" si="236"/>
        <v/>
      </c>
      <c r="AG368" s="3" t="str">
        <f t="shared" si="237"/>
        <v/>
      </c>
      <c r="AH368" s="3" t="str">
        <f t="shared" si="238"/>
        <v/>
      </c>
      <c r="AI368" s="3" t="str">
        <f t="shared" si="239"/>
        <v/>
      </c>
      <c r="AJ368" s="3" t="str">
        <f t="shared" si="240"/>
        <v/>
      </c>
      <c r="AK368" s="3" t="str">
        <f t="shared" si="241"/>
        <v/>
      </c>
      <c r="AL368" s="3" t="str">
        <f t="shared" si="242"/>
        <v/>
      </c>
      <c r="AM368" s="3" t="str">
        <f t="shared" si="243"/>
        <v/>
      </c>
      <c r="AN368" s="3" t="str">
        <f t="shared" si="244"/>
        <v/>
      </c>
      <c r="AO368" s="3" t="str">
        <f t="shared" si="245"/>
        <v/>
      </c>
      <c r="AP368" s="3" t="str">
        <f t="shared" si="246"/>
        <v/>
      </c>
      <c r="AQ368" s="3" t="str">
        <f t="shared" si="247"/>
        <v/>
      </c>
      <c r="AR368" s="3" t="str">
        <f t="shared" si="248"/>
        <v/>
      </c>
      <c r="AS368" s="3" t="str">
        <f t="shared" si="249"/>
        <v/>
      </c>
      <c r="AT368" s="3" t="str">
        <f t="shared" si="250"/>
        <v/>
      </c>
      <c r="AU368" s="3" t="str">
        <f t="shared" si="251"/>
        <v/>
      </c>
      <c r="AV368" s="3" t="str">
        <f t="shared" si="252"/>
        <v/>
      </c>
      <c r="AW368" s="3" t="str">
        <f t="shared" si="253"/>
        <v/>
      </c>
      <c r="AX368" s="3" t="str">
        <f t="shared" si="254"/>
        <v/>
      </c>
      <c r="AY368" s="3" t="str">
        <f t="shared" si="255"/>
        <v/>
      </c>
      <c r="AZ368" s="3" t="str">
        <f t="shared" si="256"/>
        <v/>
      </c>
      <c r="BA368" s="3" t="str">
        <f t="shared" si="257"/>
        <v/>
      </c>
      <c r="BB368" s="3" t="str">
        <f t="shared" si="258"/>
        <v/>
      </c>
      <c r="BC368" s="3" t="str">
        <f t="shared" si="259"/>
        <v/>
      </c>
      <c r="BD368" s="3" t="str">
        <f t="shared" si="260"/>
        <v/>
      </c>
      <c r="BE368" s="3" t="str">
        <f t="shared" si="261"/>
        <v/>
      </c>
      <c r="BF368" s="3" t="str">
        <f t="shared" si="262"/>
        <v/>
      </c>
      <c r="BG368" s="3" t="str">
        <f t="shared" si="263"/>
        <v/>
      </c>
      <c r="BH368" s="3" t="str">
        <f t="shared" si="264"/>
        <v/>
      </c>
      <c r="BI368" s="3" t="str">
        <f t="shared" si="265"/>
        <v/>
      </c>
      <c r="BJ368" s="3" t="str">
        <f t="shared" si="266"/>
        <v/>
      </c>
    </row>
    <row r="369" spans="2:62">
      <c r="B369" s="6">
        <v>26</v>
      </c>
      <c r="C369" s="4" t="str">
        <f>IF(B369="","",VLOOKUP(B369,Tabelle2!$A$2:$B$38,2,0))</f>
        <v>9-17-22-25-31-34</v>
      </c>
      <c r="D369" s="3">
        <f t="shared" si="235"/>
        <v>0</v>
      </c>
      <c r="E369" s="7" t="str">
        <f t="shared" si="233"/>
        <v>L</v>
      </c>
      <c r="F369" s="32" t="str">
        <f>IF(B369="","",IF(AE368&lt;$J$15,"Bet","No Bet"))</f>
        <v>Bet</v>
      </c>
      <c r="G369" s="22">
        <f t="shared" si="234"/>
        <v>-618</v>
      </c>
      <c r="AE369" s="1">
        <f>IF(E369="L",AE368+1,IF(E369="W",0,""))</f>
        <v>10</v>
      </c>
      <c r="AF369" s="3" t="str">
        <f t="shared" si="236"/>
        <v/>
      </c>
      <c r="AG369" s="3" t="str">
        <f t="shared" si="237"/>
        <v/>
      </c>
      <c r="AH369" s="3" t="str">
        <f t="shared" si="238"/>
        <v/>
      </c>
      <c r="AI369" s="3" t="str">
        <f t="shared" si="239"/>
        <v/>
      </c>
      <c r="AJ369" s="3" t="str">
        <f t="shared" si="240"/>
        <v/>
      </c>
      <c r="AK369" s="3" t="str">
        <f t="shared" si="241"/>
        <v/>
      </c>
      <c r="AL369" s="3" t="str">
        <f t="shared" si="242"/>
        <v/>
      </c>
      <c r="AM369" s="3" t="str">
        <f t="shared" si="243"/>
        <v/>
      </c>
      <c r="AN369" s="3" t="str">
        <f t="shared" si="244"/>
        <v/>
      </c>
      <c r="AO369" s="3" t="str">
        <f t="shared" si="245"/>
        <v/>
      </c>
      <c r="AP369" s="3" t="str">
        <f t="shared" si="246"/>
        <v/>
      </c>
      <c r="AQ369" s="3" t="str">
        <f t="shared" si="247"/>
        <v/>
      </c>
      <c r="AR369" s="3" t="str">
        <f t="shared" si="248"/>
        <v/>
      </c>
      <c r="AS369" s="3" t="str">
        <f t="shared" si="249"/>
        <v/>
      </c>
      <c r="AT369" s="3" t="str">
        <f t="shared" si="250"/>
        <v/>
      </c>
      <c r="AU369" s="3" t="str">
        <f t="shared" si="251"/>
        <v/>
      </c>
      <c r="AV369" s="3" t="str">
        <f t="shared" si="252"/>
        <v/>
      </c>
      <c r="AW369" s="3" t="str">
        <f t="shared" si="253"/>
        <v/>
      </c>
      <c r="AX369" s="3" t="str">
        <f t="shared" si="254"/>
        <v/>
      </c>
      <c r="AY369" s="3" t="str">
        <f t="shared" si="255"/>
        <v/>
      </c>
      <c r="AZ369" s="3" t="str">
        <f t="shared" si="256"/>
        <v/>
      </c>
      <c r="BA369" s="3" t="str">
        <f t="shared" si="257"/>
        <v/>
      </c>
      <c r="BB369" s="3" t="str">
        <f t="shared" si="258"/>
        <v/>
      </c>
      <c r="BC369" s="3" t="str">
        <f t="shared" si="259"/>
        <v/>
      </c>
      <c r="BD369" s="3" t="str">
        <f t="shared" si="260"/>
        <v/>
      </c>
      <c r="BE369" s="3" t="str">
        <f t="shared" si="261"/>
        <v/>
      </c>
      <c r="BF369" s="3" t="str">
        <f t="shared" si="262"/>
        <v/>
      </c>
      <c r="BG369" s="3" t="str">
        <f t="shared" si="263"/>
        <v/>
      </c>
      <c r="BH369" s="3" t="str">
        <f t="shared" si="264"/>
        <v/>
      </c>
      <c r="BI369" s="3" t="str">
        <f t="shared" si="265"/>
        <v/>
      </c>
      <c r="BJ369" s="3" t="str">
        <f t="shared" si="266"/>
        <v/>
      </c>
    </row>
    <row r="370" spans="2:62">
      <c r="B370" s="6">
        <v>3</v>
      </c>
      <c r="C370" s="4" t="str">
        <f>IF(B370="","",VLOOKUP(B370,Tabelle2!$A$2:$B$38,2,0))</f>
        <v>2-9-14-17-25-31</v>
      </c>
      <c r="D370" s="3">
        <f t="shared" si="235"/>
        <v>0</v>
      </c>
      <c r="E370" s="7" t="str">
        <f t="shared" si="233"/>
        <v>L</v>
      </c>
      <c r="F370" s="32" t="str">
        <f>IF(B370="","",IF(AE369&lt;$J$15,"Bet","No Bet"))</f>
        <v>Bet</v>
      </c>
      <c r="G370" s="22">
        <f t="shared" si="234"/>
        <v>-624</v>
      </c>
      <c r="AE370" s="1">
        <f>IF(E370="L",AE369+1,IF(E370="W",0,""))</f>
        <v>11</v>
      </c>
      <c r="AF370" s="3" t="str">
        <f t="shared" si="236"/>
        <v/>
      </c>
      <c r="AG370" s="3" t="str">
        <f t="shared" si="237"/>
        <v/>
      </c>
      <c r="AH370" s="3" t="str">
        <f t="shared" si="238"/>
        <v/>
      </c>
      <c r="AI370" s="3" t="str">
        <f t="shared" si="239"/>
        <v/>
      </c>
      <c r="AJ370" s="3" t="str">
        <f t="shared" si="240"/>
        <v/>
      </c>
      <c r="AK370" s="3" t="str">
        <f t="shared" si="241"/>
        <v/>
      </c>
      <c r="AL370" s="3" t="str">
        <f t="shared" si="242"/>
        <v/>
      </c>
      <c r="AM370" s="3" t="str">
        <f t="shared" si="243"/>
        <v/>
      </c>
      <c r="AN370" s="3" t="str">
        <f t="shared" si="244"/>
        <v/>
      </c>
      <c r="AO370" s="3" t="str">
        <f t="shared" si="245"/>
        <v/>
      </c>
      <c r="AP370" s="3" t="str">
        <f t="shared" si="246"/>
        <v/>
      </c>
      <c r="AQ370" s="3" t="str">
        <f t="shared" si="247"/>
        <v/>
      </c>
      <c r="AR370" s="3" t="str">
        <f t="shared" si="248"/>
        <v/>
      </c>
      <c r="AS370" s="3" t="str">
        <f t="shared" si="249"/>
        <v/>
      </c>
      <c r="AT370" s="3" t="str">
        <f t="shared" si="250"/>
        <v/>
      </c>
      <c r="AU370" s="3" t="str">
        <f t="shared" si="251"/>
        <v/>
      </c>
      <c r="AV370" s="3" t="str">
        <f t="shared" si="252"/>
        <v/>
      </c>
      <c r="AW370" s="3" t="str">
        <f t="shared" si="253"/>
        <v/>
      </c>
      <c r="AX370" s="3" t="str">
        <f t="shared" si="254"/>
        <v/>
      </c>
      <c r="AY370" s="3" t="str">
        <f t="shared" si="255"/>
        <v/>
      </c>
      <c r="AZ370" s="3" t="str">
        <f t="shared" si="256"/>
        <v/>
      </c>
      <c r="BA370" s="3" t="str">
        <f t="shared" si="257"/>
        <v/>
      </c>
      <c r="BB370" s="3" t="str">
        <f t="shared" si="258"/>
        <v/>
      </c>
      <c r="BC370" s="3" t="str">
        <f t="shared" si="259"/>
        <v/>
      </c>
      <c r="BD370" s="3" t="str">
        <f t="shared" si="260"/>
        <v/>
      </c>
      <c r="BE370" s="3" t="str">
        <f t="shared" si="261"/>
        <v/>
      </c>
      <c r="BF370" s="3" t="str">
        <f t="shared" si="262"/>
        <v/>
      </c>
      <c r="BG370" s="3" t="str">
        <f t="shared" si="263"/>
        <v/>
      </c>
      <c r="BH370" s="3" t="str">
        <f t="shared" si="264"/>
        <v/>
      </c>
      <c r="BI370" s="3" t="str">
        <f t="shared" si="265"/>
        <v/>
      </c>
      <c r="BJ370" s="3" t="str">
        <f t="shared" si="266"/>
        <v/>
      </c>
    </row>
    <row r="371" spans="2:62">
      <c r="B371" s="6">
        <v>12</v>
      </c>
      <c r="C371" s="4" t="str">
        <f>IF(B371="","",VLOOKUP(B371,Tabelle2!$A$2:$B$38,2,0))</f>
        <v>1-2-4-14-20-21</v>
      </c>
      <c r="D371" s="3">
        <f t="shared" si="235"/>
        <v>0</v>
      </c>
      <c r="E371" s="7" t="str">
        <f t="shared" si="233"/>
        <v>L</v>
      </c>
      <c r="F371" s="32" t="str">
        <f>IF(B371="","",IF(AE370&lt;$J$15,"Bet","No Bet"))</f>
        <v>Bet</v>
      </c>
      <c r="G371" s="22">
        <f t="shared" si="234"/>
        <v>-630</v>
      </c>
      <c r="AE371" s="1">
        <f>IF(E371="L",AE370+1,IF(E371="W",0,""))</f>
        <v>12</v>
      </c>
      <c r="AF371" s="3" t="str">
        <f t="shared" si="236"/>
        <v/>
      </c>
      <c r="AG371" s="3" t="str">
        <f t="shared" si="237"/>
        <v/>
      </c>
      <c r="AH371" s="3" t="str">
        <f t="shared" si="238"/>
        <v/>
      </c>
      <c r="AI371" s="3" t="str">
        <f t="shared" si="239"/>
        <v/>
      </c>
      <c r="AJ371" s="3" t="str">
        <f t="shared" si="240"/>
        <v/>
      </c>
      <c r="AK371" s="3" t="str">
        <f t="shared" si="241"/>
        <v/>
      </c>
      <c r="AL371" s="3" t="str">
        <f t="shared" si="242"/>
        <v/>
      </c>
      <c r="AM371" s="3" t="str">
        <f t="shared" si="243"/>
        <v/>
      </c>
      <c r="AN371" s="3" t="str">
        <f t="shared" si="244"/>
        <v/>
      </c>
      <c r="AO371" s="3" t="str">
        <f t="shared" si="245"/>
        <v/>
      </c>
      <c r="AP371" s="3" t="str">
        <f t="shared" si="246"/>
        <v/>
      </c>
      <c r="AQ371" s="3">
        <f t="shared" si="247"/>
        <v>1</v>
      </c>
      <c r="AR371" s="3" t="str">
        <f t="shared" si="248"/>
        <v/>
      </c>
      <c r="AS371" s="3" t="str">
        <f t="shared" si="249"/>
        <v/>
      </c>
      <c r="AT371" s="3" t="str">
        <f t="shared" si="250"/>
        <v/>
      </c>
      <c r="AU371" s="3" t="str">
        <f t="shared" si="251"/>
        <v/>
      </c>
      <c r="AV371" s="3" t="str">
        <f t="shared" si="252"/>
        <v/>
      </c>
      <c r="AW371" s="3" t="str">
        <f t="shared" si="253"/>
        <v/>
      </c>
      <c r="AX371" s="3" t="str">
        <f t="shared" si="254"/>
        <v/>
      </c>
      <c r="AY371" s="3" t="str">
        <f t="shared" si="255"/>
        <v/>
      </c>
      <c r="AZ371" s="3" t="str">
        <f t="shared" si="256"/>
        <v/>
      </c>
      <c r="BA371" s="3" t="str">
        <f t="shared" si="257"/>
        <v/>
      </c>
      <c r="BB371" s="3" t="str">
        <f t="shared" si="258"/>
        <v/>
      </c>
      <c r="BC371" s="3" t="str">
        <f t="shared" si="259"/>
        <v/>
      </c>
      <c r="BD371" s="3" t="str">
        <f t="shared" si="260"/>
        <v/>
      </c>
      <c r="BE371" s="3" t="str">
        <f t="shared" si="261"/>
        <v/>
      </c>
      <c r="BF371" s="3" t="str">
        <f t="shared" si="262"/>
        <v/>
      </c>
      <c r="BG371" s="3" t="str">
        <f t="shared" si="263"/>
        <v/>
      </c>
      <c r="BH371" s="3" t="str">
        <f t="shared" si="264"/>
        <v/>
      </c>
      <c r="BI371" s="3" t="str">
        <f t="shared" si="265"/>
        <v/>
      </c>
      <c r="BJ371" s="3" t="str">
        <f t="shared" si="266"/>
        <v/>
      </c>
    </row>
    <row r="372" spans="2:62">
      <c r="B372" s="6">
        <v>14</v>
      </c>
      <c r="C372" s="4" t="str">
        <f>IF(B372="","",VLOOKUP(B372,Tabelle2!$A$2:$B$38,2,0))</f>
        <v>3-8-12-23-30-35</v>
      </c>
      <c r="D372" s="3">
        <f t="shared" si="235"/>
        <v>1</v>
      </c>
      <c r="E372" s="7" t="str">
        <f t="shared" si="233"/>
        <v>W</v>
      </c>
      <c r="F372" s="32" t="str">
        <f>IF(B372="","",IF(AE371&lt;$J$15,"Bet","No Bet"))</f>
        <v>Bet</v>
      </c>
      <c r="G372" s="22">
        <f t="shared" si="234"/>
        <v>-600</v>
      </c>
      <c r="AE372" s="1">
        <f>IF(E372="L",AE371+1,IF(E372="W",0,""))</f>
        <v>0</v>
      </c>
      <c r="AF372" s="3" t="str">
        <f t="shared" si="236"/>
        <v/>
      </c>
      <c r="AG372" s="3" t="str">
        <f t="shared" si="237"/>
        <v/>
      </c>
      <c r="AH372" s="3" t="str">
        <f t="shared" si="238"/>
        <v/>
      </c>
      <c r="AI372" s="3" t="str">
        <f t="shared" si="239"/>
        <v/>
      </c>
      <c r="AJ372" s="3" t="str">
        <f t="shared" si="240"/>
        <v/>
      </c>
      <c r="AK372" s="3" t="str">
        <f t="shared" si="241"/>
        <v/>
      </c>
      <c r="AL372" s="3" t="str">
        <f t="shared" si="242"/>
        <v/>
      </c>
      <c r="AM372" s="3" t="str">
        <f t="shared" si="243"/>
        <v/>
      </c>
      <c r="AN372" s="3" t="str">
        <f t="shared" si="244"/>
        <v/>
      </c>
      <c r="AO372" s="3" t="str">
        <f t="shared" si="245"/>
        <v/>
      </c>
      <c r="AP372" s="3" t="str">
        <f t="shared" si="246"/>
        <v/>
      </c>
      <c r="AQ372" s="3" t="str">
        <f t="shared" si="247"/>
        <v/>
      </c>
      <c r="AR372" s="3" t="str">
        <f t="shared" si="248"/>
        <v/>
      </c>
      <c r="AS372" s="3" t="str">
        <f t="shared" si="249"/>
        <v/>
      </c>
      <c r="AT372" s="3" t="str">
        <f t="shared" si="250"/>
        <v/>
      </c>
      <c r="AU372" s="3" t="str">
        <f t="shared" si="251"/>
        <v/>
      </c>
      <c r="AV372" s="3" t="str">
        <f t="shared" si="252"/>
        <v/>
      </c>
      <c r="AW372" s="3" t="str">
        <f t="shared" si="253"/>
        <v/>
      </c>
      <c r="AX372" s="3" t="str">
        <f t="shared" si="254"/>
        <v/>
      </c>
      <c r="AY372" s="3" t="str">
        <f t="shared" si="255"/>
        <v/>
      </c>
      <c r="AZ372" s="3" t="str">
        <f t="shared" si="256"/>
        <v/>
      </c>
      <c r="BA372" s="3" t="str">
        <f t="shared" si="257"/>
        <v/>
      </c>
      <c r="BB372" s="3" t="str">
        <f t="shared" si="258"/>
        <v/>
      </c>
      <c r="BC372" s="3" t="str">
        <f t="shared" si="259"/>
        <v/>
      </c>
      <c r="BD372" s="3" t="str">
        <f t="shared" si="260"/>
        <v/>
      </c>
      <c r="BE372" s="3" t="str">
        <f t="shared" si="261"/>
        <v/>
      </c>
      <c r="BF372" s="3" t="str">
        <f t="shared" si="262"/>
        <v/>
      </c>
      <c r="BG372" s="3" t="str">
        <f t="shared" si="263"/>
        <v/>
      </c>
      <c r="BH372" s="3" t="str">
        <f t="shared" si="264"/>
        <v/>
      </c>
      <c r="BI372" s="3" t="str">
        <f t="shared" si="265"/>
        <v/>
      </c>
      <c r="BJ372" s="3" t="str">
        <f t="shared" si="266"/>
        <v/>
      </c>
    </row>
    <row r="373" spans="2:62">
      <c r="B373" s="6">
        <v>22</v>
      </c>
      <c r="C373" s="4" t="str">
        <f>IF(B373="","",VLOOKUP(B373,Tabelle2!$A$2:$B$38,2,0))</f>
        <v>0-5-10-24-26-32</v>
      </c>
      <c r="D373" s="3">
        <f t="shared" si="235"/>
        <v>0</v>
      </c>
      <c r="E373" s="7" t="str">
        <f t="shared" si="233"/>
        <v>L</v>
      </c>
      <c r="F373" s="32" t="str">
        <f>IF(B373="","",IF(AE372&lt;$J$15,"Bet","No Bet"))</f>
        <v>Bet</v>
      </c>
      <c r="G373" s="22">
        <f t="shared" si="234"/>
        <v>-606</v>
      </c>
      <c r="AE373" s="1">
        <f>IF(E373="L",AE372+1,IF(E373="W",0,""))</f>
        <v>1</v>
      </c>
      <c r="AF373" s="3" t="str">
        <f t="shared" si="236"/>
        <v/>
      </c>
      <c r="AG373" s="3" t="str">
        <f t="shared" si="237"/>
        <v/>
      </c>
      <c r="AH373" s="3" t="str">
        <f t="shared" si="238"/>
        <v/>
      </c>
      <c r="AI373" s="3" t="str">
        <f t="shared" si="239"/>
        <v/>
      </c>
      <c r="AJ373" s="3" t="str">
        <f t="shared" si="240"/>
        <v/>
      </c>
      <c r="AK373" s="3" t="str">
        <f t="shared" si="241"/>
        <v/>
      </c>
      <c r="AL373" s="3" t="str">
        <f t="shared" si="242"/>
        <v/>
      </c>
      <c r="AM373" s="3" t="str">
        <f t="shared" si="243"/>
        <v/>
      </c>
      <c r="AN373" s="3" t="str">
        <f t="shared" si="244"/>
        <v/>
      </c>
      <c r="AO373" s="3" t="str">
        <f t="shared" si="245"/>
        <v/>
      </c>
      <c r="AP373" s="3" t="str">
        <f t="shared" si="246"/>
        <v/>
      </c>
      <c r="AQ373" s="3" t="str">
        <f t="shared" si="247"/>
        <v/>
      </c>
      <c r="AR373" s="3" t="str">
        <f t="shared" si="248"/>
        <v/>
      </c>
      <c r="AS373" s="3" t="str">
        <f t="shared" si="249"/>
        <v/>
      </c>
      <c r="AT373" s="3" t="str">
        <f t="shared" si="250"/>
        <v/>
      </c>
      <c r="AU373" s="3" t="str">
        <f t="shared" si="251"/>
        <v/>
      </c>
      <c r="AV373" s="3" t="str">
        <f t="shared" si="252"/>
        <v/>
      </c>
      <c r="AW373" s="3" t="str">
        <f t="shared" si="253"/>
        <v/>
      </c>
      <c r="AX373" s="3" t="str">
        <f t="shared" si="254"/>
        <v/>
      </c>
      <c r="AY373" s="3" t="str">
        <f t="shared" si="255"/>
        <v/>
      </c>
      <c r="AZ373" s="3" t="str">
        <f t="shared" si="256"/>
        <v/>
      </c>
      <c r="BA373" s="3" t="str">
        <f t="shared" si="257"/>
        <v/>
      </c>
      <c r="BB373" s="3" t="str">
        <f t="shared" si="258"/>
        <v/>
      </c>
      <c r="BC373" s="3" t="str">
        <f t="shared" si="259"/>
        <v/>
      </c>
      <c r="BD373" s="3" t="str">
        <f t="shared" si="260"/>
        <v/>
      </c>
      <c r="BE373" s="3" t="str">
        <f t="shared" si="261"/>
        <v/>
      </c>
      <c r="BF373" s="3" t="str">
        <f t="shared" si="262"/>
        <v/>
      </c>
      <c r="BG373" s="3" t="str">
        <f t="shared" si="263"/>
        <v/>
      </c>
      <c r="BH373" s="3" t="str">
        <f t="shared" si="264"/>
        <v/>
      </c>
      <c r="BI373" s="3" t="str">
        <f t="shared" si="265"/>
        <v/>
      </c>
      <c r="BJ373" s="3" t="str">
        <f t="shared" si="266"/>
        <v/>
      </c>
    </row>
    <row r="374" spans="2:62">
      <c r="B374" s="6">
        <v>25</v>
      </c>
      <c r="C374" s="4" t="str">
        <f>IF(B374="","",VLOOKUP(B374,Tabelle2!$A$2:$B$38,2,0))</f>
        <v>3-8-23-26-30-35</v>
      </c>
      <c r="D374" s="3">
        <f t="shared" si="235"/>
        <v>0</v>
      </c>
      <c r="E374" s="7" t="str">
        <f t="shared" si="233"/>
        <v>L</v>
      </c>
      <c r="F374" s="32" t="str">
        <f>IF(B374="","",IF(AE373&lt;$J$15,"Bet","No Bet"))</f>
        <v>Bet</v>
      </c>
      <c r="G374" s="22">
        <f t="shared" si="234"/>
        <v>-612</v>
      </c>
      <c r="AE374" s="1">
        <f>IF(E374="L",AE373+1,IF(E374="W",0,""))</f>
        <v>2</v>
      </c>
      <c r="AF374" s="3" t="str">
        <f t="shared" si="236"/>
        <v/>
      </c>
      <c r="AG374" s="3" t="str">
        <f t="shared" si="237"/>
        <v/>
      </c>
      <c r="AH374" s="3" t="str">
        <f t="shared" si="238"/>
        <v/>
      </c>
      <c r="AI374" s="3" t="str">
        <f t="shared" si="239"/>
        <v/>
      </c>
      <c r="AJ374" s="3" t="str">
        <f t="shared" si="240"/>
        <v/>
      </c>
      <c r="AK374" s="3" t="str">
        <f t="shared" si="241"/>
        <v/>
      </c>
      <c r="AL374" s="3" t="str">
        <f t="shared" si="242"/>
        <v/>
      </c>
      <c r="AM374" s="3" t="str">
        <f t="shared" si="243"/>
        <v/>
      </c>
      <c r="AN374" s="3" t="str">
        <f t="shared" si="244"/>
        <v/>
      </c>
      <c r="AO374" s="3" t="str">
        <f t="shared" si="245"/>
        <v/>
      </c>
      <c r="AP374" s="3" t="str">
        <f t="shared" si="246"/>
        <v/>
      </c>
      <c r="AQ374" s="3" t="str">
        <f t="shared" si="247"/>
        <v/>
      </c>
      <c r="AR374" s="3" t="str">
        <f t="shared" si="248"/>
        <v/>
      </c>
      <c r="AS374" s="3" t="str">
        <f t="shared" si="249"/>
        <v/>
      </c>
      <c r="AT374" s="3" t="str">
        <f t="shared" si="250"/>
        <v/>
      </c>
      <c r="AU374" s="3" t="str">
        <f t="shared" si="251"/>
        <v/>
      </c>
      <c r="AV374" s="3" t="str">
        <f t="shared" si="252"/>
        <v/>
      </c>
      <c r="AW374" s="3" t="str">
        <f t="shared" si="253"/>
        <v/>
      </c>
      <c r="AX374" s="3" t="str">
        <f t="shared" si="254"/>
        <v/>
      </c>
      <c r="AY374" s="3" t="str">
        <f t="shared" si="255"/>
        <v/>
      </c>
      <c r="AZ374" s="3" t="str">
        <f t="shared" si="256"/>
        <v/>
      </c>
      <c r="BA374" s="3" t="str">
        <f t="shared" si="257"/>
        <v/>
      </c>
      <c r="BB374" s="3" t="str">
        <f t="shared" si="258"/>
        <v/>
      </c>
      <c r="BC374" s="3" t="str">
        <f t="shared" si="259"/>
        <v/>
      </c>
      <c r="BD374" s="3" t="str">
        <f t="shared" si="260"/>
        <v/>
      </c>
      <c r="BE374" s="3" t="str">
        <f t="shared" si="261"/>
        <v/>
      </c>
      <c r="BF374" s="3" t="str">
        <f t="shared" si="262"/>
        <v/>
      </c>
      <c r="BG374" s="3" t="str">
        <f t="shared" si="263"/>
        <v/>
      </c>
      <c r="BH374" s="3" t="str">
        <f t="shared" si="264"/>
        <v/>
      </c>
      <c r="BI374" s="3" t="str">
        <f t="shared" si="265"/>
        <v/>
      </c>
      <c r="BJ374" s="3" t="str">
        <f t="shared" si="266"/>
        <v/>
      </c>
    </row>
    <row r="375" spans="2:62">
      <c r="B375" s="6">
        <v>29</v>
      </c>
      <c r="C375" s="4" t="str">
        <f>IF(B375="","",VLOOKUP(B375,Tabelle2!$A$2:$B$38,2,0))</f>
        <v>15-16-19-24-32-33</v>
      </c>
      <c r="D375" s="3">
        <f t="shared" si="235"/>
        <v>0</v>
      </c>
      <c r="E375" s="7" t="str">
        <f t="shared" si="233"/>
        <v>L</v>
      </c>
      <c r="F375" s="32" t="str">
        <f>IF(B375="","",IF(AE374&lt;$J$15,"Bet","No Bet"))</f>
        <v>Bet</v>
      </c>
      <c r="G375" s="22">
        <f t="shared" si="234"/>
        <v>-618</v>
      </c>
      <c r="AE375" s="1">
        <f>IF(E375="L",AE374+1,IF(E375="W",0,""))</f>
        <v>3</v>
      </c>
      <c r="AF375" s="3" t="str">
        <f t="shared" si="236"/>
        <v/>
      </c>
      <c r="AG375" s="3" t="str">
        <f t="shared" si="237"/>
        <v/>
      </c>
      <c r="AH375" s="3">
        <f t="shared" si="238"/>
        <v>1</v>
      </c>
      <c r="AI375" s="3" t="str">
        <f t="shared" si="239"/>
        <v/>
      </c>
      <c r="AJ375" s="3" t="str">
        <f t="shared" si="240"/>
        <v/>
      </c>
      <c r="AK375" s="3" t="str">
        <f t="shared" si="241"/>
        <v/>
      </c>
      <c r="AL375" s="3" t="str">
        <f t="shared" si="242"/>
        <v/>
      </c>
      <c r="AM375" s="3" t="str">
        <f t="shared" si="243"/>
        <v/>
      </c>
      <c r="AN375" s="3" t="str">
        <f t="shared" si="244"/>
        <v/>
      </c>
      <c r="AO375" s="3" t="str">
        <f t="shared" si="245"/>
        <v/>
      </c>
      <c r="AP375" s="3" t="str">
        <f t="shared" si="246"/>
        <v/>
      </c>
      <c r="AQ375" s="3" t="str">
        <f t="shared" si="247"/>
        <v/>
      </c>
      <c r="AR375" s="3" t="str">
        <f t="shared" si="248"/>
        <v/>
      </c>
      <c r="AS375" s="3" t="str">
        <f t="shared" si="249"/>
        <v/>
      </c>
      <c r="AT375" s="3" t="str">
        <f t="shared" si="250"/>
        <v/>
      </c>
      <c r="AU375" s="3" t="str">
        <f t="shared" si="251"/>
        <v/>
      </c>
      <c r="AV375" s="3" t="str">
        <f t="shared" si="252"/>
        <v/>
      </c>
      <c r="AW375" s="3" t="str">
        <f t="shared" si="253"/>
        <v/>
      </c>
      <c r="AX375" s="3" t="str">
        <f t="shared" si="254"/>
        <v/>
      </c>
      <c r="AY375" s="3" t="str">
        <f t="shared" si="255"/>
        <v/>
      </c>
      <c r="AZ375" s="3" t="str">
        <f t="shared" si="256"/>
        <v/>
      </c>
      <c r="BA375" s="3" t="str">
        <f t="shared" si="257"/>
        <v/>
      </c>
      <c r="BB375" s="3" t="str">
        <f t="shared" si="258"/>
        <v/>
      </c>
      <c r="BC375" s="3" t="str">
        <f t="shared" si="259"/>
        <v/>
      </c>
      <c r="BD375" s="3" t="str">
        <f t="shared" si="260"/>
        <v/>
      </c>
      <c r="BE375" s="3" t="str">
        <f t="shared" si="261"/>
        <v/>
      </c>
      <c r="BF375" s="3" t="str">
        <f t="shared" si="262"/>
        <v/>
      </c>
      <c r="BG375" s="3" t="str">
        <f t="shared" si="263"/>
        <v/>
      </c>
      <c r="BH375" s="3" t="str">
        <f t="shared" si="264"/>
        <v/>
      </c>
      <c r="BI375" s="3" t="str">
        <f t="shared" si="265"/>
        <v/>
      </c>
      <c r="BJ375" s="3" t="str">
        <f t="shared" si="266"/>
        <v/>
      </c>
    </row>
    <row r="376" spans="2:62">
      <c r="B376" s="6">
        <v>19</v>
      </c>
      <c r="C376" s="4" t="str">
        <f>IF(B376="","",VLOOKUP(B376,Tabelle2!$A$2:$B$38,2,0))</f>
        <v>7-13-27-28-29-36</v>
      </c>
      <c r="D376" s="3">
        <f t="shared" si="235"/>
        <v>1</v>
      </c>
      <c r="E376" s="7" t="str">
        <f t="shared" si="233"/>
        <v>W</v>
      </c>
      <c r="F376" s="32" t="str">
        <f>IF(B376="","",IF(AE375&lt;$J$15,"Bet","No Bet"))</f>
        <v>Bet</v>
      </c>
      <c r="G376" s="22">
        <f t="shared" si="234"/>
        <v>-588</v>
      </c>
      <c r="AE376" s="1">
        <f>IF(E376="L",AE375+1,IF(E376="W",0,""))</f>
        <v>0</v>
      </c>
      <c r="AF376" s="3" t="str">
        <f t="shared" si="236"/>
        <v/>
      </c>
      <c r="AG376" s="3" t="str">
        <f t="shared" si="237"/>
        <v/>
      </c>
      <c r="AH376" s="3" t="str">
        <f t="shared" si="238"/>
        <v/>
      </c>
      <c r="AI376" s="3" t="str">
        <f t="shared" si="239"/>
        <v/>
      </c>
      <c r="AJ376" s="3" t="str">
        <f t="shared" si="240"/>
        <v/>
      </c>
      <c r="AK376" s="3" t="str">
        <f t="shared" si="241"/>
        <v/>
      </c>
      <c r="AL376" s="3" t="str">
        <f t="shared" si="242"/>
        <v/>
      </c>
      <c r="AM376" s="3" t="str">
        <f t="shared" si="243"/>
        <v/>
      </c>
      <c r="AN376" s="3" t="str">
        <f t="shared" si="244"/>
        <v/>
      </c>
      <c r="AO376" s="3" t="str">
        <f t="shared" si="245"/>
        <v/>
      </c>
      <c r="AP376" s="3" t="str">
        <f t="shared" si="246"/>
        <v/>
      </c>
      <c r="AQ376" s="3" t="str">
        <f t="shared" si="247"/>
        <v/>
      </c>
      <c r="AR376" s="3" t="str">
        <f t="shared" si="248"/>
        <v/>
      </c>
      <c r="AS376" s="3" t="str">
        <f t="shared" si="249"/>
        <v/>
      </c>
      <c r="AT376" s="3" t="str">
        <f t="shared" si="250"/>
        <v/>
      </c>
      <c r="AU376" s="3" t="str">
        <f t="shared" si="251"/>
        <v/>
      </c>
      <c r="AV376" s="3" t="str">
        <f t="shared" si="252"/>
        <v/>
      </c>
      <c r="AW376" s="3" t="str">
        <f t="shared" si="253"/>
        <v/>
      </c>
      <c r="AX376" s="3" t="str">
        <f t="shared" si="254"/>
        <v/>
      </c>
      <c r="AY376" s="3" t="str">
        <f t="shared" si="255"/>
        <v/>
      </c>
      <c r="AZ376" s="3" t="str">
        <f t="shared" si="256"/>
        <v/>
      </c>
      <c r="BA376" s="3" t="str">
        <f t="shared" si="257"/>
        <v/>
      </c>
      <c r="BB376" s="3" t="str">
        <f t="shared" si="258"/>
        <v/>
      </c>
      <c r="BC376" s="3" t="str">
        <f t="shared" si="259"/>
        <v/>
      </c>
      <c r="BD376" s="3" t="str">
        <f t="shared" si="260"/>
        <v/>
      </c>
      <c r="BE376" s="3" t="str">
        <f t="shared" si="261"/>
        <v/>
      </c>
      <c r="BF376" s="3" t="str">
        <f t="shared" si="262"/>
        <v/>
      </c>
      <c r="BG376" s="3" t="str">
        <f t="shared" si="263"/>
        <v/>
      </c>
      <c r="BH376" s="3" t="str">
        <f t="shared" si="264"/>
        <v/>
      </c>
      <c r="BI376" s="3" t="str">
        <f t="shared" si="265"/>
        <v/>
      </c>
      <c r="BJ376" s="3" t="str">
        <f t="shared" si="266"/>
        <v/>
      </c>
    </row>
    <row r="377" spans="2:62">
      <c r="B377" s="6">
        <v>35</v>
      </c>
      <c r="C377" s="4" t="str">
        <f>IF(B377="","",VLOOKUP(B377,Tabelle2!$A$2:$B$38,2,0))</f>
        <v>2-14-20-21-25-31</v>
      </c>
      <c r="D377" s="3">
        <f t="shared" si="235"/>
        <v>0</v>
      </c>
      <c r="E377" s="7" t="str">
        <f t="shared" si="233"/>
        <v>L</v>
      </c>
      <c r="F377" s="32" t="str">
        <f>IF(B377="","",IF(AE376&lt;$J$15,"Bet","No Bet"))</f>
        <v>Bet</v>
      </c>
      <c r="G377" s="22">
        <f t="shared" si="234"/>
        <v>-594</v>
      </c>
      <c r="AE377" s="1">
        <f>IF(E377="L",AE376+1,IF(E377="W",0,""))</f>
        <v>1</v>
      </c>
      <c r="AF377" s="3" t="str">
        <f t="shared" si="236"/>
        <v/>
      </c>
      <c r="AG377" s="3" t="str">
        <f t="shared" si="237"/>
        <v/>
      </c>
      <c r="AH377" s="3" t="str">
        <f t="shared" si="238"/>
        <v/>
      </c>
      <c r="AI377" s="3" t="str">
        <f t="shared" si="239"/>
        <v/>
      </c>
      <c r="AJ377" s="3" t="str">
        <f t="shared" si="240"/>
        <v/>
      </c>
      <c r="AK377" s="3" t="str">
        <f t="shared" si="241"/>
        <v/>
      </c>
      <c r="AL377" s="3" t="str">
        <f t="shared" si="242"/>
        <v/>
      </c>
      <c r="AM377" s="3" t="str">
        <f t="shared" si="243"/>
        <v/>
      </c>
      <c r="AN377" s="3" t="str">
        <f t="shared" si="244"/>
        <v/>
      </c>
      <c r="AO377" s="3" t="str">
        <f t="shared" si="245"/>
        <v/>
      </c>
      <c r="AP377" s="3" t="str">
        <f t="shared" si="246"/>
        <v/>
      </c>
      <c r="AQ377" s="3" t="str">
        <f t="shared" si="247"/>
        <v/>
      </c>
      <c r="AR377" s="3" t="str">
        <f t="shared" si="248"/>
        <v/>
      </c>
      <c r="AS377" s="3" t="str">
        <f t="shared" si="249"/>
        <v/>
      </c>
      <c r="AT377" s="3" t="str">
        <f t="shared" si="250"/>
        <v/>
      </c>
      <c r="AU377" s="3" t="str">
        <f t="shared" si="251"/>
        <v/>
      </c>
      <c r="AV377" s="3" t="str">
        <f t="shared" si="252"/>
        <v/>
      </c>
      <c r="AW377" s="3" t="str">
        <f t="shared" si="253"/>
        <v/>
      </c>
      <c r="AX377" s="3" t="str">
        <f t="shared" si="254"/>
        <v/>
      </c>
      <c r="AY377" s="3" t="str">
        <f t="shared" si="255"/>
        <v/>
      </c>
      <c r="AZ377" s="3" t="str">
        <f t="shared" si="256"/>
        <v/>
      </c>
      <c r="BA377" s="3" t="str">
        <f t="shared" si="257"/>
        <v/>
      </c>
      <c r="BB377" s="3" t="str">
        <f t="shared" si="258"/>
        <v/>
      </c>
      <c r="BC377" s="3" t="str">
        <f t="shared" si="259"/>
        <v/>
      </c>
      <c r="BD377" s="3" t="str">
        <f t="shared" si="260"/>
        <v/>
      </c>
      <c r="BE377" s="3" t="str">
        <f t="shared" si="261"/>
        <v/>
      </c>
      <c r="BF377" s="3" t="str">
        <f t="shared" si="262"/>
        <v/>
      </c>
      <c r="BG377" s="3" t="str">
        <f t="shared" si="263"/>
        <v/>
      </c>
      <c r="BH377" s="3" t="str">
        <f t="shared" si="264"/>
        <v/>
      </c>
      <c r="BI377" s="3" t="str">
        <f t="shared" si="265"/>
        <v/>
      </c>
      <c r="BJ377" s="3" t="str">
        <f t="shared" si="266"/>
        <v/>
      </c>
    </row>
    <row r="378" spans="2:62">
      <c r="B378" s="6">
        <v>34</v>
      </c>
      <c r="C378" s="4" t="str">
        <f>IF(B378="","",VLOOKUP(B378,Tabelle2!$A$2:$B$38,2,0))</f>
        <v>0-5-10-23-26-32</v>
      </c>
      <c r="D378" s="3">
        <f t="shared" si="235"/>
        <v>0</v>
      </c>
      <c r="E378" s="7" t="str">
        <f t="shared" si="233"/>
        <v>L</v>
      </c>
      <c r="F378" s="32" t="str">
        <f>IF(B378="","",IF(AE377&lt;$J$15,"Bet","No Bet"))</f>
        <v>Bet</v>
      </c>
      <c r="G378" s="22">
        <f t="shared" si="234"/>
        <v>-600</v>
      </c>
      <c r="AE378" s="1">
        <f>IF(E378="L",AE377+1,IF(E378="W",0,""))</f>
        <v>2</v>
      </c>
      <c r="AF378" s="3" t="str">
        <f t="shared" si="236"/>
        <v/>
      </c>
      <c r="AG378" s="3" t="str">
        <f t="shared" si="237"/>
        <v/>
      </c>
      <c r="AH378" s="3" t="str">
        <f t="shared" si="238"/>
        <v/>
      </c>
      <c r="AI378" s="3" t="str">
        <f t="shared" si="239"/>
        <v/>
      </c>
      <c r="AJ378" s="3" t="str">
        <f t="shared" si="240"/>
        <v/>
      </c>
      <c r="AK378" s="3" t="str">
        <f t="shared" si="241"/>
        <v/>
      </c>
      <c r="AL378" s="3" t="str">
        <f t="shared" si="242"/>
        <v/>
      </c>
      <c r="AM378" s="3" t="str">
        <f t="shared" si="243"/>
        <v/>
      </c>
      <c r="AN378" s="3" t="str">
        <f t="shared" si="244"/>
        <v/>
      </c>
      <c r="AO378" s="3" t="str">
        <f t="shared" si="245"/>
        <v/>
      </c>
      <c r="AP378" s="3" t="str">
        <f t="shared" si="246"/>
        <v/>
      </c>
      <c r="AQ378" s="3" t="str">
        <f t="shared" si="247"/>
        <v/>
      </c>
      <c r="AR378" s="3" t="str">
        <f t="shared" si="248"/>
        <v/>
      </c>
      <c r="AS378" s="3" t="str">
        <f t="shared" si="249"/>
        <v/>
      </c>
      <c r="AT378" s="3" t="str">
        <f t="shared" si="250"/>
        <v/>
      </c>
      <c r="AU378" s="3" t="str">
        <f t="shared" si="251"/>
        <v/>
      </c>
      <c r="AV378" s="3" t="str">
        <f t="shared" si="252"/>
        <v/>
      </c>
      <c r="AW378" s="3" t="str">
        <f t="shared" si="253"/>
        <v/>
      </c>
      <c r="AX378" s="3" t="str">
        <f t="shared" si="254"/>
        <v/>
      </c>
      <c r="AY378" s="3" t="str">
        <f t="shared" si="255"/>
        <v/>
      </c>
      <c r="AZ378" s="3" t="str">
        <f t="shared" si="256"/>
        <v/>
      </c>
      <c r="BA378" s="3" t="str">
        <f t="shared" si="257"/>
        <v/>
      </c>
      <c r="BB378" s="3" t="str">
        <f t="shared" si="258"/>
        <v/>
      </c>
      <c r="BC378" s="3" t="str">
        <f t="shared" si="259"/>
        <v/>
      </c>
      <c r="BD378" s="3" t="str">
        <f t="shared" si="260"/>
        <v/>
      </c>
      <c r="BE378" s="3" t="str">
        <f t="shared" si="261"/>
        <v/>
      </c>
      <c r="BF378" s="3" t="str">
        <f t="shared" si="262"/>
        <v/>
      </c>
      <c r="BG378" s="3" t="str">
        <f t="shared" si="263"/>
        <v/>
      </c>
      <c r="BH378" s="3" t="str">
        <f t="shared" si="264"/>
        <v/>
      </c>
      <c r="BI378" s="3" t="str">
        <f t="shared" si="265"/>
        <v/>
      </c>
      <c r="BJ378" s="3" t="str">
        <f t="shared" si="266"/>
        <v/>
      </c>
    </row>
    <row r="379" spans="2:62">
      <c r="B379" s="6">
        <v>14</v>
      </c>
      <c r="C379" s="4" t="str">
        <f>IF(B379="","",VLOOKUP(B379,Tabelle2!$A$2:$B$38,2,0))</f>
        <v>3-8-12-23-30-35</v>
      </c>
      <c r="D379" s="3">
        <f t="shared" si="235"/>
        <v>0</v>
      </c>
      <c r="E379" s="7" t="str">
        <f t="shared" si="233"/>
        <v>L</v>
      </c>
      <c r="F379" s="32" t="str">
        <f>IF(B379="","",IF(AE378&lt;$J$15,"Bet","No Bet"))</f>
        <v>Bet</v>
      </c>
      <c r="G379" s="22">
        <f t="shared" si="234"/>
        <v>-606</v>
      </c>
      <c r="AE379" s="1">
        <f>IF(E379="L",AE378+1,IF(E379="W",0,""))</f>
        <v>3</v>
      </c>
      <c r="AF379" s="3" t="str">
        <f t="shared" si="236"/>
        <v/>
      </c>
      <c r="AG379" s="3" t="str">
        <f t="shared" si="237"/>
        <v/>
      </c>
      <c r="AH379" s="3" t="str">
        <f t="shared" si="238"/>
        <v/>
      </c>
      <c r="AI379" s="3" t="str">
        <f t="shared" si="239"/>
        <v/>
      </c>
      <c r="AJ379" s="3" t="str">
        <f t="shared" si="240"/>
        <v/>
      </c>
      <c r="AK379" s="3" t="str">
        <f t="shared" si="241"/>
        <v/>
      </c>
      <c r="AL379" s="3" t="str">
        <f t="shared" si="242"/>
        <v/>
      </c>
      <c r="AM379" s="3" t="str">
        <f t="shared" si="243"/>
        <v/>
      </c>
      <c r="AN379" s="3" t="str">
        <f t="shared" si="244"/>
        <v/>
      </c>
      <c r="AO379" s="3" t="str">
        <f t="shared" si="245"/>
        <v/>
      </c>
      <c r="AP379" s="3" t="str">
        <f t="shared" si="246"/>
        <v/>
      </c>
      <c r="AQ379" s="3" t="str">
        <f t="shared" si="247"/>
        <v/>
      </c>
      <c r="AR379" s="3" t="str">
        <f t="shared" si="248"/>
        <v/>
      </c>
      <c r="AS379" s="3" t="str">
        <f t="shared" si="249"/>
        <v/>
      </c>
      <c r="AT379" s="3" t="str">
        <f t="shared" si="250"/>
        <v/>
      </c>
      <c r="AU379" s="3" t="str">
        <f t="shared" si="251"/>
        <v/>
      </c>
      <c r="AV379" s="3" t="str">
        <f t="shared" si="252"/>
        <v/>
      </c>
      <c r="AW379" s="3" t="str">
        <f t="shared" si="253"/>
        <v/>
      </c>
      <c r="AX379" s="3" t="str">
        <f t="shared" si="254"/>
        <v/>
      </c>
      <c r="AY379" s="3" t="str">
        <f t="shared" si="255"/>
        <v/>
      </c>
      <c r="AZ379" s="3" t="str">
        <f t="shared" si="256"/>
        <v/>
      </c>
      <c r="BA379" s="3" t="str">
        <f t="shared" si="257"/>
        <v/>
      </c>
      <c r="BB379" s="3" t="str">
        <f t="shared" si="258"/>
        <v/>
      </c>
      <c r="BC379" s="3" t="str">
        <f t="shared" si="259"/>
        <v/>
      </c>
      <c r="BD379" s="3" t="str">
        <f t="shared" si="260"/>
        <v/>
      </c>
      <c r="BE379" s="3" t="str">
        <f t="shared" si="261"/>
        <v/>
      </c>
      <c r="BF379" s="3" t="str">
        <f t="shared" si="262"/>
        <v/>
      </c>
      <c r="BG379" s="3" t="str">
        <f t="shared" si="263"/>
        <v/>
      </c>
      <c r="BH379" s="3" t="str">
        <f t="shared" si="264"/>
        <v/>
      </c>
      <c r="BI379" s="3" t="str">
        <f t="shared" si="265"/>
        <v/>
      </c>
      <c r="BJ379" s="3" t="str">
        <f t="shared" si="266"/>
        <v/>
      </c>
    </row>
    <row r="380" spans="2:62">
      <c r="B380" s="6">
        <v>5</v>
      </c>
      <c r="C380" s="4" t="str">
        <f>IF(B380="","",VLOOKUP(B380,Tabelle2!$A$2:$B$38,2,0))</f>
        <v>6-9-18-22-27-34</v>
      </c>
      <c r="D380" s="3">
        <f t="shared" si="235"/>
        <v>0</v>
      </c>
      <c r="E380" s="7" t="str">
        <f t="shared" si="233"/>
        <v>L</v>
      </c>
      <c r="F380" s="32" t="str">
        <f>IF(B380="","",IF(AE379&lt;$J$15,"Bet","No Bet"))</f>
        <v>Bet</v>
      </c>
      <c r="G380" s="22">
        <f t="shared" si="234"/>
        <v>-612</v>
      </c>
      <c r="AE380" s="1">
        <f>IF(E380="L",AE379+1,IF(E380="W",0,""))</f>
        <v>4</v>
      </c>
      <c r="AF380" s="3" t="str">
        <f t="shared" si="236"/>
        <v/>
      </c>
      <c r="AG380" s="3" t="str">
        <f t="shared" si="237"/>
        <v/>
      </c>
      <c r="AH380" s="3" t="str">
        <f t="shared" si="238"/>
        <v/>
      </c>
      <c r="AI380" s="3" t="str">
        <f t="shared" si="239"/>
        <v/>
      </c>
      <c r="AJ380" s="3" t="str">
        <f t="shared" si="240"/>
        <v/>
      </c>
      <c r="AK380" s="3" t="str">
        <f t="shared" si="241"/>
        <v/>
      </c>
      <c r="AL380" s="3" t="str">
        <f t="shared" si="242"/>
        <v/>
      </c>
      <c r="AM380" s="3" t="str">
        <f t="shared" si="243"/>
        <v/>
      </c>
      <c r="AN380" s="3" t="str">
        <f t="shared" si="244"/>
        <v/>
      </c>
      <c r="AO380" s="3" t="str">
        <f t="shared" si="245"/>
        <v/>
      </c>
      <c r="AP380" s="3" t="str">
        <f t="shared" si="246"/>
        <v/>
      </c>
      <c r="AQ380" s="3" t="str">
        <f t="shared" si="247"/>
        <v/>
      </c>
      <c r="AR380" s="3" t="str">
        <f t="shared" si="248"/>
        <v/>
      </c>
      <c r="AS380" s="3" t="str">
        <f t="shared" si="249"/>
        <v/>
      </c>
      <c r="AT380" s="3" t="str">
        <f t="shared" si="250"/>
        <v/>
      </c>
      <c r="AU380" s="3" t="str">
        <f t="shared" si="251"/>
        <v/>
      </c>
      <c r="AV380" s="3" t="str">
        <f t="shared" si="252"/>
        <v/>
      </c>
      <c r="AW380" s="3" t="str">
        <f t="shared" si="253"/>
        <v/>
      </c>
      <c r="AX380" s="3" t="str">
        <f t="shared" si="254"/>
        <v/>
      </c>
      <c r="AY380" s="3" t="str">
        <f t="shared" si="255"/>
        <v/>
      </c>
      <c r="AZ380" s="3" t="str">
        <f t="shared" si="256"/>
        <v/>
      </c>
      <c r="BA380" s="3" t="str">
        <f t="shared" si="257"/>
        <v/>
      </c>
      <c r="BB380" s="3" t="str">
        <f t="shared" si="258"/>
        <v/>
      </c>
      <c r="BC380" s="3" t="str">
        <f t="shared" si="259"/>
        <v/>
      </c>
      <c r="BD380" s="3" t="str">
        <f t="shared" si="260"/>
        <v/>
      </c>
      <c r="BE380" s="3" t="str">
        <f t="shared" si="261"/>
        <v/>
      </c>
      <c r="BF380" s="3" t="str">
        <f t="shared" si="262"/>
        <v/>
      </c>
      <c r="BG380" s="3" t="str">
        <f t="shared" si="263"/>
        <v/>
      </c>
      <c r="BH380" s="3" t="str">
        <f t="shared" si="264"/>
        <v/>
      </c>
      <c r="BI380" s="3" t="str">
        <f t="shared" si="265"/>
        <v/>
      </c>
      <c r="BJ380" s="3" t="str">
        <f t="shared" si="266"/>
        <v/>
      </c>
    </row>
    <row r="381" spans="2:62">
      <c r="B381" s="6">
        <v>32</v>
      </c>
      <c r="C381" s="4" t="str">
        <f>IF(B381="","",VLOOKUP(B381,Tabelle2!$A$2:$B$38,2,0))</f>
        <v>6-18-22-27-29-34</v>
      </c>
      <c r="D381" s="3">
        <f t="shared" si="235"/>
        <v>0</v>
      </c>
      <c r="E381" s="7" t="str">
        <f t="shared" si="233"/>
        <v>L</v>
      </c>
      <c r="F381" s="32" t="str">
        <f>IF(B381="","",IF(AE380&lt;$J$15,"Bet","No Bet"))</f>
        <v>Bet</v>
      </c>
      <c r="G381" s="22">
        <f t="shared" si="234"/>
        <v>-618</v>
      </c>
      <c r="AE381" s="1">
        <f>IF(E381="L",AE380+1,IF(E381="W",0,""))</f>
        <v>5</v>
      </c>
      <c r="AF381" s="3" t="str">
        <f t="shared" si="236"/>
        <v/>
      </c>
      <c r="AG381" s="3" t="str">
        <f t="shared" si="237"/>
        <v/>
      </c>
      <c r="AH381" s="3" t="str">
        <f t="shared" si="238"/>
        <v/>
      </c>
      <c r="AI381" s="3" t="str">
        <f t="shared" si="239"/>
        <v/>
      </c>
      <c r="AJ381" s="3" t="str">
        <f t="shared" si="240"/>
        <v/>
      </c>
      <c r="AK381" s="3" t="str">
        <f t="shared" si="241"/>
        <v/>
      </c>
      <c r="AL381" s="3" t="str">
        <f t="shared" si="242"/>
        <v/>
      </c>
      <c r="AM381" s="3" t="str">
        <f t="shared" si="243"/>
        <v/>
      </c>
      <c r="AN381" s="3" t="str">
        <f t="shared" si="244"/>
        <v/>
      </c>
      <c r="AO381" s="3" t="str">
        <f t="shared" si="245"/>
        <v/>
      </c>
      <c r="AP381" s="3" t="str">
        <f t="shared" si="246"/>
        <v/>
      </c>
      <c r="AQ381" s="3" t="str">
        <f t="shared" si="247"/>
        <v/>
      </c>
      <c r="AR381" s="3" t="str">
        <f t="shared" si="248"/>
        <v/>
      </c>
      <c r="AS381" s="3" t="str">
        <f t="shared" si="249"/>
        <v/>
      </c>
      <c r="AT381" s="3" t="str">
        <f t="shared" si="250"/>
        <v/>
      </c>
      <c r="AU381" s="3" t="str">
        <f t="shared" si="251"/>
        <v/>
      </c>
      <c r="AV381" s="3" t="str">
        <f t="shared" si="252"/>
        <v/>
      </c>
      <c r="AW381" s="3" t="str">
        <f t="shared" si="253"/>
        <v/>
      </c>
      <c r="AX381" s="3" t="str">
        <f t="shared" si="254"/>
        <v/>
      </c>
      <c r="AY381" s="3" t="str">
        <f t="shared" si="255"/>
        <v/>
      </c>
      <c r="AZ381" s="3" t="str">
        <f t="shared" si="256"/>
        <v/>
      </c>
      <c r="BA381" s="3" t="str">
        <f t="shared" si="257"/>
        <v/>
      </c>
      <c r="BB381" s="3" t="str">
        <f t="shared" si="258"/>
        <v/>
      </c>
      <c r="BC381" s="3" t="str">
        <f t="shared" si="259"/>
        <v/>
      </c>
      <c r="BD381" s="3" t="str">
        <f t="shared" si="260"/>
        <v/>
      </c>
      <c r="BE381" s="3" t="str">
        <f t="shared" si="261"/>
        <v/>
      </c>
      <c r="BF381" s="3" t="str">
        <f t="shared" si="262"/>
        <v/>
      </c>
      <c r="BG381" s="3" t="str">
        <f t="shared" si="263"/>
        <v/>
      </c>
      <c r="BH381" s="3" t="str">
        <f t="shared" si="264"/>
        <v/>
      </c>
      <c r="BI381" s="3" t="str">
        <f t="shared" si="265"/>
        <v/>
      </c>
      <c r="BJ381" s="3" t="str">
        <f t="shared" si="266"/>
        <v/>
      </c>
    </row>
    <row r="382" spans="2:62">
      <c r="B382" s="6">
        <v>2</v>
      </c>
      <c r="C382" s="4" t="str">
        <f>IF(B382="","",VLOOKUP(B382,Tabelle2!$A$2:$B$38,2,0))</f>
        <v>3-8-11-12-30-35</v>
      </c>
      <c r="D382" s="3">
        <f t="shared" si="235"/>
        <v>0</v>
      </c>
      <c r="E382" s="7" t="str">
        <f t="shared" si="233"/>
        <v>L</v>
      </c>
      <c r="F382" s="32" t="str">
        <f>IF(B382="","",IF(AE381&lt;$J$15,"Bet","No Bet"))</f>
        <v>Bet</v>
      </c>
      <c r="G382" s="22">
        <f t="shared" si="234"/>
        <v>-624</v>
      </c>
      <c r="AE382" s="1">
        <f>IF(E382="L",AE381+1,IF(E382="W",0,""))</f>
        <v>6</v>
      </c>
      <c r="AF382" s="3" t="str">
        <f t="shared" si="236"/>
        <v/>
      </c>
      <c r="AG382" s="3" t="str">
        <f t="shared" si="237"/>
        <v/>
      </c>
      <c r="AH382" s="3" t="str">
        <f t="shared" si="238"/>
        <v/>
      </c>
      <c r="AI382" s="3" t="str">
        <f t="shared" si="239"/>
        <v/>
      </c>
      <c r="AJ382" s="3" t="str">
        <f t="shared" si="240"/>
        <v/>
      </c>
      <c r="AK382" s="3" t="str">
        <f t="shared" si="241"/>
        <v/>
      </c>
      <c r="AL382" s="3" t="str">
        <f t="shared" si="242"/>
        <v/>
      </c>
      <c r="AM382" s="3" t="str">
        <f t="shared" si="243"/>
        <v/>
      </c>
      <c r="AN382" s="3" t="str">
        <f t="shared" si="244"/>
        <v/>
      </c>
      <c r="AO382" s="3" t="str">
        <f t="shared" si="245"/>
        <v/>
      </c>
      <c r="AP382" s="3" t="str">
        <f t="shared" si="246"/>
        <v/>
      </c>
      <c r="AQ382" s="3" t="str">
        <f t="shared" si="247"/>
        <v/>
      </c>
      <c r="AR382" s="3" t="str">
        <f t="shared" si="248"/>
        <v/>
      </c>
      <c r="AS382" s="3" t="str">
        <f t="shared" si="249"/>
        <v/>
      </c>
      <c r="AT382" s="3" t="str">
        <f t="shared" si="250"/>
        <v/>
      </c>
      <c r="AU382" s="3" t="str">
        <f t="shared" si="251"/>
        <v/>
      </c>
      <c r="AV382" s="3" t="str">
        <f t="shared" si="252"/>
        <v/>
      </c>
      <c r="AW382" s="3" t="str">
        <f t="shared" si="253"/>
        <v/>
      </c>
      <c r="AX382" s="3" t="str">
        <f t="shared" si="254"/>
        <v/>
      </c>
      <c r="AY382" s="3" t="str">
        <f t="shared" si="255"/>
        <v/>
      </c>
      <c r="AZ382" s="3" t="str">
        <f t="shared" si="256"/>
        <v/>
      </c>
      <c r="BA382" s="3" t="str">
        <f t="shared" si="257"/>
        <v/>
      </c>
      <c r="BB382" s="3" t="str">
        <f t="shared" si="258"/>
        <v/>
      </c>
      <c r="BC382" s="3" t="str">
        <f t="shared" si="259"/>
        <v/>
      </c>
      <c r="BD382" s="3" t="str">
        <f t="shared" si="260"/>
        <v/>
      </c>
      <c r="BE382" s="3" t="str">
        <f t="shared" si="261"/>
        <v/>
      </c>
      <c r="BF382" s="3" t="str">
        <f t="shared" si="262"/>
        <v/>
      </c>
      <c r="BG382" s="3" t="str">
        <f t="shared" si="263"/>
        <v/>
      </c>
      <c r="BH382" s="3" t="str">
        <f t="shared" si="264"/>
        <v/>
      </c>
      <c r="BI382" s="3" t="str">
        <f t="shared" si="265"/>
        <v/>
      </c>
      <c r="BJ382" s="3" t="str">
        <f t="shared" si="266"/>
        <v/>
      </c>
    </row>
    <row r="383" spans="2:62">
      <c r="B383" s="6">
        <v>9</v>
      </c>
      <c r="C383" s="4" t="str">
        <f>IF(B383="","",VLOOKUP(B383,Tabelle2!$A$2:$B$38,2,0))</f>
        <v>0-3-5-10-23-26</v>
      </c>
      <c r="D383" s="3">
        <f t="shared" si="235"/>
        <v>0</v>
      </c>
      <c r="E383" s="7" t="str">
        <f t="shared" si="233"/>
        <v>L</v>
      </c>
      <c r="F383" s="32" t="str">
        <f>IF(B383="","",IF(AE382&lt;$J$15,"Bet","No Bet"))</f>
        <v>Bet</v>
      </c>
      <c r="G383" s="22">
        <f t="shared" si="234"/>
        <v>-630</v>
      </c>
      <c r="AE383" s="1">
        <f>IF(E383="L",AE382+1,IF(E383="W",0,""))</f>
        <v>7</v>
      </c>
      <c r="AF383" s="3" t="str">
        <f t="shared" si="236"/>
        <v/>
      </c>
      <c r="AG383" s="3" t="str">
        <f t="shared" si="237"/>
        <v/>
      </c>
      <c r="AH383" s="3" t="str">
        <f t="shared" si="238"/>
        <v/>
      </c>
      <c r="AI383" s="3" t="str">
        <f t="shared" si="239"/>
        <v/>
      </c>
      <c r="AJ383" s="3" t="str">
        <f t="shared" si="240"/>
        <v/>
      </c>
      <c r="AK383" s="3" t="str">
        <f t="shared" si="241"/>
        <v/>
      </c>
      <c r="AL383" s="3" t="str">
        <f t="shared" si="242"/>
        <v/>
      </c>
      <c r="AM383" s="3" t="str">
        <f t="shared" si="243"/>
        <v/>
      </c>
      <c r="AN383" s="3" t="str">
        <f t="shared" si="244"/>
        <v/>
      </c>
      <c r="AO383" s="3" t="str">
        <f t="shared" si="245"/>
        <v/>
      </c>
      <c r="AP383" s="3" t="str">
        <f t="shared" si="246"/>
        <v/>
      </c>
      <c r="AQ383" s="3" t="str">
        <f t="shared" si="247"/>
        <v/>
      </c>
      <c r="AR383" s="3" t="str">
        <f t="shared" si="248"/>
        <v/>
      </c>
      <c r="AS383" s="3" t="str">
        <f t="shared" si="249"/>
        <v/>
      </c>
      <c r="AT383" s="3" t="str">
        <f t="shared" si="250"/>
        <v/>
      </c>
      <c r="AU383" s="3" t="str">
        <f t="shared" si="251"/>
        <v/>
      </c>
      <c r="AV383" s="3" t="str">
        <f t="shared" si="252"/>
        <v/>
      </c>
      <c r="AW383" s="3" t="str">
        <f t="shared" si="253"/>
        <v/>
      </c>
      <c r="AX383" s="3" t="str">
        <f t="shared" si="254"/>
        <v/>
      </c>
      <c r="AY383" s="3" t="str">
        <f t="shared" si="255"/>
        <v/>
      </c>
      <c r="AZ383" s="3" t="str">
        <f t="shared" si="256"/>
        <v/>
      </c>
      <c r="BA383" s="3" t="str">
        <f t="shared" si="257"/>
        <v/>
      </c>
      <c r="BB383" s="3" t="str">
        <f t="shared" si="258"/>
        <v/>
      </c>
      <c r="BC383" s="3" t="str">
        <f t="shared" si="259"/>
        <v/>
      </c>
      <c r="BD383" s="3" t="str">
        <f t="shared" si="260"/>
        <v/>
      </c>
      <c r="BE383" s="3" t="str">
        <f t="shared" si="261"/>
        <v/>
      </c>
      <c r="BF383" s="3" t="str">
        <f t="shared" si="262"/>
        <v/>
      </c>
      <c r="BG383" s="3" t="str">
        <f t="shared" si="263"/>
        <v/>
      </c>
      <c r="BH383" s="3" t="str">
        <f t="shared" si="264"/>
        <v/>
      </c>
      <c r="BI383" s="3" t="str">
        <f t="shared" si="265"/>
        <v/>
      </c>
      <c r="BJ383" s="3" t="str">
        <f t="shared" si="266"/>
        <v/>
      </c>
    </row>
    <row r="384" spans="2:62">
      <c r="B384" s="6">
        <v>9</v>
      </c>
      <c r="C384" s="4" t="str">
        <f>IF(B384="","",VLOOKUP(B384,Tabelle2!$A$2:$B$38,2,0))</f>
        <v>0-3-5-10-23-26</v>
      </c>
      <c r="D384" s="3">
        <f t="shared" si="235"/>
        <v>0</v>
      </c>
      <c r="E384" s="7" t="str">
        <f t="shared" si="233"/>
        <v>L</v>
      </c>
      <c r="F384" s="32" t="str">
        <f>IF(B384="","",IF(AE383&lt;$J$15,"Bet","No Bet"))</f>
        <v>Bet</v>
      </c>
      <c r="G384" s="22">
        <f t="shared" si="234"/>
        <v>-636</v>
      </c>
      <c r="AE384" s="1">
        <f>IF(E384="L",AE383+1,IF(E384="W",0,""))</f>
        <v>8</v>
      </c>
      <c r="AF384" s="3" t="str">
        <f t="shared" si="236"/>
        <v/>
      </c>
      <c r="AG384" s="3" t="str">
        <f t="shared" si="237"/>
        <v/>
      </c>
      <c r="AH384" s="3" t="str">
        <f t="shared" si="238"/>
        <v/>
      </c>
      <c r="AI384" s="3" t="str">
        <f t="shared" si="239"/>
        <v/>
      </c>
      <c r="AJ384" s="3" t="str">
        <f t="shared" si="240"/>
        <v/>
      </c>
      <c r="AK384" s="3" t="str">
        <f t="shared" si="241"/>
        <v/>
      </c>
      <c r="AL384" s="3" t="str">
        <f t="shared" si="242"/>
        <v/>
      </c>
      <c r="AM384" s="3" t="str">
        <f t="shared" si="243"/>
        <v/>
      </c>
      <c r="AN384" s="3" t="str">
        <f t="shared" si="244"/>
        <v/>
      </c>
      <c r="AO384" s="3" t="str">
        <f t="shared" si="245"/>
        <v/>
      </c>
      <c r="AP384" s="3" t="str">
        <f t="shared" si="246"/>
        <v/>
      </c>
      <c r="AQ384" s="3" t="str">
        <f t="shared" si="247"/>
        <v/>
      </c>
      <c r="AR384" s="3" t="str">
        <f t="shared" si="248"/>
        <v/>
      </c>
      <c r="AS384" s="3" t="str">
        <f t="shared" si="249"/>
        <v/>
      </c>
      <c r="AT384" s="3" t="str">
        <f t="shared" si="250"/>
        <v/>
      </c>
      <c r="AU384" s="3" t="str">
        <f t="shared" si="251"/>
        <v/>
      </c>
      <c r="AV384" s="3" t="str">
        <f t="shared" si="252"/>
        <v/>
      </c>
      <c r="AW384" s="3" t="str">
        <f t="shared" si="253"/>
        <v/>
      </c>
      <c r="AX384" s="3" t="str">
        <f t="shared" si="254"/>
        <v/>
      </c>
      <c r="AY384" s="3" t="str">
        <f t="shared" si="255"/>
        <v/>
      </c>
      <c r="AZ384" s="3" t="str">
        <f t="shared" si="256"/>
        <v/>
      </c>
      <c r="BA384" s="3" t="str">
        <f t="shared" si="257"/>
        <v/>
      </c>
      <c r="BB384" s="3" t="str">
        <f t="shared" si="258"/>
        <v/>
      </c>
      <c r="BC384" s="3" t="str">
        <f t="shared" si="259"/>
        <v/>
      </c>
      <c r="BD384" s="3" t="str">
        <f t="shared" si="260"/>
        <v/>
      </c>
      <c r="BE384" s="3" t="str">
        <f t="shared" si="261"/>
        <v/>
      </c>
      <c r="BF384" s="3" t="str">
        <f t="shared" si="262"/>
        <v/>
      </c>
      <c r="BG384" s="3" t="str">
        <f t="shared" si="263"/>
        <v/>
      </c>
      <c r="BH384" s="3" t="str">
        <f t="shared" si="264"/>
        <v/>
      </c>
      <c r="BI384" s="3" t="str">
        <f t="shared" si="265"/>
        <v/>
      </c>
      <c r="BJ384" s="3" t="str">
        <f t="shared" si="266"/>
        <v/>
      </c>
    </row>
    <row r="385" spans="2:62">
      <c r="B385" s="6">
        <v>7</v>
      </c>
      <c r="C385" s="4" t="str">
        <f>IF(B385="","",VLOOKUP(B385,Tabelle2!$A$2:$B$38,2,0))</f>
        <v>1-4-15-16-19-33</v>
      </c>
      <c r="D385" s="3">
        <f t="shared" si="235"/>
        <v>0</v>
      </c>
      <c r="E385" s="7" t="str">
        <f t="shared" si="233"/>
        <v>L</v>
      </c>
      <c r="F385" s="32" t="str">
        <f>IF(B385="","",IF(AE384&lt;$J$15,"Bet","No Bet"))</f>
        <v>Bet</v>
      </c>
      <c r="G385" s="22">
        <f t="shared" si="234"/>
        <v>-642</v>
      </c>
      <c r="AE385" s="1">
        <f>IF(E385="L",AE384+1,IF(E385="W",0,""))</f>
        <v>9</v>
      </c>
      <c r="AF385" s="3" t="str">
        <f t="shared" si="236"/>
        <v/>
      </c>
      <c r="AG385" s="3" t="str">
        <f t="shared" si="237"/>
        <v/>
      </c>
      <c r="AH385" s="3" t="str">
        <f t="shared" si="238"/>
        <v/>
      </c>
      <c r="AI385" s="3" t="str">
        <f t="shared" si="239"/>
        <v/>
      </c>
      <c r="AJ385" s="3" t="str">
        <f t="shared" si="240"/>
        <v/>
      </c>
      <c r="AK385" s="3" t="str">
        <f t="shared" si="241"/>
        <v/>
      </c>
      <c r="AL385" s="3" t="str">
        <f t="shared" si="242"/>
        <v/>
      </c>
      <c r="AM385" s="3" t="str">
        <f t="shared" si="243"/>
        <v/>
      </c>
      <c r="AN385" s="3" t="str">
        <f t="shared" si="244"/>
        <v/>
      </c>
      <c r="AO385" s="3" t="str">
        <f t="shared" si="245"/>
        <v/>
      </c>
      <c r="AP385" s="3" t="str">
        <f t="shared" si="246"/>
        <v/>
      </c>
      <c r="AQ385" s="3" t="str">
        <f t="shared" si="247"/>
        <v/>
      </c>
      <c r="AR385" s="3" t="str">
        <f t="shared" si="248"/>
        <v/>
      </c>
      <c r="AS385" s="3" t="str">
        <f t="shared" si="249"/>
        <v/>
      </c>
      <c r="AT385" s="3" t="str">
        <f t="shared" si="250"/>
        <v/>
      </c>
      <c r="AU385" s="3" t="str">
        <f t="shared" si="251"/>
        <v/>
      </c>
      <c r="AV385" s="3" t="str">
        <f t="shared" si="252"/>
        <v/>
      </c>
      <c r="AW385" s="3" t="str">
        <f t="shared" si="253"/>
        <v/>
      </c>
      <c r="AX385" s="3" t="str">
        <f t="shared" si="254"/>
        <v/>
      </c>
      <c r="AY385" s="3" t="str">
        <f t="shared" si="255"/>
        <v/>
      </c>
      <c r="AZ385" s="3" t="str">
        <f t="shared" si="256"/>
        <v/>
      </c>
      <c r="BA385" s="3" t="str">
        <f t="shared" si="257"/>
        <v/>
      </c>
      <c r="BB385" s="3" t="str">
        <f t="shared" si="258"/>
        <v/>
      </c>
      <c r="BC385" s="3" t="str">
        <f t="shared" si="259"/>
        <v/>
      </c>
      <c r="BD385" s="3" t="str">
        <f t="shared" si="260"/>
        <v/>
      </c>
      <c r="BE385" s="3" t="str">
        <f t="shared" si="261"/>
        <v/>
      </c>
      <c r="BF385" s="3" t="str">
        <f t="shared" si="262"/>
        <v/>
      </c>
      <c r="BG385" s="3" t="str">
        <f t="shared" si="263"/>
        <v/>
      </c>
      <c r="BH385" s="3" t="str">
        <f t="shared" si="264"/>
        <v/>
      </c>
      <c r="BI385" s="3" t="str">
        <f t="shared" si="265"/>
        <v/>
      </c>
      <c r="BJ385" s="3" t="str">
        <f t="shared" si="266"/>
        <v/>
      </c>
    </row>
    <row r="386" spans="2:62">
      <c r="B386" s="6">
        <v>35</v>
      </c>
      <c r="C386" s="4" t="str">
        <f>IF(B386="","",VLOOKUP(B386,Tabelle2!$A$2:$B$38,2,0))</f>
        <v>2-14-20-21-25-31</v>
      </c>
      <c r="D386" s="3">
        <f t="shared" si="235"/>
        <v>0</v>
      </c>
      <c r="E386" s="7" t="str">
        <f t="shared" ref="E386:E449" si="267">IF(B386="","",IF(D386=1,"W",IF(D386=0,"L","")))</f>
        <v>L</v>
      </c>
      <c r="F386" s="32" t="str">
        <f>IF(B386="","",IF(AE385&lt;$J$15,"Bet","No Bet"))</f>
        <v>Bet</v>
      </c>
      <c r="G386" s="22">
        <f t="shared" si="234"/>
        <v>-648</v>
      </c>
      <c r="AE386" s="1">
        <f>IF(E386="L",AE385+1,IF(E386="W",0,""))</f>
        <v>10</v>
      </c>
      <c r="AF386" s="3" t="str">
        <f t="shared" si="236"/>
        <v/>
      </c>
      <c r="AG386" s="3" t="str">
        <f t="shared" si="237"/>
        <v/>
      </c>
      <c r="AH386" s="3" t="str">
        <f t="shared" si="238"/>
        <v/>
      </c>
      <c r="AI386" s="3" t="str">
        <f t="shared" si="239"/>
        <v/>
      </c>
      <c r="AJ386" s="3" t="str">
        <f t="shared" si="240"/>
        <v/>
      </c>
      <c r="AK386" s="3" t="str">
        <f t="shared" si="241"/>
        <v/>
      </c>
      <c r="AL386" s="3" t="str">
        <f t="shared" si="242"/>
        <v/>
      </c>
      <c r="AM386" s="3" t="str">
        <f t="shared" si="243"/>
        <v/>
      </c>
      <c r="AN386" s="3" t="str">
        <f t="shared" si="244"/>
        <v/>
      </c>
      <c r="AO386" s="3" t="str">
        <f t="shared" si="245"/>
        <v/>
      </c>
      <c r="AP386" s="3" t="str">
        <f t="shared" si="246"/>
        <v/>
      </c>
      <c r="AQ386" s="3" t="str">
        <f t="shared" si="247"/>
        <v/>
      </c>
      <c r="AR386" s="3" t="str">
        <f t="shared" si="248"/>
        <v/>
      </c>
      <c r="AS386" s="3" t="str">
        <f t="shared" si="249"/>
        <v/>
      </c>
      <c r="AT386" s="3" t="str">
        <f t="shared" si="250"/>
        <v/>
      </c>
      <c r="AU386" s="3" t="str">
        <f t="shared" si="251"/>
        <v/>
      </c>
      <c r="AV386" s="3" t="str">
        <f t="shared" si="252"/>
        <v/>
      </c>
      <c r="AW386" s="3" t="str">
        <f t="shared" si="253"/>
        <v/>
      </c>
      <c r="AX386" s="3" t="str">
        <f t="shared" si="254"/>
        <v/>
      </c>
      <c r="AY386" s="3" t="str">
        <f t="shared" si="255"/>
        <v/>
      </c>
      <c r="AZ386" s="3" t="str">
        <f t="shared" si="256"/>
        <v/>
      </c>
      <c r="BA386" s="3" t="str">
        <f t="shared" si="257"/>
        <v/>
      </c>
      <c r="BB386" s="3" t="str">
        <f t="shared" si="258"/>
        <v/>
      </c>
      <c r="BC386" s="3" t="str">
        <f t="shared" si="259"/>
        <v/>
      </c>
      <c r="BD386" s="3" t="str">
        <f t="shared" si="260"/>
        <v/>
      </c>
      <c r="BE386" s="3" t="str">
        <f t="shared" si="261"/>
        <v/>
      </c>
      <c r="BF386" s="3" t="str">
        <f t="shared" si="262"/>
        <v/>
      </c>
      <c r="BG386" s="3" t="str">
        <f t="shared" si="263"/>
        <v/>
      </c>
      <c r="BH386" s="3" t="str">
        <f t="shared" si="264"/>
        <v/>
      </c>
      <c r="BI386" s="3" t="str">
        <f t="shared" si="265"/>
        <v/>
      </c>
      <c r="BJ386" s="3" t="str">
        <f t="shared" si="266"/>
        <v/>
      </c>
    </row>
    <row r="387" spans="2:62">
      <c r="B387" s="6">
        <v>12</v>
      </c>
      <c r="C387" s="4" t="str">
        <f>IF(B387="","",VLOOKUP(B387,Tabelle2!$A$2:$B$38,2,0))</f>
        <v>1-2-4-14-20-21</v>
      </c>
      <c r="D387" s="3">
        <f t="shared" si="235"/>
        <v>0</v>
      </c>
      <c r="E387" s="7" t="str">
        <f t="shared" si="267"/>
        <v>L</v>
      </c>
      <c r="F387" s="32" t="str">
        <f>IF(B387="","",IF(AE386&lt;$J$15,"Bet","No Bet"))</f>
        <v>Bet</v>
      </c>
      <c r="G387" s="22">
        <f t="shared" ref="G387:G450" si="268">IF(B387="","",IF(F387="No Bet",G386,IF(E387="L",-6+G386,IF(E387="W",30+G386))))</f>
        <v>-654</v>
      </c>
      <c r="AE387" s="1">
        <f>IF(E387="L",AE386+1,IF(E387="W",0,""))</f>
        <v>11</v>
      </c>
      <c r="AF387" s="3" t="str">
        <f t="shared" si="236"/>
        <v/>
      </c>
      <c r="AG387" s="3" t="str">
        <f t="shared" si="237"/>
        <v/>
      </c>
      <c r="AH387" s="3" t="str">
        <f t="shared" si="238"/>
        <v/>
      </c>
      <c r="AI387" s="3" t="str">
        <f t="shared" si="239"/>
        <v/>
      </c>
      <c r="AJ387" s="3" t="str">
        <f t="shared" si="240"/>
        <v/>
      </c>
      <c r="AK387" s="3" t="str">
        <f t="shared" si="241"/>
        <v/>
      </c>
      <c r="AL387" s="3" t="str">
        <f t="shared" si="242"/>
        <v/>
      </c>
      <c r="AM387" s="3" t="str">
        <f t="shared" si="243"/>
        <v/>
      </c>
      <c r="AN387" s="3" t="str">
        <f t="shared" si="244"/>
        <v/>
      </c>
      <c r="AO387" s="3" t="str">
        <f t="shared" si="245"/>
        <v/>
      </c>
      <c r="AP387" s="3" t="str">
        <f t="shared" si="246"/>
        <v/>
      </c>
      <c r="AQ387" s="3" t="str">
        <f t="shared" si="247"/>
        <v/>
      </c>
      <c r="AR387" s="3" t="str">
        <f t="shared" si="248"/>
        <v/>
      </c>
      <c r="AS387" s="3" t="str">
        <f t="shared" si="249"/>
        <v/>
      </c>
      <c r="AT387" s="3" t="str">
        <f t="shared" si="250"/>
        <v/>
      </c>
      <c r="AU387" s="3" t="str">
        <f t="shared" si="251"/>
        <v/>
      </c>
      <c r="AV387" s="3" t="str">
        <f t="shared" si="252"/>
        <v/>
      </c>
      <c r="AW387" s="3" t="str">
        <f t="shared" si="253"/>
        <v/>
      </c>
      <c r="AX387" s="3" t="str">
        <f t="shared" si="254"/>
        <v/>
      </c>
      <c r="AY387" s="3" t="str">
        <f t="shared" si="255"/>
        <v/>
      </c>
      <c r="AZ387" s="3" t="str">
        <f t="shared" si="256"/>
        <v/>
      </c>
      <c r="BA387" s="3" t="str">
        <f t="shared" si="257"/>
        <v/>
      </c>
      <c r="BB387" s="3" t="str">
        <f t="shared" si="258"/>
        <v/>
      </c>
      <c r="BC387" s="3" t="str">
        <f t="shared" si="259"/>
        <v/>
      </c>
      <c r="BD387" s="3" t="str">
        <f t="shared" si="260"/>
        <v/>
      </c>
      <c r="BE387" s="3" t="str">
        <f t="shared" si="261"/>
        <v/>
      </c>
      <c r="BF387" s="3" t="str">
        <f t="shared" si="262"/>
        <v/>
      </c>
      <c r="BG387" s="3" t="str">
        <f t="shared" si="263"/>
        <v/>
      </c>
      <c r="BH387" s="3" t="str">
        <f t="shared" si="264"/>
        <v/>
      </c>
      <c r="BI387" s="3" t="str">
        <f t="shared" si="265"/>
        <v/>
      </c>
      <c r="BJ387" s="3" t="str">
        <f t="shared" si="266"/>
        <v/>
      </c>
    </row>
    <row r="388" spans="2:62">
      <c r="B388" s="6">
        <v>6</v>
      </c>
      <c r="C388" s="4" t="str">
        <f>IF(B388="","",VLOOKUP(B388,Tabelle2!$A$2:$B$38,2,0))</f>
        <v>0-5-10-15-24-32</v>
      </c>
      <c r="D388" s="3">
        <f t="shared" ref="D388:D451" si="269">IF(B388="","",IF(B387=1,COUNTIF($X$1:$AC$1,B388),IF(B387=2,COUNTIF($X$2:$AC$2,B388),IF(B387=3,COUNTIF($X$3:$AC$3,B388),IF(B387=4,COUNTIF($X$4:$AC$4,B388),IF(B387=5,COUNTIF($X$5:$AC$5,B388),IF(B387=6,COUNTIF($X$6:$AC$6,B388),IF(B387=7,COUNTIF($X$7:$AC$7,B388),IF(B387=8,COUNTIF($X$8:$AC$8,B388),IF(B387=9,COUNTIF($X$9:$AC$9,B388),IF(B387=10,COUNTIF($X$10:$AC$10,B388),IF(B387=11,COUNTIF($X$11:$AC$11,B388),IF(B387=12,COUNTIF($X$12:$AC$12,B388),IF(B387=13,COUNTIF($X$13:$AC$13,B388),IF(B387=14,COUNTIF($X$14:$AC$14,B388),IF(B387=15,COUNTIF($X$15:$AC$15,B388),IF(B387=16,COUNTIF($X$16:$AC$16,B388),IF(B387=17,COUNTIF($X$17:$AC$17,B388),IF(B387=18,COUNTIF($X$18:$AC$18,B388),IF(B387=19,COUNTIF($X$19:$AC$19,B388),IF(B387=20,COUNTIF($X$20:$AC$20,B388),IF(B387=21,COUNTIF($X$21:$AC$21,B388),IF(B387=22,COUNTIF($X$22:$AC$22,B388),IF(B387=23,COUNTIF($X$23:$AC$23,B388),IF(B387=24,COUNTIF($X$24:$AC$24,B388),IF(B387=25,COUNTIF($X$25:$AC$25,B388),IF(B387=26,COUNTIF($X$26:$AC$26,B388),IF(B387=27,COUNTIF($X$27:$AC$27,B388),IF(B387=28,COUNTIF($X$28:$AC$28,B388),IF(B387=29,COUNTIF($X$29:$AC$29,B388),IF(B387=30,COUNTIF($X$30:$AC$30,B388),IF(B387=31,COUNTIF($X$31:$AC$31,B388),IF(B387=32,COUNTIF($X$32:$AC$32,B388),IF(B387=33,COUNTIF($X$33:$AC$33,B388),IF(B387=34,COUNTIF($X$34:$AC$34,B388),IF(B387=35,COUNTIF($X$35:$AC$35,B388),IF(B387=36,COUNTIF($X$36:$AC$36,B388),IF(B387=0,COUNTIF($X$37:$AC$37,B388),""))))))))))))))))))))))))))))))))))))))</f>
        <v>0</v>
      </c>
      <c r="E388" s="7" t="str">
        <f t="shared" si="267"/>
        <v>L</v>
      </c>
      <c r="F388" s="32" t="str">
        <f>IF(B388="","",IF(AE387&lt;$J$15,"Bet","No Bet"))</f>
        <v>Bet</v>
      </c>
      <c r="G388" s="22">
        <f t="shared" si="268"/>
        <v>-660</v>
      </c>
      <c r="AE388" s="1">
        <f>IF(E388="L",AE387+1,IF(E388="W",0,""))</f>
        <v>12</v>
      </c>
      <c r="AF388" s="3" t="str">
        <f t="shared" si="236"/>
        <v/>
      </c>
      <c r="AG388" s="3" t="str">
        <f t="shared" si="237"/>
        <v/>
      </c>
      <c r="AH388" s="3" t="str">
        <f t="shared" si="238"/>
        <v/>
      </c>
      <c r="AI388" s="3" t="str">
        <f t="shared" si="239"/>
        <v/>
      </c>
      <c r="AJ388" s="3" t="str">
        <f t="shared" si="240"/>
        <v/>
      </c>
      <c r="AK388" s="3" t="str">
        <f t="shared" si="241"/>
        <v/>
      </c>
      <c r="AL388" s="3" t="str">
        <f t="shared" si="242"/>
        <v/>
      </c>
      <c r="AM388" s="3" t="str">
        <f t="shared" si="243"/>
        <v/>
      </c>
      <c r="AN388" s="3" t="str">
        <f t="shared" si="244"/>
        <v/>
      </c>
      <c r="AO388" s="3" t="str">
        <f t="shared" si="245"/>
        <v/>
      </c>
      <c r="AP388" s="3" t="str">
        <f t="shared" si="246"/>
        <v/>
      </c>
      <c r="AQ388" s="3" t="str">
        <f t="shared" si="247"/>
        <v/>
      </c>
      <c r="AR388" s="3" t="str">
        <f t="shared" si="248"/>
        <v/>
      </c>
      <c r="AS388" s="3" t="str">
        <f t="shared" si="249"/>
        <v/>
      </c>
      <c r="AT388" s="3" t="str">
        <f t="shared" si="250"/>
        <v/>
      </c>
      <c r="AU388" s="3" t="str">
        <f t="shared" si="251"/>
        <v/>
      </c>
      <c r="AV388" s="3" t="str">
        <f t="shared" si="252"/>
        <v/>
      </c>
      <c r="AW388" s="3" t="str">
        <f t="shared" si="253"/>
        <v/>
      </c>
      <c r="AX388" s="3" t="str">
        <f t="shared" si="254"/>
        <v/>
      </c>
      <c r="AY388" s="3" t="str">
        <f t="shared" si="255"/>
        <v/>
      </c>
      <c r="AZ388" s="3" t="str">
        <f t="shared" si="256"/>
        <v/>
      </c>
      <c r="BA388" s="3" t="str">
        <f t="shared" si="257"/>
        <v/>
      </c>
      <c r="BB388" s="3" t="str">
        <f t="shared" si="258"/>
        <v/>
      </c>
      <c r="BC388" s="3" t="str">
        <f t="shared" si="259"/>
        <v/>
      </c>
      <c r="BD388" s="3" t="str">
        <f t="shared" si="260"/>
        <v/>
      </c>
      <c r="BE388" s="3" t="str">
        <f t="shared" si="261"/>
        <v/>
      </c>
      <c r="BF388" s="3" t="str">
        <f t="shared" si="262"/>
        <v/>
      </c>
      <c r="BG388" s="3" t="str">
        <f t="shared" si="263"/>
        <v/>
      </c>
      <c r="BH388" s="3" t="str">
        <f t="shared" si="264"/>
        <v/>
      </c>
      <c r="BI388" s="3" t="str">
        <f t="shared" si="265"/>
        <v/>
      </c>
      <c r="BJ388" s="3" t="str">
        <f t="shared" si="266"/>
        <v/>
      </c>
    </row>
    <row r="389" spans="2:62">
      <c r="B389" s="6">
        <v>17</v>
      </c>
      <c r="C389" s="4" t="str">
        <f>IF(B389="","",VLOOKUP(B389,Tabelle2!$A$2:$B$38,2,0))</f>
        <v>0-3-8-10-23-26</v>
      </c>
      <c r="D389" s="3">
        <f t="shared" si="269"/>
        <v>0</v>
      </c>
      <c r="E389" s="7" t="str">
        <f t="shared" si="267"/>
        <v>L</v>
      </c>
      <c r="F389" s="32" t="str">
        <f>IF(B389="","",IF(AE388&lt;$J$15,"Bet","No Bet"))</f>
        <v>Bet</v>
      </c>
      <c r="G389" s="22">
        <f t="shared" si="268"/>
        <v>-666</v>
      </c>
      <c r="AE389" s="1">
        <f>IF(E389="L",AE388+1,IF(E389="W",0,""))</f>
        <v>13</v>
      </c>
      <c r="AF389" s="3" t="str">
        <f t="shared" si="236"/>
        <v/>
      </c>
      <c r="AG389" s="3" t="str">
        <f t="shared" si="237"/>
        <v/>
      </c>
      <c r="AH389" s="3" t="str">
        <f t="shared" si="238"/>
        <v/>
      </c>
      <c r="AI389" s="3" t="str">
        <f t="shared" si="239"/>
        <v/>
      </c>
      <c r="AJ389" s="3" t="str">
        <f t="shared" si="240"/>
        <v/>
      </c>
      <c r="AK389" s="3" t="str">
        <f t="shared" si="241"/>
        <v/>
      </c>
      <c r="AL389" s="3" t="str">
        <f t="shared" si="242"/>
        <v/>
      </c>
      <c r="AM389" s="3" t="str">
        <f t="shared" si="243"/>
        <v/>
      </c>
      <c r="AN389" s="3" t="str">
        <f t="shared" si="244"/>
        <v/>
      </c>
      <c r="AO389" s="3" t="str">
        <f t="shared" si="245"/>
        <v/>
      </c>
      <c r="AP389" s="3" t="str">
        <f t="shared" si="246"/>
        <v/>
      </c>
      <c r="AQ389" s="3" t="str">
        <f t="shared" si="247"/>
        <v/>
      </c>
      <c r="AR389" s="3" t="str">
        <f t="shared" si="248"/>
        <v/>
      </c>
      <c r="AS389" s="3" t="str">
        <f t="shared" si="249"/>
        <v/>
      </c>
      <c r="AT389" s="3" t="str">
        <f t="shared" si="250"/>
        <v/>
      </c>
      <c r="AU389" s="3" t="str">
        <f t="shared" si="251"/>
        <v/>
      </c>
      <c r="AV389" s="3" t="str">
        <f t="shared" si="252"/>
        <v/>
      </c>
      <c r="AW389" s="3" t="str">
        <f t="shared" si="253"/>
        <v/>
      </c>
      <c r="AX389" s="3" t="str">
        <f t="shared" si="254"/>
        <v/>
      </c>
      <c r="AY389" s="3" t="str">
        <f t="shared" si="255"/>
        <v/>
      </c>
      <c r="AZ389" s="3" t="str">
        <f t="shared" si="256"/>
        <v/>
      </c>
      <c r="BA389" s="3" t="str">
        <f t="shared" si="257"/>
        <v/>
      </c>
      <c r="BB389" s="3" t="str">
        <f t="shared" si="258"/>
        <v/>
      </c>
      <c r="BC389" s="3" t="str">
        <f t="shared" si="259"/>
        <v/>
      </c>
      <c r="BD389" s="3" t="str">
        <f t="shared" si="260"/>
        <v/>
      </c>
      <c r="BE389" s="3" t="str">
        <f t="shared" si="261"/>
        <v/>
      </c>
      <c r="BF389" s="3" t="str">
        <f t="shared" si="262"/>
        <v/>
      </c>
      <c r="BG389" s="3" t="str">
        <f t="shared" si="263"/>
        <v/>
      </c>
      <c r="BH389" s="3" t="str">
        <f t="shared" si="264"/>
        <v/>
      </c>
      <c r="BI389" s="3" t="str">
        <f t="shared" si="265"/>
        <v/>
      </c>
      <c r="BJ389" s="3" t="str">
        <f t="shared" si="266"/>
        <v/>
      </c>
    </row>
    <row r="390" spans="2:62">
      <c r="B390" s="6">
        <v>5</v>
      </c>
      <c r="C390" s="4" t="str">
        <f>IF(B390="","",VLOOKUP(B390,Tabelle2!$A$2:$B$38,2,0))</f>
        <v>6-9-18-22-27-34</v>
      </c>
      <c r="D390" s="3">
        <f t="shared" si="269"/>
        <v>0</v>
      </c>
      <c r="E390" s="7" t="str">
        <f t="shared" si="267"/>
        <v>L</v>
      </c>
      <c r="F390" s="32" t="str">
        <f>IF(B390="","",IF(AE389&lt;$J$15,"Bet","No Bet"))</f>
        <v>Bet</v>
      </c>
      <c r="G390" s="22">
        <f t="shared" si="268"/>
        <v>-672</v>
      </c>
      <c r="AE390" s="1">
        <f>IF(E390="L",AE389+1,IF(E390="W",0,""))</f>
        <v>14</v>
      </c>
      <c r="AF390" s="3" t="str">
        <f t="shared" si="236"/>
        <v/>
      </c>
      <c r="AG390" s="3" t="str">
        <f t="shared" si="237"/>
        <v/>
      </c>
      <c r="AH390" s="3" t="str">
        <f t="shared" si="238"/>
        <v/>
      </c>
      <c r="AI390" s="3" t="str">
        <f t="shared" si="239"/>
        <v/>
      </c>
      <c r="AJ390" s="3" t="str">
        <f t="shared" si="240"/>
        <v/>
      </c>
      <c r="AK390" s="3" t="str">
        <f t="shared" si="241"/>
        <v/>
      </c>
      <c r="AL390" s="3" t="str">
        <f t="shared" si="242"/>
        <v/>
      </c>
      <c r="AM390" s="3" t="str">
        <f t="shared" si="243"/>
        <v/>
      </c>
      <c r="AN390" s="3" t="str">
        <f t="shared" si="244"/>
        <v/>
      </c>
      <c r="AO390" s="3" t="str">
        <f t="shared" si="245"/>
        <v/>
      </c>
      <c r="AP390" s="3" t="str">
        <f t="shared" si="246"/>
        <v/>
      </c>
      <c r="AQ390" s="3" t="str">
        <f t="shared" si="247"/>
        <v/>
      </c>
      <c r="AR390" s="3" t="str">
        <f t="shared" si="248"/>
        <v/>
      </c>
      <c r="AS390" s="3" t="str">
        <f t="shared" si="249"/>
        <v/>
      </c>
      <c r="AT390" s="3" t="str">
        <f t="shared" si="250"/>
        <v/>
      </c>
      <c r="AU390" s="3" t="str">
        <f t="shared" si="251"/>
        <v/>
      </c>
      <c r="AV390" s="3" t="str">
        <f t="shared" si="252"/>
        <v/>
      </c>
      <c r="AW390" s="3" t="str">
        <f t="shared" si="253"/>
        <v/>
      </c>
      <c r="AX390" s="3" t="str">
        <f t="shared" si="254"/>
        <v/>
      </c>
      <c r="AY390" s="3" t="str">
        <f t="shared" si="255"/>
        <v/>
      </c>
      <c r="AZ390" s="3" t="str">
        <f t="shared" si="256"/>
        <v/>
      </c>
      <c r="BA390" s="3" t="str">
        <f t="shared" si="257"/>
        <v/>
      </c>
      <c r="BB390" s="3" t="str">
        <f t="shared" si="258"/>
        <v/>
      </c>
      <c r="BC390" s="3" t="str">
        <f t="shared" si="259"/>
        <v/>
      </c>
      <c r="BD390" s="3" t="str">
        <f t="shared" si="260"/>
        <v/>
      </c>
      <c r="BE390" s="3" t="str">
        <f t="shared" si="261"/>
        <v/>
      </c>
      <c r="BF390" s="3" t="str">
        <f t="shared" si="262"/>
        <v/>
      </c>
      <c r="BG390" s="3" t="str">
        <f t="shared" si="263"/>
        <v/>
      </c>
      <c r="BH390" s="3" t="str">
        <f t="shared" si="264"/>
        <v/>
      </c>
      <c r="BI390" s="3" t="str">
        <f t="shared" si="265"/>
        <v/>
      </c>
      <c r="BJ390" s="3" t="str">
        <f t="shared" si="266"/>
        <v/>
      </c>
    </row>
    <row r="391" spans="2:62">
      <c r="B391" s="6">
        <v>24</v>
      </c>
      <c r="C391" s="4" t="str">
        <f>IF(B391="","",VLOOKUP(B391,Tabelle2!$A$2:$B$38,2,0))</f>
        <v>6-13-18-22-27-29</v>
      </c>
      <c r="D391" s="3">
        <f t="shared" si="269"/>
        <v>0</v>
      </c>
      <c r="E391" s="7" t="str">
        <f t="shared" si="267"/>
        <v>L</v>
      </c>
      <c r="F391" s="32" t="str">
        <f>IF(B391="","",IF(AE390&lt;$J$15,"Bet","No Bet"))</f>
        <v>Bet</v>
      </c>
      <c r="G391" s="22">
        <f t="shared" si="268"/>
        <v>-678</v>
      </c>
      <c r="AE391" s="1">
        <f>IF(E391="L",AE390+1,IF(E391="W",0,""))</f>
        <v>15</v>
      </c>
      <c r="AF391" s="3" t="str">
        <f t="shared" si="236"/>
        <v/>
      </c>
      <c r="AG391" s="3" t="str">
        <f t="shared" si="237"/>
        <v/>
      </c>
      <c r="AH391" s="3" t="str">
        <f t="shared" si="238"/>
        <v/>
      </c>
      <c r="AI391" s="3" t="str">
        <f t="shared" si="239"/>
        <v/>
      </c>
      <c r="AJ391" s="3" t="str">
        <f t="shared" si="240"/>
        <v/>
      </c>
      <c r="AK391" s="3" t="str">
        <f t="shared" si="241"/>
        <v/>
      </c>
      <c r="AL391" s="3" t="str">
        <f t="shared" si="242"/>
        <v/>
      </c>
      <c r="AM391" s="3" t="str">
        <f t="shared" si="243"/>
        <v/>
      </c>
      <c r="AN391" s="3" t="str">
        <f t="shared" si="244"/>
        <v/>
      </c>
      <c r="AO391" s="3" t="str">
        <f t="shared" si="245"/>
        <v/>
      </c>
      <c r="AP391" s="3" t="str">
        <f t="shared" si="246"/>
        <v/>
      </c>
      <c r="AQ391" s="3" t="str">
        <f t="shared" si="247"/>
        <v/>
      </c>
      <c r="AR391" s="3" t="str">
        <f t="shared" si="248"/>
        <v/>
      </c>
      <c r="AS391" s="3" t="str">
        <f t="shared" si="249"/>
        <v/>
      </c>
      <c r="AT391" s="3">
        <f t="shared" si="250"/>
        <v>1</v>
      </c>
      <c r="AU391" s="3" t="str">
        <f t="shared" si="251"/>
        <v/>
      </c>
      <c r="AV391" s="3" t="str">
        <f t="shared" si="252"/>
        <v/>
      </c>
      <c r="AW391" s="3" t="str">
        <f t="shared" si="253"/>
        <v/>
      </c>
      <c r="AX391" s="3" t="str">
        <f t="shared" si="254"/>
        <v/>
      </c>
      <c r="AY391" s="3" t="str">
        <f t="shared" si="255"/>
        <v/>
      </c>
      <c r="AZ391" s="3" t="str">
        <f t="shared" si="256"/>
        <v/>
      </c>
      <c r="BA391" s="3" t="str">
        <f t="shared" si="257"/>
        <v/>
      </c>
      <c r="BB391" s="3" t="str">
        <f t="shared" si="258"/>
        <v/>
      </c>
      <c r="BC391" s="3" t="str">
        <f t="shared" si="259"/>
        <v/>
      </c>
      <c r="BD391" s="3" t="str">
        <f t="shared" si="260"/>
        <v/>
      </c>
      <c r="BE391" s="3" t="str">
        <f t="shared" si="261"/>
        <v/>
      </c>
      <c r="BF391" s="3" t="str">
        <f t="shared" si="262"/>
        <v/>
      </c>
      <c r="BG391" s="3" t="str">
        <f t="shared" si="263"/>
        <v/>
      </c>
      <c r="BH391" s="3" t="str">
        <f t="shared" si="264"/>
        <v/>
      </c>
      <c r="BI391" s="3" t="str">
        <f t="shared" si="265"/>
        <v/>
      </c>
      <c r="BJ391" s="3" t="str">
        <f t="shared" si="266"/>
        <v/>
      </c>
    </row>
    <row r="392" spans="2:62">
      <c r="B392" s="6">
        <v>6</v>
      </c>
      <c r="C392" s="4" t="str">
        <f>IF(B392="","",VLOOKUP(B392,Tabelle2!$A$2:$B$38,2,0))</f>
        <v>0-5-10-15-24-32</v>
      </c>
      <c r="D392" s="3">
        <f t="shared" si="269"/>
        <v>1</v>
      </c>
      <c r="E392" s="7" t="str">
        <f t="shared" si="267"/>
        <v>W</v>
      </c>
      <c r="F392" s="32" t="str">
        <f>IF(B392="","",IF(AE391&lt;$J$15,"Bet","No Bet"))</f>
        <v>Bet</v>
      </c>
      <c r="G392" s="22">
        <f t="shared" si="268"/>
        <v>-648</v>
      </c>
      <c r="AE392" s="1">
        <f>IF(E392="L",AE391+1,IF(E392="W",0,""))</f>
        <v>0</v>
      </c>
      <c r="AF392" s="3" t="str">
        <f t="shared" si="236"/>
        <v/>
      </c>
      <c r="AG392" s="3" t="str">
        <f t="shared" si="237"/>
        <v/>
      </c>
      <c r="AH392" s="3" t="str">
        <f t="shared" si="238"/>
        <v/>
      </c>
      <c r="AI392" s="3" t="str">
        <f t="shared" si="239"/>
        <v/>
      </c>
      <c r="AJ392" s="3" t="str">
        <f t="shared" si="240"/>
        <v/>
      </c>
      <c r="AK392" s="3" t="str">
        <f t="shared" si="241"/>
        <v/>
      </c>
      <c r="AL392" s="3" t="str">
        <f t="shared" si="242"/>
        <v/>
      </c>
      <c r="AM392" s="3" t="str">
        <f t="shared" si="243"/>
        <v/>
      </c>
      <c r="AN392" s="3" t="str">
        <f t="shared" si="244"/>
        <v/>
      </c>
      <c r="AO392" s="3" t="str">
        <f t="shared" si="245"/>
        <v/>
      </c>
      <c r="AP392" s="3" t="str">
        <f t="shared" si="246"/>
        <v/>
      </c>
      <c r="AQ392" s="3" t="str">
        <f t="shared" si="247"/>
        <v/>
      </c>
      <c r="AR392" s="3" t="str">
        <f t="shared" si="248"/>
        <v/>
      </c>
      <c r="AS392" s="3" t="str">
        <f t="shared" si="249"/>
        <v/>
      </c>
      <c r="AT392" s="3" t="str">
        <f t="shared" si="250"/>
        <v/>
      </c>
      <c r="AU392" s="3" t="str">
        <f t="shared" si="251"/>
        <v/>
      </c>
      <c r="AV392" s="3" t="str">
        <f t="shared" si="252"/>
        <v/>
      </c>
      <c r="AW392" s="3" t="str">
        <f t="shared" si="253"/>
        <v/>
      </c>
      <c r="AX392" s="3" t="str">
        <f t="shared" si="254"/>
        <v/>
      </c>
      <c r="AY392" s="3" t="str">
        <f t="shared" si="255"/>
        <v/>
      </c>
      <c r="AZ392" s="3" t="str">
        <f t="shared" si="256"/>
        <v/>
      </c>
      <c r="BA392" s="3" t="str">
        <f t="shared" si="257"/>
        <v/>
      </c>
      <c r="BB392" s="3" t="str">
        <f t="shared" si="258"/>
        <v/>
      </c>
      <c r="BC392" s="3" t="str">
        <f t="shared" si="259"/>
        <v/>
      </c>
      <c r="BD392" s="3" t="str">
        <f t="shared" si="260"/>
        <v/>
      </c>
      <c r="BE392" s="3" t="str">
        <f t="shared" si="261"/>
        <v/>
      </c>
      <c r="BF392" s="3" t="str">
        <f t="shared" si="262"/>
        <v/>
      </c>
      <c r="BG392" s="3" t="str">
        <f t="shared" si="263"/>
        <v/>
      </c>
      <c r="BH392" s="3" t="str">
        <f t="shared" si="264"/>
        <v/>
      </c>
      <c r="BI392" s="3" t="str">
        <f t="shared" si="265"/>
        <v/>
      </c>
      <c r="BJ392" s="3" t="str">
        <f t="shared" si="266"/>
        <v/>
      </c>
    </row>
    <row r="393" spans="2:62">
      <c r="B393" s="6">
        <v>26</v>
      </c>
      <c r="C393" s="4" t="str">
        <f>IF(B393="","",VLOOKUP(B393,Tabelle2!$A$2:$B$38,2,0))</f>
        <v>9-17-22-25-31-34</v>
      </c>
      <c r="D393" s="3">
        <f t="shared" si="269"/>
        <v>0</v>
      </c>
      <c r="E393" s="7" t="str">
        <f t="shared" si="267"/>
        <v>L</v>
      </c>
      <c r="F393" s="32" t="str">
        <f>IF(B393="","",IF(AE392&lt;$J$15,"Bet","No Bet"))</f>
        <v>Bet</v>
      </c>
      <c r="G393" s="22">
        <f t="shared" si="268"/>
        <v>-654</v>
      </c>
      <c r="AE393" s="1">
        <f>IF(E393="L",AE392+1,IF(E393="W",0,""))</f>
        <v>1</v>
      </c>
      <c r="AF393" s="3" t="str">
        <f t="shared" si="236"/>
        <v/>
      </c>
      <c r="AG393" s="3" t="str">
        <f t="shared" si="237"/>
        <v/>
      </c>
      <c r="AH393" s="3" t="str">
        <f t="shared" si="238"/>
        <v/>
      </c>
      <c r="AI393" s="3" t="str">
        <f t="shared" si="239"/>
        <v/>
      </c>
      <c r="AJ393" s="3" t="str">
        <f t="shared" si="240"/>
        <v/>
      </c>
      <c r="AK393" s="3" t="str">
        <f t="shared" si="241"/>
        <v/>
      </c>
      <c r="AL393" s="3" t="str">
        <f t="shared" si="242"/>
        <v/>
      </c>
      <c r="AM393" s="3" t="str">
        <f t="shared" si="243"/>
        <v/>
      </c>
      <c r="AN393" s="3" t="str">
        <f t="shared" si="244"/>
        <v/>
      </c>
      <c r="AO393" s="3" t="str">
        <f t="shared" si="245"/>
        <v/>
      </c>
      <c r="AP393" s="3" t="str">
        <f t="shared" si="246"/>
        <v/>
      </c>
      <c r="AQ393" s="3" t="str">
        <f t="shared" si="247"/>
        <v/>
      </c>
      <c r="AR393" s="3" t="str">
        <f t="shared" si="248"/>
        <v/>
      </c>
      <c r="AS393" s="3" t="str">
        <f t="shared" si="249"/>
        <v/>
      </c>
      <c r="AT393" s="3" t="str">
        <f t="shared" si="250"/>
        <v/>
      </c>
      <c r="AU393" s="3" t="str">
        <f t="shared" si="251"/>
        <v/>
      </c>
      <c r="AV393" s="3" t="str">
        <f t="shared" si="252"/>
        <v/>
      </c>
      <c r="AW393" s="3" t="str">
        <f t="shared" si="253"/>
        <v/>
      </c>
      <c r="AX393" s="3" t="str">
        <f t="shared" si="254"/>
        <v/>
      </c>
      <c r="AY393" s="3" t="str">
        <f t="shared" si="255"/>
        <v/>
      </c>
      <c r="AZ393" s="3" t="str">
        <f t="shared" si="256"/>
        <v/>
      </c>
      <c r="BA393" s="3" t="str">
        <f t="shared" si="257"/>
        <v/>
      </c>
      <c r="BB393" s="3" t="str">
        <f t="shared" si="258"/>
        <v/>
      </c>
      <c r="BC393" s="3" t="str">
        <f t="shared" si="259"/>
        <v/>
      </c>
      <c r="BD393" s="3" t="str">
        <f t="shared" si="260"/>
        <v/>
      </c>
      <c r="BE393" s="3" t="str">
        <f t="shared" si="261"/>
        <v/>
      </c>
      <c r="BF393" s="3" t="str">
        <f t="shared" si="262"/>
        <v/>
      </c>
      <c r="BG393" s="3" t="str">
        <f t="shared" si="263"/>
        <v/>
      </c>
      <c r="BH393" s="3" t="str">
        <f t="shared" si="264"/>
        <v/>
      </c>
      <c r="BI393" s="3" t="str">
        <f t="shared" si="265"/>
        <v/>
      </c>
      <c r="BJ393" s="3" t="str">
        <f t="shared" si="266"/>
        <v/>
      </c>
    </row>
    <row r="394" spans="2:62">
      <c r="B394" s="6">
        <v>16</v>
      </c>
      <c r="C394" s="4" t="str">
        <f>IF(B394="","",VLOOKUP(B394,Tabelle2!$A$2:$B$38,2,0))</f>
        <v>7-13-18-27-29-36</v>
      </c>
      <c r="D394" s="3">
        <f t="shared" si="269"/>
        <v>0</v>
      </c>
      <c r="E394" s="7" t="str">
        <f t="shared" si="267"/>
        <v>L</v>
      </c>
      <c r="F394" s="32" t="str">
        <f>IF(B394="","",IF(AE393&lt;$J$15,"Bet","No Bet"))</f>
        <v>Bet</v>
      </c>
      <c r="G394" s="22">
        <f t="shared" si="268"/>
        <v>-660</v>
      </c>
      <c r="AE394" s="1">
        <f>IF(E394="L",AE393+1,IF(E394="W",0,""))</f>
        <v>2</v>
      </c>
      <c r="AF394" s="3" t="str">
        <f t="shared" si="236"/>
        <v/>
      </c>
      <c r="AG394" s="3" t="str">
        <f t="shared" si="237"/>
        <v/>
      </c>
      <c r="AH394" s="3" t="str">
        <f t="shared" si="238"/>
        <v/>
      </c>
      <c r="AI394" s="3" t="str">
        <f t="shared" si="239"/>
        <v/>
      </c>
      <c r="AJ394" s="3" t="str">
        <f t="shared" si="240"/>
        <v/>
      </c>
      <c r="AK394" s="3" t="str">
        <f t="shared" si="241"/>
        <v/>
      </c>
      <c r="AL394" s="3" t="str">
        <f t="shared" si="242"/>
        <v/>
      </c>
      <c r="AM394" s="3" t="str">
        <f t="shared" si="243"/>
        <v/>
      </c>
      <c r="AN394" s="3" t="str">
        <f t="shared" si="244"/>
        <v/>
      </c>
      <c r="AO394" s="3" t="str">
        <f t="shared" si="245"/>
        <v/>
      </c>
      <c r="AP394" s="3" t="str">
        <f t="shared" si="246"/>
        <v/>
      </c>
      <c r="AQ394" s="3" t="str">
        <f t="shared" si="247"/>
        <v/>
      </c>
      <c r="AR394" s="3" t="str">
        <f t="shared" si="248"/>
        <v/>
      </c>
      <c r="AS394" s="3" t="str">
        <f t="shared" si="249"/>
        <v/>
      </c>
      <c r="AT394" s="3" t="str">
        <f t="shared" si="250"/>
        <v/>
      </c>
      <c r="AU394" s="3" t="str">
        <f t="shared" si="251"/>
        <v/>
      </c>
      <c r="AV394" s="3" t="str">
        <f t="shared" si="252"/>
        <v/>
      </c>
      <c r="AW394" s="3" t="str">
        <f t="shared" si="253"/>
        <v/>
      </c>
      <c r="AX394" s="3" t="str">
        <f t="shared" si="254"/>
        <v/>
      </c>
      <c r="AY394" s="3" t="str">
        <f t="shared" si="255"/>
        <v/>
      </c>
      <c r="AZ394" s="3" t="str">
        <f t="shared" si="256"/>
        <v/>
      </c>
      <c r="BA394" s="3" t="str">
        <f t="shared" si="257"/>
        <v/>
      </c>
      <c r="BB394" s="3" t="str">
        <f t="shared" si="258"/>
        <v/>
      </c>
      <c r="BC394" s="3" t="str">
        <f t="shared" si="259"/>
        <v/>
      </c>
      <c r="BD394" s="3" t="str">
        <f t="shared" si="260"/>
        <v/>
      </c>
      <c r="BE394" s="3" t="str">
        <f t="shared" si="261"/>
        <v/>
      </c>
      <c r="BF394" s="3" t="str">
        <f t="shared" si="262"/>
        <v/>
      </c>
      <c r="BG394" s="3" t="str">
        <f t="shared" si="263"/>
        <v/>
      </c>
      <c r="BH394" s="3" t="str">
        <f t="shared" si="264"/>
        <v/>
      </c>
      <c r="BI394" s="3" t="str">
        <f t="shared" si="265"/>
        <v/>
      </c>
      <c r="BJ394" s="3" t="str">
        <f t="shared" si="266"/>
        <v/>
      </c>
    </row>
    <row r="395" spans="2:62">
      <c r="B395" s="6">
        <v>8</v>
      </c>
      <c r="C395" s="4" t="str">
        <f>IF(B395="","",VLOOKUP(B395,Tabelle2!$A$2:$B$38,2,0))</f>
        <v>2-14-17-20-25-31</v>
      </c>
      <c r="D395" s="3">
        <f t="shared" si="269"/>
        <v>0</v>
      </c>
      <c r="E395" s="7" t="str">
        <f t="shared" si="267"/>
        <v>L</v>
      </c>
      <c r="F395" s="32" t="str">
        <f>IF(B395="","",IF(AE394&lt;$J$15,"Bet","No Bet"))</f>
        <v>Bet</v>
      </c>
      <c r="G395" s="22">
        <f t="shared" si="268"/>
        <v>-666</v>
      </c>
      <c r="AE395" s="1">
        <f>IF(E395="L",AE394+1,IF(E395="W",0,""))</f>
        <v>3</v>
      </c>
      <c r="AF395" s="3" t="str">
        <f t="shared" si="236"/>
        <v/>
      </c>
      <c r="AG395" s="3" t="str">
        <f t="shared" si="237"/>
        <v/>
      </c>
      <c r="AH395" s="3" t="str">
        <f t="shared" si="238"/>
        <v/>
      </c>
      <c r="AI395" s="3" t="str">
        <f t="shared" si="239"/>
        <v/>
      </c>
      <c r="AJ395" s="3" t="str">
        <f t="shared" si="240"/>
        <v/>
      </c>
      <c r="AK395" s="3" t="str">
        <f t="shared" si="241"/>
        <v/>
      </c>
      <c r="AL395" s="3" t="str">
        <f t="shared" si="242"/>
        <v/>
      </c>
      <c r="AM395" s="3" t="str">
        <f t="shared" si="243"/>
        <v/>
      </c>
      <c r="AN395" s="3" t="str">
        <f t="shared" si="244"/>
        <v/>
      </c>
      <c r="AO395" s="3" t="str">
        <f t="shared" si="245"/>
        <v/>
      </c>
      <c r="AP395" s="3" t="str">
        <f t="shared" si="246"/>
        <v/>
      </c>
      <c r="AQ395" s="3" t="str">
        <f t="shared" si="247"/>
        <v/>
      </c>
      <c r="AR395" s="3" t="str">
        <f t="shared" si="248"/>
        <v/>
      </c>
      <c r="AS395" s="3" t="str">
        <f t="shared" si="249"/>
        <v/>
      </c>
      <c r="AT395" s="3" t="str">
        <f t="shared" si="250"/>
        <v/>
      </c>
      <c r="AU395" s="3" t="str">
        <f t="shared" si="251"/>
        <v/>
      </c>
      <c r="AV395" s="3" t="str">
        <f t="shared" si="252"/>
        <v/>
      </c>
      <c r="AW395" s="3" t="str">
        <f t="shared" si="253"/>
        <v/>
      </c>
      <c r="AX395" s="3" t="str">
        <f t="shared" si="254"/>
        <v/>
      </c>
      <c r="AY395" s="3" t="str">
        <f t="shared" si="255"/>
        <v/>
      </c>
      <c r="AZ395" s="3" t="str">
        <f t="shared" si="256"/>
        <v/>
      </c>
      <c r="BA395" s="3" t="str">
        <f t="shared" si="257"/>
        <v/>
      </c>
      <c r="BB395" s="3" t="str">
        <f t="shared" si="258"/>
        <v/>
      </c>
      <c r="BC395" s="3" t="str">
        <f t="shared" si="259"/>
        <v/>
      </c>
      <c r="BD395" s="3" t="str">
        <f t="shared" si="260"/>
        <v/>
      </c>
      <c r="BE395" s="3" t="str">
        <f t="shared" si="261"/>
        <v/>
      </c>
      <c r="BF395" s="3" t="str">
        <f t="shared" si="262"/>
        <v/>
      </c>
      <c r="BG395" s="3" t="str">
        <f t="shared" si="263"/>
        <v/>
      </c>
      <c r="BH395" s="3" t="str">
        <f t="shared" si="264"/>
        <v/>
      </c>
      <c r="BI395" s="3" t="str">
        <f t="shared" si="265"/>
        <v/>
      </c>
      <c r="BJ395" s="3" t="str">
        <f t="shared" si="266"/>
        <v/>
      </c>
    </row>
    <row r="396" spans="2:62">
      <c r="B396" s="6">
        <v>0</v>
      </c>
      <c r="C396" s="4" t="str">
        <f>IF(B396="","",VLOOKUP(B396,Tabelle2!$A$2:$B$38,2,0))</f>
        <v>6-9-17-18-22-34</v>
      </c>
      <c r="D396" s="3">
        <f t="shared" si="269"/>
        <v>0</v>
      </c>
      <c r="E396" s="7" t="str">
        <f t="shared" si="267"/>
        <v>L</v>
      </c>
      <c r="F396" s="32" t="str">
        <f>IF(B396="","",IF(AE395&lt;$J$15,"Bet","No Bet"))</f>
        <v>Bet</v>
      </c>
      <c r="G396" s="22">
        <f t="shared" si="268"/>
        <v>-672</v>
      </c>
      <c r="AE396" s="1">
        <f>IF(E396="L",AE395+1,IF(E396="W",0,""))</f>
        <v>4</v>
      </c>
      <c r="AF396" s="3" t="str">
        <f t="shared" si="236"/>
        <v/>
      </c>
      <c r="AG396" s="3" t="str">
        <f t="shared" si="237"/>
        <v/>
      </c>
      <c r="AH396" s="3" t="str">
        <f t="shared" si="238"/>
        <v/>
      </c>
      <c r="AI396" s="3" t="str">
        <f t="shared" si="239"/>
        <v/>
      </c>
      <c r="AJ396" s="3" t="str">
        <f t="shared" si="240"/>
        <v/>
      </c>
      <c r="AK396" s="3" t="str">
        <f t="shared" si="241"/>
        <v/>
      </c>
      <c r="AL396" s="3" t="str">
        <f t="shared" si="242"/>
        <v/>
      </c>
      <c r="AM396" s="3" t="str">
        <f t="shared" si="243"/>
        <v/>
      </c>
      <c r="AN396" s="3" t="str">
        <f t="shared" si="244"/>
        <v/>
      </c>
      <c r="AO396" s="3" t="str">
        <f t="shared" si="245"/>
        <v/>
      </c>
      <c r="AP396" s="3" t="str">
        <f t="shared" si="246"/>
        <v/>
      </c>
      <c r="AQ396" s="3" t="str">
        <f t="shared" si="247"/>
        <v/>
      </c>
      <c r="AR396" s="3" t="str">
        <f t="shared" si="248"/>
        <v/>
      </c>
      <c r="AS396" s="3" t="str">
        <f t="shared" si="249"/>
        <v/>
      </c>
      <c r="AT396" s="3" t="str">
        <f t="shared" si="250"/>
        <v/>
      </c>
      <c r="AU396" s="3" t="str">
        <f t="shared" si="251"/>
        <v/>
      </c>
      <c r="AV396" s="3" t="str">
        <f t="shared" si="252"/>
        <v/>
      </c>
      <c r="AW396" s="3" t="str">
        <f t="shared" si="253"/>
        <v/>
      </c>
      <c r="AX396" s="3" t="str">
        <f t="shared" si="254"/>
        <v/>
      </c>
      <c r="AY396" s="3" t="str">
        <f t="shared" si="255"/>
        <v/>
      </c>
      <c r="AZ396" s="3" t="str">
        <f t="shared" si="256"/>
        <v/>
      </c>
      <c r="BA396" s="3" t="str">
        <f t="shared" si="257"/>
        <v/>
      </c>
      <c r="BB396" s="3" t="str">
        <f t="shared" si="258"/>
        <v/>
      </c>
      <c r="BC396" s="3" t="str">
        <f t="shared" si="259"/>
        <v/>
      </c>
      <c r="BD396" s="3" t="str">
        <f t="shared" si="260"/>
        <v/>
      </c>
      <c r="BE396" s="3" t="str">
        <f t="shared" si="261"/>
        <v/>
      </c>
      <c r="BF396" s="3" t="str">
        <f t="shared" si="262"/>
        <v/>
      </c>
      <c r="BG396" s="3" t="str">
        <f t="shared" si="263"/>
        <v/>
      </c>
      <c r="BH396" s="3" t="str">
        <f t="shared" si="264"/>
        <v/>
      </c>
      <c r="BI396" s="3" t="str">
        <f t="shared" si="265"/>
        <v/>
      </c>
      <c r="BJ396" s="3" t="str">
        <f t="shared" si="266"/>
        <v/>
      </c>
    </row>
    <row r="397" spans="2:62">
      <c r="B397" s="6">
        <v>11</v>
      </c>
      <c r="C397" s="4" t="str">
        <f>IF(B397="","",VLOOKUP(B397,Tabelle2!$A$2:$B$38,2,0))</f>
        <v>1-2-4-20-21-33</v>
      </c>
      <c r="D397" s="3">
        <f t="shared" si="269"/>
        <v>0</v>
      </c>
      <c r="E397" s="7" t="str">
        <f t="shared" si="267"/>
        <v>L</v>
      </c>
      <c r="F397" s="32" t="str">
        <f>IF(B397="","",IF(AE396&lt;$J$15,"Bet","No Bet"))</f>
        <v>Bet</v>
      </c>
      <c r="G397" s="22">
        <f t="shared" si="268"/>
        <v>-678</v>
      </c>
      <c r="AE397" s="1">
        <f>IF(E397="L",AE396+1,IF(E397="W",0,""))</f>
        <v>5</v>
      </c>
      <c r="AF397" s="3" t="str">
        <f t="shared" ref="AF397:AF460" si="270">IF(AND($AE398=0,$AE397=1),1,"")</f>
        <v/>
      </c>
      <c r="AG397" s="3" t="str">
        <f t="shared" ref="AG397:AG460" si="271">IF(AND($AE398=0,$AE397=2),1,"")</f>
        <v/>
      </c>
      <c r="AH397" s="3" t="str">
        <f t="shared" ref="AH397:AH460" si="272">IF(AND($AE398=0,$AE397=3),1,"")</f>
        <v/>
      </c>
      <c r="AI397" s="3" t="str">
        <f t="shared" ref="AI397:AI460" si="273">IF(AND($AE398=0,$AE397=4),1,"")</f>
        <v/>
      </c>
      <c r="AJ397" s="3" t="str">
        <f t="shared" ref="AJ397:AJ460" si="274">IF(AND($AE398=0,$AE397=5),1,"")</f>
        <v/>
      </c>
      <c r="AK397" s="3" t="str">
        <f t="shared" ref="AK397:AK460" si="275">IF(AND($AE398=0,$AE397=6),1,"")</f>
        <v/>
      </c>
      <c r="AL397" s="3" t="str">
        <f t="shared" ref="AL397:AL460" si="276">IF(AND($AE398=0,$AE397=7),1,"")</f>
        <v/>
      </c>
      <c r="AM397" s="3" t="str">
        <f t="shared" ref="AM397:AM460" si="277">IF(AND($AE398=0,$AE397=8),1,"")</f>
        <v/>
      </c>
      <c r="AN397" s="3" t="str">
        <f t="shared" ref="AN397:AN460" si="278">IF(AND($AE398=0,$AE397=9),1,"")</f>
        <v/>
      </c>
      <c r="AO397" s="3" t="str">
        <f t="shared" ref="AO397:AO460" si="279">IF(AND($AE398=0,$AE397=10),1,"")</f>
        <v/>
      </c>
      <c r="AP397" s="3" t="str">
        <f t="shared" ref="AP397:AP460" si="280">IF(AND($AE398=0,$AE397=11),1,"")</f>
        <v/>
      </c>
      <c r="AQ397" s="3" t="str">
        <f t="shared" ref="AQ397:AQ460" si="281">IF(AND($AE398=0,$AE397=12),1,"")</f>
        <v/>
      </c>
      <c r="AR397" s="3" t="str">
        <f t="shared" ref="AR397:AR460" si="282">IF(AND($AE398=0,$AE397=13),1,"")</f>
        <v/>
      </c>
      <c r="AS397" s="3" t="str">
        <f t="shared" ref="AS397:AS460" si="283">IF(AND($AE398=0,$AE397=14),1,"")</f>
        <v/>
      </c>
      <c r="AT397" s="3" t="str">
        <f t="shared" ref="AT397:AT460" si="284">IF(AND($AE398=0,$AE397=15),1,"")</f>
        <v/>
      </c>
      <c r="AU397" s="3" t="str">
        <f t="shared" ref="AU397:AU460" si="285">IF(AND($AE398=0,$AE397=16),1,"")</f>
        <v/>
      </c>
      <c r="AV397" s="3" t="str">
        <f t="shared" ref="AV397:AV460" si="286">IF(AND($AE398=0,$AE397=17),1,"")</f>
        <v/>
      </c>
      <c r="AW397" s="3" t="str">
        <f t="shared" ref="AW397:AW460" si="287">IF(AND($AE398=0,$AE397=18),1,"")</f>
        <v/>
      </c>
      <c r="AX397" s="3" t="str">
        <f t="shared" ref="AX397:AX460" si="288">IF(AND($AE398=0,$AE397=19),1,"")</f>
        <v/>
      </c>
      <c r="AY397" s="3" t="str">
        <f t="shared" ref="AY397:AY460" si="289">IF(AND($AE398=0,$AE397=20),1,"")</f>
        <v/>
      </c>
      <c r="AZ397" s="3" t="str">
        <f t="shared" ref="AZ397:AZ460" si="290">IF(AND($AE398=0,$AE397=21),1,"")</f>
        <v/>
      </c>
      <c r="BA397" s="3" t="str">
        <f t="shared" ref="BA397:BA460" si="291">IF(AND($AE398=0,$AE397=22),1,"")</f>
        <v/>
      </c>
      <c r="BB397" s="3" t="str">
        <f t="shared" ref="BB397:BB460" si="292">IF(AND($AE398=0,$AE397=23),1,"")</f>
        <v/>
      </c>
      <c r="BC397" s="3" t="str">
        <f t="shared" ref="BC397:BC460" si="293">IF(AND($AE398=0,$AE397=24),1,"")</f>
        <v/>
      </c>
      <c r="BD397" s="3" t="str">
        <f t="shared" ref="BD397:BD460" si="294">IF(AND($AE398=0,$AE397=25),1,"")</f>
        <v/>
      </c>
      <c r="BE397" s="3" t="str">
        <f t="shared" ref="BE397:BE460" si="295">IF(AND($AE398=0,$AE397=26),1,"")</f>
        <v/>
      </c>
      <c r="BF397" s="3" t="str">
        <f t="shared" ref="BF397:BF460" si="296">IF(AND($AE398=0,$AE397=27),1,"")</f>
        <v/>
      </c>
      <c r="BG397" s="3" t="str">
        <f t="shared" ref="BG397:BG460" si="297">IF(AND($AE398=0,$AE397=28),1,"")</f>
        <v/>
      </c>
      <c r="BH397" s="3" t="str">
        <f t="shared" ref="BH397:BH460" si="298">IF(AND($AE398=0,$AE397=29),1,"")</f>
        <v/>
      </c>
      <c r="BI397" s="3" t="str">
        <f t="shared" ref="BI397:BI460" si="299">IF(AND($AE398=0,$AE397=30),1,"")</f>
        <v/>
      </c>
      <c r="BJ397" s="3" t="str">
        <f t="shared" si="266"/>
        <v/>
      </c>
    </row>
    <row r="398" spans="2:62">
      <c r="B398" s="6">
        <v>27</v>
      </c>
      <c r="C398" s="4" t="str">
        <f>IF(B398="","",VLOOKUP(B398,Tabelle2!$A$2:$B$38,2,0))</f>
        <v>5-15-16-19-24-32</v>
      </c>
      <c r="D398" s="3">
        <f t="shared" si="269"/>
        <v>0</v>
      </c>
      <c r="E398" s="7" t="str">
        <f t="shared" si="267"/>
        <v>L</v>
      </c>
      <c r="F398" s="32" t="str">
        <f>IF(B398="","",IF(AE397&lt;$J$15,"Bet","No Bet"))</f>
        <v>Bet</v>
      </c>
      <c r="G398" s="22">
        <f t="shared" si="268"/>
        <v>-684</v>
      </c>
      <c r="AE398" s="1">
        <f>IF(E398="L",AE397+1,IF(E398="W",0,""))</f>
        <v>6</v>
      </c>
      <c r="AF398" s="3" t="str">
        <f t="shared" si="270"/>
        <v/>
      </c>
      <c r="AG398" s="3" t="str">
        <f t="shared" si="271"/>
        <v/>
      </c>
      <c r="AH398" s="3" t="str">
        <f t="shared" si="272"/>
        <v/>
      </c>
      <c r="AI398" s="3" t="str">
        <f t="shared" si="273"/>
        <v/>
      </c>
      <c r="AJ398" s="3" t="str">
        <f t="shared" si="274"/>
        <v/>
      </c>
      <c r="AK398" s="3">
        <f t="shared" si="275"/>
        <v>1</v>
      </c>
      <c r="AL398" s="3" t="str">
        <f t="shared" si="276"/>
        <v/>
      </c>
      <c r="AM398" s="3" t="str">
        <f t="shared" si="277"/>
        <v/>
      </c>
      <c r="AN398" s="3" t="str">
        <f t="shared" si="278"/>
        <v/>
      </c>
      <c r="AO398" s="3" t="str">
        <f t="shared" si="279"/>
        <v/>
      </c>
      <c r="AP398" s="3" t="str">
        <f t="shared" si="280"/>
        <v/>
      </c>
      <c r="AQ398" s="3" t="str">
        <f t="shared" si="281"/>
        <v/>
      </c>
      <c r="AR398" s="3" t="str">
        <f t="shared" si="282"/>
        <v/>
      </c>
      <c r="AS398" s="3" t="str">
        <f t="shared" si="283"/>
        <v/>
      </c>
      <c r="AT398" s="3" t="str">
        <f t="shared" si="284"/>
        <v/>
      </c>
      <c r="AU398" s="3" t="str">
        <f t="shared" si="285"/>
        <v/>
      </c>
      <c r="AV398" s="3" t="str">
        <f t="shared" si="286"/>
        <v/>
      </c>
      <c r="AW398" s="3" t="str">
        <f t="shared" si="287"/>
        <v/>
      </c>
      <c r="AX398" s="3" t="str">
        <f t="shared" si="288"/>
        <v/>
      </c>
      <c r="AY398" s="3" t="str">
        <f t="shared" si="289"/>
        <v/>
      </c>
      <c r="AZ398" s="3" t="str">
        <f t="shared" si="290"/>
        <v/>
      </c>
      <c r="BA398" s="3" t="str">
        <f t="shared" si="291"/>
        <v/>
      </c>
      <c r="BB398" s="3" t="str">
        <f t="shared" si="292"/>
        <v/>
      </c>
      <c r="BC398" s="3" t="str">
        <f t="shared" si="293"/>
        <v/>
      </c>
      <c r="BD398" s="3" t="str">
        <f t="shared" si="294"/>
        <v/>
      </c>
      <c r="BE398" s="3" t="str">
        <f t="shared" si="295"/>
        <v/>
      </c>
      <c r="BF398" s="3" t="str">
        <f t="shared" si="296"/>
        <v/>
      </c>
      <c r="BG398" s="3" t="str">
        <f t="shared" si="297"/>
        <v/>
      </c>
      <c r="BH398" s="3" t="str">
        <f t="shared" si="298"/>
        <v/>
      </c>
      <c r="BI398" s="3" t="str">
        <f t="shared" si="299"/>
        <v/>
      </c>
      <c r="BJ398" s="3" t="str">
        <f t="shared" ref="BJ398:BJ461" si="300">IF(AE398="","",IF(AND($AE399=0,$AE398&gt;30),1,""))</f>
        <v/>
      </c>
    </row>
    <row r="399" spans="2:62">
      <c r="B399" s="6">
        <v>32</v>
      </c>
      <c r="C399" s="4" t="str">
        <f>IF(B399="","",VLOOKUP(B399,Tabelle2!$A$2:$B$38,2,0))</f>
        <v>6-18-22-27-29-34</v>
      </c>
      <c r="D399" s="3">
        <f t="shared" si="269"/>
        <v>1</v>
      </c>
      <c r="E399" s="7" t="str">
        <f t="shared" si="267"/>
        <v>W</v>
      </c>
      <c r="F399" s="32" t="str">
        <f>IF(B399="","",IF(AE398&lt;$J$15,"Bet","No Bet"))</f>
        <v>Bet</v>
      </c>
      <c r="G399" s="22">
        <f t="shared" si="268"/>
        <v>-654</v>
      </c>
      <c r="AE399" s="1">
        <f>IF(E399="L",AE398+1,IF(E399="W",0,""))</f>
        <v>0</v>
      </c>
      <c r="AF399" s="3" t="str">
        <f t="shared" si="270"/>
        <v/>
      </c>
      <c r="AG399" s="3" t="str">
        <f t="shared" si="271"/>
        <v/>
      </c>
      <c r="AH399" s="3" t="str">
        <f t="shared" si="272"/>
        <v/>
      </c>
      <c r="AI399" s="3" t="str">
        <f t="shared" si="273"/>
        <v/>
      </c>
      <c r="AJ399" s="3" t="str">
        <f t="shared" si="274"/>
        <v/>
      </c>
      <c r="AK399" s="3" t="str">
        <f t="shared" si="275"/>
        <v/>
      </c>
      <c r="AL399" s="3" t="str">
        <f t="shared" si="276"/>
        <v/>
      </c>
      <c r="AM399" s="3" t="str">
        <f t="shared" si="277"/>
        <v/>
      </c>
      <c r="AN399" s="3" t="str">
        <f t="shared" si="278"/>
        <v/>
      </c>
      <c r="AO399" s="3" t="str">
        <f t="shared" si="279"/>
        <v/>
      </c>
      <c r="AP399" s="3" t="str">
        <f t="shared" si="280"/>
        <v/>
      </c>
      <c r="AQ399" s="3" t="str">
        <f t="shared" si="281"/>
        <v/>
      </c>
      <c r="AR399" s="3" t="str">
        <f t="shared" si="282"/>
        <v/>
      </c>
      <c r="AS399" s="3" t="str">
        <f t="shared" si="283"/>
        <v/>
      </c>
      <c r="AT399" s="3" t="str">
        <f t="shared" si="284"/>
        <v/>
      </c>
      <c r="AU399" s="3" t="str">
        <f t="shared" si="285"/>
        <v/>
      </c>
      <c r="AV399" s="3" t="str">
        <f t="shared" si="286"/>
        <v/>
      </c>
      <c r="AW399" s="3" t="str">
        <f t="shared" si="287"/>
        <v/>
      </c>
      <c r="AX399" s="3" t="str">
        <f t="shared" si="288"/>
        <v/>
      </c>
      <c r="AY399" s="3" t="str">
        <f t="shared" si="289"/>
        <v/>
      </c>
      <c r="AZ399" s="3" t="str">
        <f t="shared" si="290"/>
        <v/>
      </c>
      <c r="BA399" s="3" t="str">
        <f t="shared" si="291"/>
        <v/>
      </c>
      <c r="BB399" s="3" t="str">
        <f t="shared" si="292"/>
        <v/>
      </c>
      <c r="BC399" s="3" t="str">
        <f t="shared" si="293"/>
        <v/>
      </c>
      <c r="BD399" s="3" t="str">
        <f t="shared" si="294"/>
        <v/>
      </c>
      <c r="BE399" s="3" t="str">
        <f t="shared" si="295"/>
        <v/>
      </c>
      <c r="BF399" s="3" t="str">
        <f t="shared" si="296"/>
        <v/>
      </c>
      <c r="BG399" s="3" t="str">
        <f t="shared" si="297"/>
        <v/>
      </c>
      <c r="BH399" s="3" t="str">
        <f t="shared" si="298"/>
        <v/>
      </c>
      <c r="BI399" s="3" t="str">
        <f t="shared" si="299"/>
        <v/>
      </c>
      <c r="BJ399" s="3" t="str">
        <f t="shared" si="300"/>
        <v/>
      </c>
    </row>
    <row r="400" spans="2:62">
      <c r="B400" s="6">
        <v>13</v>
      </c>
      <c r="C400" s="4" t="str">
        <f>IF(B400="","",VLOOKUP(B400,Tabelle2!$A$2:$B$38,2,0))</f>
        <v>4-15-16-19-24-33</v>
      </c>
      <c r="D400" s="3">
        <f t="shared" si="269"/>
        <v>0</v>
      </c>
      <c r="E400" s="7" t="str">
        <f t="shared" si="267"/>
        <v>L</v>
      </c>
      <c r="F400" s="32" t="str">
        <f>IF(B400="","",IF(AE399&lt;$J$15,"Bet","No Bet"))</f>
        <v>Bet</v>
      </c>
      <c r="G400" s="22">
        <f t="shared" si="268"/>
        <v>-660</v>
      </c>
      <c r="AE400" s="1">
        <f>IF(E400="L",AE399+1,IF(E400="W",0,""))</f>
        <v>1</v>
      </c>
      <c r="AF400" s="3">
        <f t="shared" si="270"/>
        <v>1</v>
      </c>
      <c r="AG400" s="3" t="str">
        <f t="shared" si="271"/>
        <v/>
      </c>
      <c r="AH400" s="3" t="str">
        <f t="shared" si="272"/>
        <v/>
      </c>
      <c r="AI400" s="3" t="str">
        <f t="shared" si="273"/>
        <v/>
      </c>
      <c r="AJ400" s="3" t="str">
        <f t="shared" si="274"/>
        <v/>
      </c>
      <c r="AK400" s="3" t="str">
        <f t="shared" si="275"/>
        <v/>
      </c>
      <c r="AL400" s="3" t="str">
        <f t="shared" si="276"/>
        <v/>
      </c>
      <c r="AM400" s="3" t="str">
        <f t="shared" si="277"/>
        <v/>
      </c>
      <c r="AN400" s="3" t="str">
        <f t="shared" si="278"/>
        <v/>
      </c>
      <c r="AO400" s="3" t="str">
        <f t="shared" si="279"/>
        <v/>
      </c>
      <c r="AP400" s="3" t="str">
        <f t="shared" si="280"/>
        <v/>
      </c>
      <c r="AQ400" s="3" t="str">
        <f t="shared" si="281"/>
        <v/>
      </c>
      <c r="AR400" s="3" t="str">
        <f t="shared" si="282"/>
        <v/>
      </c>
      <c r="AS400" s="3" t="str">
        <f t="shared" si="283"/>
        <v/>
      </c>
      <c r="AT400" s="3" t="str">
        <f t="shared" si="284"/>
        <v/>
      </c>
      <c r="AU400" s="3" t="str">
        <f t="shared" si="285"/>
        <v/>
      </c>
      <c r="AV400" s="3" t="str">
        <f t="shared" si="286"/>
        <v/>
      </c>
      <c r="AW400" s="3" t="str">
        <f t="shared" si="287"/>
        <v/>
      </c>
      <c r="AX400" s="3" t="str">
        <f t="shared" si="288"/>
        <v/>
      </c>
      <c r="AY400" s="3" t="str">
        <f t="shared" si="289"/>
        <v/>
      </c>
      <c r="AZ400" s="3" t="str">
        <f t="shared" si="290"/>
        <v/>
      </c>
      <c r="BA400" s="3" t="str">
        <f t="shared" si="291"/>
        <v/>
      </c>
      <c r="BB400" s="3" t="str">
        <f t="shared" si="292"/>
        <v/>
      </c>
      <c r="BC400" s="3" t="str">
        <f t="shared" si="293"/>
        <v/>
      </c>
      <c r="BD400" s="3" t="str">
        <f t="shared" si="294"/>
        <v/>
      </c>
      <c r="BE400" s="3" t="str">
        <f t="shared" si="295"/>
        <v/>
      </c>
      <c r="BF400" s="3" t="str">
        <f t="shared" si="296"/>
        <v/>
      </c>
      <c r="BG400" s="3" t="str">
        <f t="shared" si="297"/>
        <v/>
      </c>
      <c r="BH400" s="3" t="str">
        <f t="shared" si="298"/>
        <v/>
      </c>
      <c r="BI400" s="3" t="str">
        <f t="shared" si="299"/>
        <v/>
      </c>
      <c r="BJ400" s="3" t="str">
        <f t="shared" si="300"/>
        <v/>
      </c>
    </row>
    <row r="401" spans="2:62">
      <c r="B401" s="6">
        <v>24</v>
      </c>
      <c r="C401" s="4" t="str">
        <f>IF(B401="","",VLOOKUP(B401,Tabelle2!$A$2:$B$38,2,0))</f>
        <v>6-13-18-22-27-29</v>
      </c>
      <c r="D401" s="3">
        <f t="shared" si="269"/>
        <v>1</v>
      </c>
      <c r="E401" s="7" t="str">
        <f t="shared" si="267"/>
        <v>W</v>
      </c>
      <c r="F401" s="32" t="str">
        <f>IF(B401="","",IF(AE400&lt;$J$15,"Bet","No Bet"))</f>
        <v>Bet</v>
      </c>
      <c r="G401" s="22">
        <f t="shared" si="268"/>
        <v>-630</v>
      </c>
      <c r="AE401" s="1">
        <f>IF(E401="L",AE400+1,IF(E401="W",0,""))</f>
        <v>0</v>
      </c>
      <c r="AF401" s="3" t="str">
        <f t="shared" si="270"/>
        <v/>
      </c>
      <c r="AG401" s="3" t="str">
        <f t="shared" si="271"/>
        <v/>
      </c>
      <c r="AH401" s="3" t="str">
        <f t="shared" si="272"/>
        <v/>
      </c>
      <c r="AI401" s="3" t="str">
        <f t="shared" si="273"/>
        <v/>
      </c>
      <c r="AJ401" s="3" t="str">
        <f t="shared" si="274"/>
        <v/>
      </c>
      <c r="AK401" s="3" t="str">
        <f t="shared" si="275"/>
        <v/>
      </c>
      <c r="AL401" s="3" t="str">
        <f t="shared" si="276"/>
        <v/>
      </c>
      <c r="AM401" s="3" t="str">
        <f t="shared" si="277"/>
        <v/>
      </c>
      <c r="AN401" s="3" t="str">
        <f t="shared" si="278"/>
        <v/>
      </c>
      <c r="AO401" s="3" t="str">
        <f t="shared" si="279"/>
        <v/>
      </c>
      <c r="AP401" s="3" t="str">
        <f t="shared" si="280"/>
        <v/>
      </c>
      <c r="AQ401" s="3" t="str">
        <f t="shared" si="281"/>
        <v/>
      </c>
      <c r="AR401" s="3" t="str">
        <f t="shared" si="282"/>
        <v/>
      </c>
      <c r="AS401" s="3" t="str">
        <f t="shared" si="283"/>
        <v/>
      </c>
      <c r="AT401" s="3" t="str">
        <f t="shared" si="284"/>
        <v/>
      </c>
      <c r="AU401" s="3" t="str">
        <f t="shared" si="285"/>
        <v/>
      </c>
      <c r="AV401" s="3" t="str">
        <f t="shared" si="286"/>
        <v/>
      </c>
      <c r="AW401" s="3" t="str">
        <f t="shared" si="287"/>
        <v/>
      </c>
      <c r="AX401" s="3" t="str">
        <f t="shared" si="288"/>
        <v/>
      </c>
      <c r="AY401" s="3" t="str">
        <f t="shared" si="289"/>
        <v/>
      </c>
      <c r="AZ401" s="3" t="str">
        <f t="shared" si="290"/>
        <v/>
      </c>
      <c r="BA401" s="3" t="str">
        <f t="shared" si="291"/>
        <v/>
      </c>
      <c r="BB401" s="3" t="str">
        <f t="shared" si="292"/>
        <v/>
      </c>
      <c r="BC401" s="3" t="str">
        <f t="shared" si="293"/>
        <v/>
      </c>
      <c r="BD401" s="3" t="str">
        <f t="shared" si="294"/>
        <v/>
      </c>
      <c r="BE401" s="3" t="str">
        <f t="shared" si="295"/>
        <v/>
      </c>
      <c r="BF401" s="3" t="str">
        <f t="shared" si="296"/>
        <v/>
      </c>
      <c r="BG401" s="3" t="str">
        <f t="shared" si="297"/>
        <v/>
      </c>
      <c r="BH401" s="3" t="str">
        <f t="shared" si="298"/>
        <v/>
      </c>
      <c r="BI401" s="3" t="str">
        <f t="shared" si="299"/>
        <v/>
      </c>
      <c r="BJ401" s="3" t="str">
        <f t="shared" si="300"/>
        <v/>
      </c>
    </row>
    <row r="402" spans="2:62">
      <c r="B402" s="6">
        <v>35</v>
      </c>
      <c r="C402" s="4" t="str">
        <f>IF(B402="","",VLOOKUP(B402,Tabelle2!$A$2:$B$38,2,0))</f>
        <v>2-14-20-21-25-31</v>
      </c>
      <c r="D402" s="3">
        <f t="shared" si="269"/>
        <v>0</v>
      </c>
      <c r="E402" s="7" t="str">
        <f t="shared" si="267"/>
        <v>L</v>
      </c>
      <c r="F402" s="32" t="str">
        <f>IF(B402="","",IF(AE401&lt;$J$15,"Bet","No Bet"))</f>
        <v>Bet</v>
      </c>
      <c r="G402" s="22">
        <f t="shared" si="268"/>
        <v>-636</v>
      </c>
      <c r="AE402" s="1">
        <f>IF(E402="L",AE401+1,IF(E402="W",0,""))</f>
        <v>1</v>
      </c>
      <c r="AF402" s="3" t="str">
        <f t="shared" si="270"/>
        <v/>
      </c>
      <c r="AG402" s="3" t="str">
        <f t="shared" si="271"/>
        <v/>
      </c>
      <c r="AH402" s="3" t="str">
        <f t="shared" si="272"/>
        <v/>
      </c>
      <c r="AI402" s="3" t="str">
        <f t="shared" si="273"/>
        <v/>
      </c>
      <c r="AJ402" s="3" t="str">
        <f t="shared" si="274"/>
        <v/>
      </c>
      <c r="AK402" s="3" t="str">
        <f t="shared" si="275"/>
        <v/>
      </c>
      <c r="AL402" s="3" t="str">
        <f t="shared" si="276"/>
        <v/>
      </c>
      <c r="AM402" s="3" t="str">
        <f t="shared" si="277"/>
        <v/>
      </c>
      <c r="AN402" s="3" t="str">
        <f t="shared" si="278"/>
        <v/>
      </c>
      <c r="AO402" s="3" t="str">
        <f t="shared" si="279"/>
        <v/>
      </c>
      <c r="AP402" s="3" t="str">
        <f t="shared" si="280"/>
        <v/>
      </c>
      <c r="AQ402" s="3" t="str">
        <f t="shared" si="281"/>
        <v/>
      </c>
      <c r="AR402" s="3" t="str">
        <f t="shared" si="282"/>
        <v/>
      </c>
      <c r="AS402" s="3" t="str">
        <f t="shared" si="283"/>
        <v/>
      </c>
      <c r="AT402" s="3" t="str">
        <f t="shared" si="284"/>
        <v/>
      </c>
      <c r="AU402" s="3" t="str">
        <f t="shared" si="285"/>
        <v/>
      </c>
      <c r="AV402" s="3" t="str">
        <f t="shared" si="286"/>
        <v/>
      </c>
      <c r="AW402" s="3" t="str">
        <f t="shared" si="287"/>
        <v/>
      </c>
      <c r="AX402" s="3" t="str">
        <f t="shared" si="288"/>
        <v/>
      </c>
      <c r="AY402" s="3" t="str">
        <f t="shared" si="289"/>
        <v/>
      </c>
      <c r="AZ402" s="3" t="str">
        <f t="shared" si="290"/>
        <v/>
      </c>
      <c r="BA402" s="3" t="str">
        <f t="shared" si="291"/>
        <v/>
      </c>
      <c r="BB402" s="3" t="str">
        <f t="shared" si="292"/>
        <v/>
      </c>
      <c r="BC402" s="3" t="str">
        <f t="shared" si="293"/>
        <v/>
      </c>
      <c r="BD402" s="3" t="str">
        <f t="shared" si="294"/>
        <v/>
      </c>
      <c r="BE402" s="3" t="str">
        <f t="shared" si="295"/>
        <v/>
      </c>
      <c r="BF402" s="3" t="str">
        <f t="shared" si="296"/>
        <v/>
      </c>
      <c r="BG402" s="3" t="str">
        <f t="shared" si="297"/>
        <v/>
      </c>
      <c r="BH402" s="3" t="str">
        <f t="shared" si="298"/>
        <v/>
      </c>
      <c r="BI402" s="3" t="str">
        <f t="shared" si="299"/>
        <v/>
      </c>
      <c r="BJ402" s="3" t="str">
        <f t="shared" si="300"/>
        <v/>
      </c>
    </row>
    <row r="403" spans="2:62">
      <c r="B403" s="6">
        <v>17</v>
      </c>
      <c r="C403" s="4" t="str">
        <f>IF(B403="","",VLOOKUP(B403,Tabelle2!$A$2:$B$38,2,0))</f>
        <v>0-3-8-10-23-26</v>
      </c>
      <c r="D403" s="3">
        <f t="shared" si="269"/>
        <v>0</v>
      </c>
      <c r="E403" s="7" t="str">
        <f t="shared" si="267"/>
        <v>L</v>
      </c>
      <c r="F403" s="32" t="str">
        <f>IF(B403="","",IF(AE402&lt;$J$15,"Bet","No Bet"))</f>
        <v>Bet</v>
      </c>
      <c r="G403" s="22">
        <f t="shared" si="268"/>
        <v>-642</v>
      </c>
      <c r="AE403" s="1">
        <f>IF(E403="L",AE402+1,IF(E403="W",0,""))</f>
        <v>2</v>
      </c>
      <c r="AF403" s="3" t="str">
        <f t="shared" si="270"/>
        <v/>
      </c>
      <c r="AG403" s="3">
        <f t="shared" si="271"/>
        <v>1</v>
      </c>
      <c r="AH403" s="3" t="str">
        <f t="shared" si="272"/>
        <v/>
      </c>
      <c r="AI403" s="3" t="str">
        <f t="shared" si="273"/>
        <v/>
      </c>
      <c r="AJ403" s="3" t="str">
        <f t="shared" si="274"/>
        <v/>
      </c>
      <c r="AK403" s="3" t="str">
        <f t="shared" si="275"/>
        <v/>
      </c>
      <c r="AL403" s="3" t="str">
        <f t="shared" si="276"/>
        <v/>
      </c>
      <c r="AM403" s="3" t="str">
        <f t="shared" si="277"/>
        <v/>
      </c>
      <c r="AN403" s="3" t="str">
        <f t="shared" si="278"/>
        <v/>
      </c>
      <c r="AO403" s="3" t="str">
        <f t="shared" si="279"/>
        <v/>
      </c>
      <c r="AP403" s="3" t="str">
        <f t="shared" si="280"/>
        <v/>
      </c>
      <c r="AQ403" s="3" t="str">
        <f t="shared" si="281"/>
        <v/>
      </c>
      <c r="AR403" s="3" t="str">
        <f t="shared" si="282"/>
        <v/>
      </c>
      <c r="AS403" s="3" t="str">
        <f t="shared" si="283"/>
        <v/>
      </c>
      <c r="AT403" s="3" t="str">
        <f t="shared" si="284"/>
        <v/>
      </c>
      <c r="AU403" s="3" t="str">
        <f t="shared" si="285"/>
        <v/>
      </c>
      <c r="AV403" s="3" t="str">
        <f t="shared" si="286"/>
        <v/>
      </c>
      <c r="AW403" s="3" t="str">
        <f t="shared" si="287"/>
        <v/>
      </c>
      <c r="AX403" s="3" t="str">
        <f t="shared" si="288"/>
        <v/>
      </c>
      <c r="AY403" s="3" t="str">
        <f t="shared" si="289"/>
        <v/>
      </c>
      <c r="AZ403" s="3" t="str">
        <f t="shared" si="290"/>
        <v/>
      </c>
      <c r="BA403" s="3" t="str">
        <f t="shared" si="291"/>
        <v/>
      </c>
      <c r="BB403" s="3" t="str">
        <f t="shared" si="292"/>
        <v/>
      </c>
      <c r="BC403" s="3" t="str">
        <f t="shared" si="293"/>
        <v/>
      </c>
      <c r="BD403" s="3" t="str">
        <f t="shared" si="294"/>
        <v/>
      </c>
      <c r="BE403" s="3" t="str">
        <f t="shared" si="295"/>
        <v/>
      </c>
      <c r="BF403" s="3" t="str">
        <f t="shared" si="296"/>
        <v/>
      </c>
      <c r="BG403" s="3" t="str">
        <f t="shared" si="297"/>
        <v/>
      </c>
      <c r="BH403" s="3" t="str">
        <f t="shared" si="298"/>
        <v/>
      </c>
      <c r="BI403" s="3" t="str">
        <f t="shared" si="299"/>
        <v/>
      </c>
      <c r="BJ403" s="3" t="str">
        <f t="shared" si="300"/>
        <v/>
      </c>
    </row>
    <row r="404" spans="2:62">
      <c r="B404" s="6">
        <v>0</v>
      </c>
      <c r="C404" s="4" t="str">
        <f>IF(B404="","",VLOOKUP(B404,Tabelle2!$A$2:$B$38,2,0))</f>
        <v>6-9-17-18-22-34</v>
      </c>
      <c r="D404" s="3">
        <f t="shared" si="269"/>
        <v>1</v>
      </c>
      <c r="E404" s="7" t="str">
        <f t="shared" si="267"/>
        <v>W</v>
      </c>
      <c r="F404" s="32" t="str">
        <f>IF(B404="","",IF(AE403&lt;$J$15,"Bet","No Bet"))</f>
        <v>Bet</v>
      </c>
      <c r="G404" s="22">
        <f t="shared" si="268"/>
        <v>-612</v>
      </c>
      <c r="AE404" s="1">
        <f>IF(E404="L",AE403+1,IF(E404="W",0,""))</f>
        <v>0</v>
      </c>
      <c r="AF404" s="3" t="str">
        <f t="shared" si="270"/>
        <v/>
      </c>
      <c r="AG404" s="3" t="str">
        <f t="shared" si="271"/>
        <v/>
      </c>
      <c r="AH404" s="3" t="str">
        <f t="shared" si="272"/>
        <v/>
      </c>
      <c r="AI404" s="3" t="str">
        <f t="shared" si="273"/>
        <v/>
      </c>
      <c r="AJ404" s="3" t="str">
        <f t="shared" si="274"/>
        <v/>
      </c>
      <c r="AK404" s="3" t="str">
        <f t="shared" si="275"/>
        <v/>
      </c>
      <c r="AL404" s="3" t="str">
        <f t="shared" si="276"/>
        <v/>
      </c>
      <c r="AM404" s="3" t="str">
        <f t="shared" si="277"/>
        <v/>
      </c>
      <c r="AN404" s="3" t="str">
        <f t="shared" si="278"/>
        <v/>
      </c>
      <c r="AO404" s="3" t="str">
        <f t="shared" si="279"/>
        <v/>
      </c>
      <c r="AP404" s="3" t="str">
        <f t="shared" si="280"/>
        <v/>
      </c>
      <c r="AQ404" s="3" t="str">
        <f t="shared" si="281"/>
        <v/>
      </c>
      <c r="AR404" s="3" t="str">
        <f t="shared" si="282"/>
        <v/>
      </c>
      <c r="AS404" s="3" t="str">
        <f t="shared" si="283"/>
        <v/>
      </c>
      <c r="AT404" s="3" t="str">
        <f t="shared" si="284"/>
        <v/>
      </c>
      <c r="AU404" s="3" t="str">
        <f t="shared" si="285"/>
        <v/>
      </c>
      <c r="AV404" s="3" t="str">
        <f t="shared" si="286"/>
        <v/>
      </c>
      <c r="AW404" s="3" t="str">
        <f t="shared" si="287"/>
        <v/>
      </c>
      <c r="AX404" s="3" t="str">
        <f t="shared" si="288"/>
        <v/>
      </c>
      <c r="AY404" s="3" t="str">
        <f t="shared" si="289"/>
        <v/>
      </c>
      <c r="AZ404" s="3" t="str">
        <f t="shared" si="290"/>
        <v/>
      </c>
      <c r="BA404" s="3" t="str">
        <f t="shared" si="291"/>
        <v/>
      </c>
      <c r="BB404" s="3" t="str">
        <f t="shared" si="292"/>
        <v/>
      </c>
      <c r="BC404" s="3" t="str">
        <f t="shared" si="293"/>
        <v/>
      </c>
      <c r="BD404" s="3" t="str">
        <f t="shared" si="294"/>
        <v/>
      </c>
      <c r="BE404" s="3" t="str">
        <f t="shared" si="295"/>
        <v/>
      </c>
      <c r="BF404" s="3" t="str">
        <f t="shared" si="296"/>
        <v/>
      </c>
      <c r="BG404" s="3" t="str">
        <f t="shared" si="297"/>
        <v/>
      </c>
      <c r="BH404" s="3" t="str">
        <f t="shared" si="298"/>
        <v/>
      </c>
      <c r="BI404" s="3" t="str">
        <f t="shared" si="299"/>
        <v/>
      </c>
      <c r="BJ404" s="3" t="str">
        <f t="shared" si="300"/>
        <v/>
      </c>
    </row>
    <row r="405" spans="2:62">
      <c r="B405" s="6">
        <v>22</v>
      </c>
      <c r="C405" s="4" t="str">
        <f>IF(B405="","",VLOOKUP(B405,Tabelle2!$A$2:$B$38,2,0))</f>
        <v>0-5-10-24-26-32</v>
      </c>
      <c r="D405" s="3">
        <f t="shared" si="269"/>
        <v>1</v>
      </c>
      <c r="E405" s="7" t="str">
        <f t="shared" si="267"/>
        <v>W</v>
      </c>
      <c r="F405" s="32" t="str">
        <f>IF(B405="","",IF(AE404&lt;$J$15,"Bet","No Bet"))</f>
        <v>Bet</v>
      </c>
      <c r="G405" s="22">
        <f t="shared" si="268"/>
        <v>-582</v>
      </c>
      <c r="AE405" s="1">
        <f>IF(E405="L",AE404+1,IF(E405="W",0,""))</f>
        <v>0</v>
      </c>
      <c r="AF405" s="3" t="str">
        <f t="shared" si="270"/>
        <v/>
      </c>
      <c r="AG405" s="3" t="str">
        <f t="shared" si="271"/>
        <v/>
      </c>
      <c r="AH405" s="3" t="str">
        <f t="shared" si="272"/>
        <v/>
      </c>
      <c r="AI405" s="3" t="str">
        <f t="shared" si="273"/>
        <v/>
      </c>
      <c r="AJ405" s="3" t="str">
        <f t="shared" si="274"/>
        <v/>
      </c>
      <c r="AK405" s="3" t="str">
        <f t="shared" si="275"/>
        <v/>
      </c>
      <c r="AL405" s="3" t="str">
        <f t="shared" si="276"/>
        <v/>
      </c>
      <c r="AM405" s="3" t="str">
        <f t="shared" si="277"/>
        <v/>
      </c>
      <c r="AN405" s="3" t="str">
        <f t="shared" si="278"/>
        <v/>
      </c>
      <c r="AO405" s="3" t="str">
        <f t="shared" si="279"/>
        <v/>
      </c>
      <c r="AP405" s="3" t="str">
        <f t="shared" si="280"/>
        <v/>
      </c>
      <c r="AQ405" s="3" t="str">
        <f t="shared" si="281"/>
        <v/>
      </c>
      <c r="AR405" s="3" t="str">
        <f t="shared" si="282"/>
        <v/>
      </c>
      <c r="AS405" s="3" t="str">
        <f t="shared" si="283"/>
        <v/>
      </c>
      <c r="AT405" s="3" t="str">
        <f t="shared" si="284"/>
        <v/>
      </c>
      <c r="AU405" s="3" t="str">
        <f t="shared" si="285"/>
        <v/>
      </c>
      <c r="AV405" s="3" t="str">
        <f t="shared" si="286"/>
        <v/>
      </c>
      <c r="AW405" s="3" t="str">
        <f t="shared" si="287"/>
        <v/>
      </c>
      <c r="AX405" s="3" t="str">
        <f t="shared" si="288"/>
        <v/>
      </c>
      <c r="AY405" s="3" t="str">
        <f t="shared" si="289"/>
        <v/>
      </c>
      <c r="AZ405" s="3" t="str">
        <f t="shared" si="290"/>
        <v/>
      </c>
      <c r="BA405" s="3" t="str">
        <f t="shared" si="291"/>
        <v/>
      </c>
      <c r="BB405" s="3" t="str">
        <f t="shared" si="292"/>
        <v/>
      </c>
      <c r="BC405" s="3" t="str">
        <f t="shared" si="293"/>
        <v/>
      </c>
      <c r="BD405" s="3" t="str">
        <f t="shared" si="294"/>
        <v/>
      </c>
      <c r="BE405" s="3" t="str">
        <f t="shared" si="295"/>
        <v/>
      </c>
      <c r="BF405" s="3" t="str">
        <f t="shared" si="296"/>
        <v/>
      </c>
      <c r="BG405" s="3" t="str">
        <f t="shared" si="297"/>
        <v/>
      </c>
      <c r="BH405" s="3" t="str">
        <f t="shared" si="298"/>
        <v/>
      </c>
      <c r="BI405" s="3" t="str">
        <f t="shared" si="299"/>
        <v/>
      </c>
      <c r="BJ405" s="3" t="str">
        <f t="shared" si="300"/>
        <v/>
      </c>
    </row>
    <row r="406" spans="2:62">
      <c r="B406" s="6">
        <v>16</v>
      </c>
      <c r="C406" s="4" t="str">
        <f>IF(B406="","",VLOOKUP(B406,Tabelle2!$A$2:$B$38,2,0))</f>
        <v>7-13-18-27-29-36</v>
      </c>
      <c r="D406" s="3">
        <f t="shared" si="269"/>
        <v>0</v>
      </c>
      <c r="E406" s="7" t="str">
        <f t="shared" si="267"/>
        <v>L</v>
      </c>
      <c r="F406" s="32" t="str">
        <f>IF(B406="","",IF(AE405&lt;$J$15,"Bet","No Bet"))</f>
        <v>Bet</v>
      </c>
      <c r="G406" s="22">
        <f t="shared" si="268"/>
        <v>-588</v>
      </c>
      <c r="AE406" s="1">
        <f>IF(E406="L",AE405+1,IF(E406="W",0,""))</f>
        <v>1</v>
      </c>
      <c r="AF406" s="3" t="str">
        <f t="shared" si="270"/>
        <v/>
      </c>
      <c r="AG406" s="3" t="str">
        <f t="shared" si="271"/>
        <v/>
      </c>
      <c r="AH406" s="3" t="str">
        <f t="shared" si="272"/>
        <v/>
      </c>
      <c r="AI406" s="3" t="str">
        <f t="shared" si="273"/>
        <v/>
      </c>
      <c r="AJ406" s="3" t="str">
        <f t="shared" si="274"/>
        <v/>
      </c>
      <c r="AK406" s="3" t="str">
        <f t="shared" si="275"/>
        <v/>
      </c>
      <c r="AL406" s="3" t="str">
        <f t="shared" si="276"/>
        <v/>
      </c>
      <c r="AM406" s="3" t="str">
        <f t="shared" si="277"/>
        <v/>
      </c>
      <c r="AN406" s="3" t="str">
        <f t="shared" si="278"/>
        <v/>
      </c>
      <c r="AO406" s="3" t="str">
        <f t="shared" si="279"/>
        <v/>
      </c>
      <c r="AP406" s="3" t="str">
        <f t="shared" si="280"/>
        <v/>
      </c>
      <c r="AQ406" s="3" t="str">
        <f t="shared" si="281"/>
        <v/>
      </c>
      <c r="AR406" s="3" t="str">
        <f t="shared" si="282"/>
        <v/>
      </c>
      <c r="AS406" s="3" t="str">
        <f t="shared" si="283"/>
        <v/>
      </c>
      <c r="AT406" s="3" t="str">
        <f t="shared" si="284"/>
        <v/>
      </c>
      <c r="AU406" s="3" t="str">
        <f t="shared" si="285"/>
        <v/>
      </c>
      <c r="AV406" s="3" t="str">
        <f t="shared" si="286"/>
        <v/>
      </c>
      <c r="AW406" s="3" t="str">
        <f t="shared" si="287"/>
        <v/>
      </c>
      <c r="AX406" s="3" t="str">
        <f t="shared" si="288"/>
        <v/>
      </c>
      <c r="AY406" s="3" t="str">
        <f t="shared" si="289"/>
        <v/>
      </c>
      <c r="AZ406" s="3" t="str">
        <f t="shared" si="290"/>
        <v/>
      </c>
      <c r="BA406" s="3" t="str">
        <f t="shared" si="291"/>
        <v/>
      </c>
      <c r="BB406" s="3" t="str">
        <f t="shared" si="292"/>
        <v/>
      </c>
      <c r="BC406" s="3" t="str">
        <f t="shared" si="293"/>
        <v/>
      </c>
      <c r="BD406" s="3" t="str">
        <f t="shared" si="294"/>
        <v/>
      </c>
      <c r="BE406" s="3" t="str">
        <f t="shared" si="295"/>
        <v/>
      </c>
      <c r="BF406" s="3" t="str">
        <f t="shared" si="296"/>
        <v/>
      </c>
      <c r="BG406" s="3" t="str">
        <f t="shared" si="297"/>
        <v/>
      </c>
      <c r="BH406" s="3" t="str">
        <f t="shared" si="298"/>
        <v/>
      </c>
      <c r="BI406" s="3" t="str">
        <f t="shared" si="299"/>
        <v/>
      </c>
      <c r="BJ406" s="3" t="str">
        <f t="shared" si="300"/>
        <v/>
      </c>
    </row>
    <row r="407" spans="2:62">
      <c r="B407" s="6">
        <v>20</v>
      </c>
      <c r="C407" s="4" t="str">
        <f>IF(B407="","",VLOOKUP(B407,Tabelle2!$A$2:$B$38,2,0))</f>
        <v>8-11-12-28-30-36</v>
      </c>
      <c r="D407" s="3">
        <f t="shared" si="269"/>
        <v>0</v>
      </c>
      <c r="E407" s="7" t="str">
        <f t="shared" si="267"/>
        <v>L</v>
      </c>
      <c r="F407" s="32" t="str">
        <f>IF(B407="","",IF(AE406&lt;$J$15,"Bet","No Bet"))</f>
        <v>Bet</v>
      </c>
      <c r="G407" s="22">
        <f t="shared" si="268"/>
        <v>-594</v>
      </c>
      <c r="AE407" s="1">
        <f>IF(E407="L",AE406+1,IF(E407="W",0,""))</f>
        <v>2</v>
      </c>
      <c r="AF407" s="3" t="str">
        <f t="shared" si="270"/>
        <v/>
      </c>
      <c r="AG407" s="3" t="str">
        <f t="shared" si="271"/>
        <v/>
      </c>
      <c r="AH407" s="3" t="str">
        <f t="shared" si="272"/>
        <v/>
      </c>
      <c r="AI407" s="3" t="str">
        <f t="shared" si="273"/>
        <v/>
      </c>
      <c r="AJ407" s="3" t="str">
        <f t="shared" si="274"/>
        <v/>
      </c>
      <c r="AK407" s="3" t="str">
        <f t="shared" si="275"/>
        <v/>
      </c>
      <c r="AL407" s="3" t="str">
        <f t="shared" si="276"/>
        <v/>
      </c>
      <c r="AM407" s="3" t="str">
        <f t="shared" si="277"/>
        <v/>
      </c>
      <c r="AN407" s="3" t="str">
        <f t="shared" si="278"/>
        <v/>
      </c>
      <c r="AO407" s="3" t="str">
        <f t="shared" si="279"/>
        <v/>
      </c>
      <c r="AP407" s="3" t="str">
        <f t="shared" si="280"/>
        <v/>
      </c>
      <c r="AQ407" s="3" t="str">
        <f t="shared" si="281"/>
        <v/>
      </c>
      <c r="AR407" s="3" t="str">
        <f t="shared" si="282"/>
        <v/>
      </c>
      <c r="AS407" s="3" t="str">
        <f t="shared" si="283"/>
        <v/>
      </c>
      <c r="AT407" s="3" t="str">
        <f t="shared" si="284"/>
        <v/>
      </c>
      <c r="AU407" s="3" t="str">
        <f t="shared" si="285"/>
        <v/>
      </c>
      <c r="AV407" s="3" t="str">
        <f t="shared" si="286"/>
        <v/>
      </c>
      <c r="AW407" s="3" t="str">
        <f t="shared" si="287"/>
        <v/>
      </c>
      <c r="AX407" s="3" t="str">
        <f t="shared" si="288"/>
        <v/>
      </c>
      <c r="AY407" s="3" t="str">
        <f t="shared" si="289"/>
        <v/>
      </c>
      <c r="AZ407" s="3" t="str">
        <f t="shared" si="290"/>
        <v/>
      </c>
      <c r="BA407" s="3" t="str">
        <f t="shared" si="291"/>
        <v/>
      </c>
      <c r="BB407" s="3" t="str">
        <f t="shared" si="292"/>
        <v/>
      </c>
      <c r="BC407" s="3" t="str">
        <f t="shared" si="293"/>
        <v/>
      </c>
      <c r="BD407" s="3" t="str">
        <f t="shared" si="294"/>
        <v/>
      </c>
      <c r="BE407" s="3" t="str">
        <f t="shared" si="295"/>
        <v/>
      </c>
      <c r="BF407" s="3" t="str">
        <f t="shared" si="296"/>
        <v/>
      </c>
      <c r="BG407" s="3" t="str">
        <f t="shared" si="297"/>
        <v/>
      </c>
      <c r="BH407" s="3" t="str">
        <f t="shared" si="298"/>
        <v/>
      </c>
      <c r="BI407" s="3" t="str">
        <f t="shared" si="299"/>
        <v/>
      </c>
      <c r="BJ407" s="3" t="str">
        <f t="shared" si="300"/>
        <v/>
      </c>
    </row>
    <row r="408" spans="2:62">
      <c r="B408" s="6">
        <v>9</v>
      </c>
      <c r="C408" s="4" t="str">
        <f>IF(B408="","",VLOOKUP(B408,Tabelle2!$A$2:$B$38,2,0))</f>
        <v>0-3-5-10-23-26</v>
      </c>
      <c r="D408" s="3">
        <f t="shared" si="269"/>
        <v>0</v>
      </c>
      <c r="E408" s="7" t="str">
        <f t="shared" si="267"/>
        <v>L</v>
      </c>
      <c r="F408" s="32" t="str">
        <f>IF(B408="","",IF(AE407&lt;$J$15,"Bet","No Bet"))</f>
        <v>Bet</v>
      </c>
      <c r="G408" s="22">
        <f t="shared" si="268"/>
        <v>-600</v>
      </c>
      <c r="AE408" s="1">
        <f>IF(E408="L",AE407+1,IF(E408="W",0,""))</f>
        <v>3</v>
      </c>
      <c r="AF408" s="3" t="str">
        <f t="shared" si="270"/>
        <v/>
      </c>
      <c r="AG408" s="3" t="str">
        <f t="shared" si="271"/>
        <v/>
      </c>
      <c r="AH408" s="3" t="str">
        <f t="shared" si="272"/>
        <v/>
      </c>
      <c r="AI408" s="3" t="str">
        <f t="shared" si="273"/>
        <v/>
      </c>
      <c r="AJ408" s="3" t="str">
        <f t="shared" si="274"/>
        <v/>
      </c>
      <c r="AK408" s="3" t="str">
        <f t="shared" si="275"/>
        <v/>
      </c>
      <c r="AL408" s="3" t="str">
        <f t="shared" si="276"/>
        <v/>
      </c>
      <c r="AM408" s="3" t="str">
        <f t="shared" si="277"/>
        <v/>
      </c>
      <c r="AN408" s="3" t="str">
        <f t="shared" si="278"/>
        <v/>
      </c>
      <c r="AO408" s="3" t="str">
        <f t="shared" si="279"/>
        <v/>
      </c>
      <c r="AP408" s="3" t="str">
        <f t="shared" si="280"/>
        <v/>
      </c>
      <c r="AQ408" s="3" t="str">
        <f t="shared" si="281"/>
        <v/>
      </c>
      <c r="AR408" s="3" t="str">
        <f t="shared" si="282"/>
        <v/>
      </c>
      <c r="AS408" s="3" t="str">
        <f t="shared" si="283"/>
        <v/>
      </c>
      <c r="AT408" s="3" t="str">
        <f t="shared" si="284"/>
        <v/>
      </c>
      <c r="AU408" s="3" t="str">
        <f t="shared" si="285"/>
        <v/>
      </c>
      <c r="AV408" s="3" t="str">
        <f t="shared" si="286"/>
        <v/>
      </c>
      <c r="AW408" s="3" t="str">
        <f t="shared" si="287"/>
        <v/>
      </c>
      <c r="AX408" s="3" t="str">
        <f t="shared" si="288"/>
        <v/>
      </c>
      <c r="AY408" s="3" t="str">
        <f t="shared" si="289"/>
        <v/>
      </c>
      <c r="AZ408" s="3" t="str">
        <f t="shared" si="290"/>
        <v/>
      </c>
      <c r="BA408" s="3" t="str">
        <f t="shared" si="291"/>
        <v/>
      </c>
      <c r="BB408" s="3" t="str">
        <f t="shared" si="292"/>
        <v/>
      </c>
      <c r="BC408" s="3" t="str">
        <f t="shared" si="293"/>
        <v/>
      </c>
      <c r="BD408" s="3" t="str">
        <f t="shared" si="294"/>
        <v/>
      </c>
      <c r="BE408" s="3" t="str">
        <f t="shared" si="295"/>
        <v/>
      </c>
      <c r="BF408" s="3" t="str">
        <f t="shared" si="296"/>
        <v/>
      </c>
      <c r="BG408" s="3" t="str">
        <f t="shared" si="297"/>
        <v/>
      </c>
      <c r="BH408" s="3" t="str">
        <f t="shared" si="298"/>
        <v/>
      </c>
      <c r="BI408" s="3" t="str">
        <f t="shared" si="299"/>
        <v/>
      </c>
      <c r="BJ408" s="3" t="str">
        <f t="shared" si="300"/>
        <v/>
      </c>
    </row>
    <row r="409" spans="2:62">
      <c r="B409" s="6">
        <v>9</v>
      </c>
      <c r="C409" s="4" t="str">
        <f>IF(B409="","",VLOOKUP(B409,Tabelle2!$A$2:$B$38,2,0))</f>
        <v>0-3-5-10-23-26</v>
      </c>
      <c r="D409" s="3">
        <f t="shared" si="269"/>
        <v>0</v>
      </c>
      <c r="E409" s="7" t="str">
        <f t="shared" si="267"/>
        <v>L</v>
      </c>
      <c r="F409" s="32" t="str">
        <f>IF(B409="","",IF(AE408&lt;$J$15,"Bet","No Bet"))</f>
        <v>Bet</v>
      </c>
      <c r="G409" s="22">
        <f t="shared" si="268"/>
        <v>-606</v>
      </c>
      <c r="AE409" s="1">
        <f>IF(E409="L",AE408+1,IF(E409="W",0,""))</f>
        <v>4</v>
      </c>
      <c r="AF409" s="3" t="str">
        <f t="shared" si="270"/>
        <v/>
      </c>
      <c r="AG409" s="3" t="str">
        <f t="shared" si="271"/>
        <v/>
      </c>
      <c r="AH409" s="3" t="str">
        <f t="shared" si="272"/>
        <v/>
      </c>
      <c r="AI409" s="3" t="str">
        <f t="shared" si="273"/>
        <v/>
      </c>
      <c r="AJ409" s="3" t="str">
        <f t="shared" si="274"/>
        <v/>
      </c>
      <c r="AK409" s="3" t="str">
        <f t="shared" si="275"/>
        <v/>
      </c>
      <c r="AL409" s="3" t="str">
        <f t="shared" si="276"/>
        <v/>
      </c>
      <c r="AM409" s="3" t="str">
        <f t="shared" si="277"/>
        <v/>
      </c>
      <c r="AN409" s="3" t="str">
        <f t="shared" si="278"/>
        <v/>
      </c>
      <c r="AO409" s="3" t="str">
        <f t="shared" si="279"/>
        <v/>
      </c>
      <c r="AP409" s="3" t="str">
        <f t="shared" si="280"/>
        <v/>
      </c>
      <c r="AQ409" s="3" t="str">
        <f t="shared" si="281"/>
        <v/>
      </c>
      <c r="AR409" s="3" t="str">
        <f t="shared" si="282"/>
        <v/>
      </c>
      <c r="AS409" s="3" t="str">
        <f t="shared" si="283"/>
        <v/>
      </c>
      <c r="AT409" s="3" t="str">
        <f t="shared" si="284"/>
        <v/>
      </c>
      <c r="AU409" s="3" t="str">
        <f t="shared" si="285"/>
        <v/>
      </c>
      <c r="AV409" s="3" t="str">
        <f t="shared" si="286"/>
        <v/>
      </c>
      <c r="AW409" s="3" t="str">
        <f t="shared" si="287"/>
        <v/>
      </c>
      <c r="AX409" s="3" t="str">
        <f t="shared" si="288"/>
        <v/>
      </c>
      <c r="AY409" s="3" t="str">
        <f t="shared" si="289"/>
        <v/>
      </c>
      <c r="AZ409" s="3" t="str">
        <f t="shared" si="290"/>
        <v/>
      </c>
      <c r="BA409" s="3" t="str">
        <f t="shared" si="291"/>
        <v/>
      </c>
      <c r="BB409" s="3" t="str">
        <f t="shared" si="292"/>
        <v/>
      </c>
      <c r="BC409" s="3" t="str">
        <f t="shared" si="293"/>
        <v/>
      </c>
      <c r="BD409" s="3" t="str">
        <f t="shared" si="294"/>
        <v/>
      </c>
      <c r="BE409" s="3" t="str">
        <f t="shared" si="295"/>
        <v/>
      </c>
      <c r="BF409" s="3" t="str">
        <f t="shared" si="296"/>
        <v/>
      </c>
      <c r="BG409" s="3" t="str">
        <f t="shared" si="297"/>
        <v/>
      </c>
      <c r="BH409" s="3" t="str">
        <f t="shared" si="298"/>
        <v/>
      </c>
      <c r="BI409" s="3" t="str">
        <f t="shared" si="299"/>
        <v/>
      </c>
      <c r="BJ409" s="3" t="str">
        <f t="shared" si="300"/>
        <v/>
      </c>
    </row>
    <row r="410" spans="2:62">
      <c r="B410" s="6">
        <v>17</v>
      </c>
      <c r="C410" s="4" t="str">
        <f>IF(B410="","",VLOOKUP(B410,Tabelle2!$A$2:$B$38,2,0))</f>
        <v>0-3-8-10-23-26</v>
      </c>
      <c r="D410" s="3">
        <f t="shared" si="269"/>
        <v>0</v>
      </c>
      <c r="E410" s="7" t="str">
        <f t="shared" si="267"/>
        <v>L</v>
      </c>
      <c r="F410" s="32" t="str">
        <f>IF(B410="","",IF(AE409&lt;$J$15,"Bet","No Bet"))</f>
        <v>Bet</v>
      </c>
      <c r="G410" s="22">
        <f t="shared" si="268"/>
        <v>-612</v>
      </c>
      <c r="AE410" s="1">
        <f>IF(E410="L",AE409+1,IF(E410="W",0,""))</f>
        <v>5</v>
      </c>
      <c r="AF410" s="3" t="str">
        <f t="shared" si="270"/>
        <v/>
      </c>
      <c r="AG410" s="3" t="str">
        <f t="shared" si="271"/>
        <v/>
      </c>
      <c r="AH410" s="3" t="str">
        <f t="shared" si="272"/>
        <v/>
      </c>
      <c r="AI410" s="3" t="str">
        <f t="shared" si="273"/>
        <v/>
      </c>
      <c r="AJ410" s="3" t="str">
        <f t="shared" si="274"/>
        <v/>
      </c>
      <c r="AK410" s="3" t="str">
        <f t="shared" si="275"/>
        <v/>
      </c>
      <c r="AL410" s="3" t="str">
        <f t="shared" si="276"/>
        <v/>
      </c>
      <c r="AM410" s="3" t="str">
        <f t="shared" si="277"/>
        <v/>
      </c>
      <c r="AN410" s="3" t="str">
        <f t="shared" si="278"/>
        <v/>
      </c>
      <c r="AO410" s="3" t="str">
        <f t="shared" si="279"/>
        <v/>
      </c>
      <c r="AP410" s="3" t="str">
        <f t="shared" si="280"/>
        <v/>
      </c>
      <c r="AQ410" s="3" t="str">
        <f t="shared" si="281"/>
        <v/>
      </c>
      <c r="AR410" s="3" t="str">
        <f t="shared" si="282"/>
        <v/>
      </c>
      <c r="AS410" s="3" t="str">
        <f t="shared" si="283"/>
        <v/>
      </c>
      <c r="AT410" s="3" t="str">
        <f t="shared" si="284"/>
        <v/>
      </c>
      <c r="AU410" s="3" t="str">
        <f t="shared" si="285"/>
        <v/>
      </c>
      <c r="AV410" s="3" t="str">
        <f t="shared" si="286"/>
        <v/>
      </c>
      <c r="AW410" s="3" t="str">
        <f t="shared" si="287"/>
        <v/>
      </c>
      <c r="AX410" s="3" t="str">
        <f t="shared" si="288"/>
        <v/>
      </c>
      <c r="AY410" s="3" t="str">
        <f t="shared" si="289"/>
        <v/>
      </c>
      <c r="AZ410" s="3" t="str">
        <f t="shared" si="290"/>
        <v/>
      </c>
      <c r="BA410" s="3" t="str">
        <f t="shared" si="291"/>
        <v/>
      </c>
      <c r="BB410" s="3" t="str">
        <f t="shared" si="292"/>
        <v/>
      </c>
      <c r="BC410" s="3" t="str">
        <f t="shared" si="293"/>
        <v/>
      </c>
      <c r="BD410" s="3" t="str">
        <f t="shared" si="294"/>
        <v/>
      </c>
      <c r="BE410" s="3" t="str">
        <f t="shared" si="295"/>
        <v/>
      </c>
      <c r="BF410" s="3" t="str">
        <f t="shared" si="296"/>
        <v/>
      </c>
      <c r="BG410" s="3" t="str">
        <f t="shared" si="297"/>
        <v/>
      </c>
      <c r="BH410" s="3" t="str">
        <f t="shared" si="298"/>
        <v/>
      </c>
      <c r="BI410" s="3" t="str">
        <f t="shared" si="299"/>
        <v/>
      </c>
      <c r="BJ410" s="3" t="str">
        <f t="shared" si="300"/>
        <v/>
      </c>
    </row>
    <row r="411" spans="2:62">
      <c r="B411" s="6">
        <v>22</v>
      </c>
      <c r="C411" s="4" t="str">
        <f>IF(B411="","",VLOOKUP(B411,Tabelle2!$A$2:$B$38,2,0))</f>
        <v>0-5-10-24-26-32</v>
      </c>
      <c r="D411" s="3">
        <f t="shared" si="269"/>
        <v>0</v>
      </c>
      <c r="E411" s="7" t="str">
        <f t="shared" si="267"/>
        <v>L</v>
      </c>
      <c r="F411" s="32" t="str">
        <f>IF(B411="","",IF(AE410&lt;$J$15,"Bet","No Bet"))</f>
        <v>Bet</v>
      </c>
      <c r="G411" s="22">
        <f t="shared" si="268"/>
        <v>-618</v>
      </c>
      <c r="AE411" s="1">
        <f>IF(E411="L",AE410+1,IF(E411="W",0,""))</f>
        <v>6</v>
      </c>
      <c r="AF411" s="3" t="str">
        <f t="shared" si="270"/>
        <v/>
      </c>
      <c r="AG411" s="3" t="str">
        <f t="shared" si="271"/>
        <v/>
      </c>
      <c r="AH411" s="3" t="str">
        <f t="shared" si="272"/>
        <v/>
      </c>
      <c r="AI411" s="3" t="str">
        <f t="shared" si="273"/>
        <v/>
      </c>
      <c r="AJ411" s="3" t="str">
        <f t="shared" si="274"/>
        <v/>
      </c>
      <c r="AK411" s="3" t="str">
        <f t="shared" si="275"/>
        <v/>
      </c>
      <c r="AL411" s="3" t="str">
        <f t="shared" si="276"/>
        <v/>
      </c>
      <c r="AM411" s="3" t="str">
        <f t="shared" si="277"/>
        <v/>
      </c>
      <c r="AN411" s="3" t="str">
        <f t="shared" si="278"/>
        <v/>
      </c>
      <c r="AO411" s="3" t="str">
        <f t="shared" si="279"/>
        <v/>
      </c>
      <c r="AP411" s="3" t="str">
        <f t="shared" si="280"/>
        <v/>
      </c>
      <c r="AQ411" s="3" t="str">
        <f t="shared" si="281"/>
        <v/>
      </c>
      <c r="AR411" s="3" t="str">
        <f t="shared" si="282"/>
        <v/>
      </c>
      <c r="AS411" s="3" t="str">
        <f t="shared" si="283"/>
        <v/>
      </c>
      <c r="AT411" s="3" t="str">
        <f t="shared" si="284"/>
        <v/>
      </c>
      <c r="AU411" s="3" t="str">
        <f t="shared" si="285"/>
        <v/>
      </c>
      <c r="AV411" s="3" t="str">
        <f t="shared" si="286"/>
        <v/>
      </c>
      <c r="AW411" s="3" t="str">
        <f t="shared" si="287"/>
        <v/>
      </c>
      <c r="AX411" s="3" t="str">
        <f t="shared" si="288"/>
        <v/>
      </c>
      <c r="AY411" s="3" t="str">
        <f t="shared" si="289"/>
        <v/>
      </c>
      <c r="AZ411" s="3" t="str">
        <f t="shared" si="290"/>
        <v/>
      </c>
      <c r="BA411" s="3" t="str">
        <f t="shared" si="291"/>
        <v/>
      </c>
      <c r="BB411" s="3" t="str">
        <f t="shared" si="292"/>
        <v/>
      </c>
      <c r="BC411" s="3" t="str">
        <f t="shared" si="293"/>
        <v/>
      </c>
      <c r="BD411" s="3" t="str">
        <f t="shared" si="294"/>
        <v/>
      </c>
      <c r="BE411" s="3" t="str">
        <f t="shared" si="295"/>
        <v/>
      </c>
      <c r="BF411" s="3" t="str">
        <f t="shared" si="296"/>
        <v/>
      </c>
      <c r="BG411" s="3" t="str">
        <f t="shared" si="297"/>
        <v/>
      </c>
      <c r="BH411" s="3" t="str">
        <f t="shared" si="298"/>
        <v/>
      </c>
      <c r="BI411" s="3" t="str">
        <f t="shared" si="299"/>
        <v/>
      </c>
      <c r="BJ411" s="3" t="str">
        <f t="shared" si="300"/>
        <v/>
      </c>
    </row>
    <row r="412" spans="2:62">
      <c r="B412" s="6">
        <v>34</v>
      </c>
      <c r="C412" s="4" t="str">
        <f>IF(B412="","",VLOOKUP(B412,Tabelle2!$A$2:$B$38,2,0))</f>
        <v>0-5-10-23-26-32</v>
      </c>
      <c r="D412" s="3">
        <f t="shared" si="269"/>
        <v>0</v>
      </c>
      <c r="E412" s="7" t="str">
        <f t="shared" si="267"/>
        <v>L</v>
      </c>
      <c r="F412" s="32" t="str">
        <f>IF(B412="","",IF(AE411&lt;$J$15,"Bet","No Bet"))</f>
        <v>Bet</v>
      </c>
      <c r="G412" s="22">
        <f t="shared" si="268"/>
        <v>-624</v>
      </c>
      <c r="AE412" s="1">
        <f>IF(E412="L",AE411+1,IF(E412="W",0,""))</f>
        <v>7</v>
      </c>
      <c r="AF412" s="3" t="str">
        <f t="shared" si="270"/>
        <v/>
      </c>
      <c r="AG412" s="3" t="str">
        <f t="shared" si="271"/>
        <v/>
      </c>
      <c r="AH412" s="3" t="str">
        <f t="shared" si="272"/>
        <v/>
      </c>
      <c r="AI412" s="3" t="str">
        <f t="shared" si="273"/>
        <v/>
      </c>
      <c r="AJ412" s="3" t="str">
        <f t="shared" si="274"/>
        <v/>
      </c>
      <c r="AK412" s="3" t="str">
        <f t="shared" si="275"/>
        <v/>
      </c>
      <c r="AL412" s="3" t="str">
        <f t="shared" si="276"/>
        <v/>
      </c>
      <c r="AM412" s="3" t="str">
        <f t="shared" si="277"/>
        <v/>
      </c>
      <c r="AN412" s="3" t="str">
        <f t="shared" si="278"/>
        <v/>
      </c>
      <c r="AO412" s="3" t="str">
        <f t="shared" si="279"/>
        <v/>
      </c>
      <c r="AP412" s="3" t="str">
        <f t="shared" si="280"/>
        <v/>
      </c>
      <c r="AQ412" s="3" t="str">
        <f t="shared" si="281"/>
        <v/>
      </c>
      <c r="AR412" s="3" t="str">
        <f t="shared" si="282"/>
        <v/>
      </c>
      <c r="AS412" s="3" t="str">
        <f t="shared" si="283"/>
        <v/>
      </c>
      <c r="AT412" s="3" t="str">
        <f t="shared" si="284"/>
        <v/>
      </c>
      <c r="AU412" s="3" t="str">
        <f t="shared" si="285"/>
        <v/>
      </c>
      <c r="AV412" s="3" t="str">
        <f t="shared" si="286"/>
        <v/>
      </c>
      <c r="AW412" s="3" t="str">
        <f t="shared" si="287"/>
        <v/>
      </c>
      <c r="AX412" s="3" t="str">
        <f t="shared" si="288"/>
        <v/>
      </c>
      <c r="AY412" s="3" t="str">
        <f t="shared" si="289"/>
        <v/>
      </c>
      <c r="AZ412" s="3" t="str">
        <f t="shared" si="290"/>
        <v/>
      </c>
      <c r="BA412" s="3" t="str">
        <f t="shared" si="291"/>
        <v/>
      </c>
      <c r="BB412" s="3" t="str">
        <f t="shared" si="292"/>
        <v/>
      </c>
      <c r="BC412" s="3" t="str">
        <f t="shared" si="293"/>
        <v/>
      </c>
      <c r="BD412" s="3" t="str">
        <f t="shared" si="294"/>
        <v/>
      </c>
      <c r="BE412" s="3" t="str">
        <f t="shared" si="295"/>
        <v/>
      </c>
      <c r="BF412" s="3" t="str">
        <f t="shared" si="296"/>
        <v/>
      </c>
      <c r="BG412" s="3" t="str">
        <f t="shared" si="297"/>
        <v/>
      </c>
      <c r="BH412" s="3" t="str">
        <f t="shared" si="298"/>
        <v/>
      </c>
      <c r="BI412" s="3" t="str">
        <f t="shared" si="299"/>
        <v/>
      </c>
      <c r="BJ412" s="3" t="str">
        <f t="shared" si="300"/>
        <v/>
      </c>
    </row>
    <row r="413" spans="2:62">
      <c r="B413" s="6">
        <v>21</v>
      </c>
      <c r="C413" s="4" t="str">
        <f>IF(B413="","",VLOOKUP(B413,Tabelle2!$A$2:$B$38,2,0))</f>
        <v>11-12-28-30-35-36</v>
      </c>
      <c r="D413" s="3">
        <f t="shared" si="269"/>
        <v>0</v>
      </c>
      <c r="E413" s="7" t="str">
        <f t="shared" si="267"/>
        <v>L</v>
      </c>
      <c r="F413" s="32" t="str">
        <f>IF(B413="","",IF(AE412&lt;$J$15,"Bet","No Bet"))</f>
        <v>Bet</v>
      </c>
      <c r="G413" s="22">
        <f t="shared" si="268"/>
        <v>-630</v>
      </c>
      <c r="AE413" s="1">
        <f>IF(E413="L",AE412+1,IF(E413="W",0,""))</f>
        <v>8</v>
      </c>
      <c r="AF413" s="3" t="str">
        <f t="shared" si="270"/>
        <v/>
      </c>
      <c r="AG413" s="3" t="str">
        <f t="shared" si="271"/>
        <v/>
      </c>
      <c r="AH413" s="3" t="str">
        <f t="shared" si="272"/>
        <v/>
      </c>
      <c r="AI413" s="3" t="str">
        <f t="shared" si="273"/>
        <v/>
      </c>
      <c r="AJ413" s="3" t="str">
        <f t="shared" si="274"/>
        <v/>
      </c>
      <c r="AK413" s="3" t="str">
        <f t="shared" si="275"/>
        <v/>
      </c>
      <c r="AL413" s="3" t="str">
        <f t="shared" si="276"/>
        <v/>
      </c>
      <c r="AM413" s="3">
        <f t="shared" si="277"/>
        <v>1</v>
      </c>
      <c r="AN413" s="3" t="str">
        <f t="shared" si="278"/>
        <v/>
      </c>
      <c r="AO413" s="3" t="str">
        <f t="shared" si="279"/>
        <v/>
      </c>
      <c r="AP413" s="3" t="str">
        <f t="shared" si="280"/>
        <v/>
      </c>
      <c r="AQ413" s="3" t="str">
        <f t="shared" si="281"/>
        <v/>
      </c>
      <c r="AR413" s="3" t="str">
        <f t="shared" si="282"/>
        <v/>
      </c>
      <c r="AS413" s="3" t="str">
        <f t="shared" si="283"/>
        <v/>
      </c>
      <c r="AT413" s="3" t="str">
        <f t="shared" si="284"/>
        <v/>
      </c>
      <c r="AU413" s="3" t="str">
        <f t="shared" si="285"/>
        <v/>
      </c>
      <c r="AV413" s="3" t="str">
        <f t="shared" si="286"/>
        <v/>
      </c>
      <c r="AW413" s="3" t="str">
        <f t="shared" si="287"/>
        <v/>
      </c>
      <c r="AX413" s="3" t="str">
        <f t="shared" si="288"/>
        <v/>
      </c>
      <c r="AY413" s="3" t="str">
        <f t="shared" si="289"/>
        <v/>
      </c>
      <c r="AZ413" s="3" t="str">
        <f t="shared" si="290"/>
        <v/>
      </c>
      <c r="BA413" s="3" t="str">
        <f t="shared" si="291"/>
        <v/>
      </c>
      <c r="BB413" s="3" t="str">
        <f t="shared" si="292"/>
        <v/>
      </c>
      <c r="BC413" s="3" t="str">
        <f t="shared" si="293"/>
        <v/>
      </c>
      <c r="BD413" s="3" t="str">
        <f t="shared" si="294"/>
        <v/>
      </c>
      <c r="BE413" s="3" t="str">
        <f t="shared" si="295"/>
        <v/>
      </c>
      <c r="BF413" s="3" t="str">
        <f t="shared" si="296"/>
        <v/>
      </c>
      <c r="BG413" s="3" t="str">
        <f t="shared" si="297"/>
        <v/>
      </c>
      <c r="BH413" s="3" t="str">
        <f t="shared" si="298"/>
        <v/>
      </c>
      <c r="BI413" s="3" t="str">
        <f t="shared" si="299"/>
        <v/>
      </c>
      <c r="BJ413" s="3" t="str">
        <f t="shared" si="300"/>
        <v/>
      </c>
    </row>
    <row r="414" spans="2:62">
      <c r="B414" s="6">
        <v>11</v>
      </c>
      <c r="C414" s="4" t="str">
        <f>IF(B414="","",VLOOKUP(B414,Tabelle2!$A$2:$B$38,2,0))</f>
        <v>1-2-4-20-21-33</v>
      </c>
      <c r="D414" s="3">
        <f t="shared" si="269"/>
        <v>1</v>
      </c>
      <c r="E414" s="7" t="str">
        <f t="shared" si="267"/>
        <v>W</v>
      </c>
      <c r="F414" s="32" t="str">
        <f>IF(B414="","",IF(AE413&lt;$J$15,"Bet","No Bet"))</f>
        <v>Bet</v>
      </c>
      <c r="G414" s="22">
        <f t="shared" si="268"/>
        <v>-600</v>
      </c>
      <c r="AE414" s="1">
        <f>IF(E414="L",AE413+1,IF(E414="W",0,""))</f>
        <v>0</v>
      </c>
      <c r="AF414" s="3" t="str">
        <f t="shared" si="270"/>
        <v/>
      </c>
      <c r="AG414" s="3" t="str">
        <f t="shared" si="271"/>
        <v/>
      </c>
      <c r="AH414" s="3" t="str">
        <f t="shared" si="272"/>
        <v/>
      </c>
      <c r="AI414" s="3" t="str">
        <f t="shared" si="273"/>
        <v/>
      </c>
      <c r="AJ414" s="3" t="str">
        <f t="shared" si="274"/>
        <v/>
      </c>
      <c r="AK414" s="3" t="str">
        <f t="shared" si="275"/>
        <v/>
      </c>
      <c r="AL414" s="3" t="str">
        <f t="shared" si="276"/>
        <v/>
      </c>
      <c r="AM414" s="3" t="str">
        <f t="shared" si="277"/>
        <v/>
      </c>
      <c r="AN414" s="3" t="str">
        <f t="shared" si="278"/>
        <v/>
      </c>
      <c r="AO414" s="3" t="str">
        <f t="shared" si="279"/>
        <v/>
      </c>
      <c r="AP414" s="3" t="str">
        <f t="shared" si="280"/>
        <v/>
      </c>
      <c r="AQ414" s="3" t="str">
        <f t="shared" si="281"/>
        <v/>
      </c>
      <c r="AR414" s="3" t="str">
        <f t="shared" si="282"/>
        <v/>
      </c>
      <c r="AS414" s="3" t="str">
        <f t="shared" si="283"/>
        <v/>
      </c>
      <c r="AT414" s="3" t="str">
        <f t="shared" si="284"/>
        <v/>
      </c>
      <c r="AU414" s="3" t="str">
        <f t="shared" si="285"/>
        <v/>
      </c>
      <c r="AV414" s="3" t="str">
        <f t="shared" si="286"/>
        <v/>
      </c>
      <c r="AW414" s="3" t="str">
        <f t="shared" si="287"/>
        <v/>
      </c>
      <c r="AX414" s="3" t="str">
        <f t="shared" si="288"/>
        <v/>
      </c>
      <c r="AY414" s="3" t="str">
        <f t="shared" si="289"/>
        <v/>
      </c>
      <c r="AZ414" s="3" t="str">
        <f t="shared" si="290"/>
        <v/>
      </c>
      <c r="BA414" s="3" t="str">
        <f t="shared" si="291"/>
        <v/>
      </c>
      <c r="BB414" s="3" t="str">
        <f t="shared" si="292"/>
        <v/>
      </c>
      <c r="BC414" s="3" t="str">
        <f t="shared" si="293"/>
        <v/>
      </c>
      <c r="BD414" s="3" t="str">
        <f t="shared" si="294"/>
        <v/>
      </c>
      <c r="BE414" s="3" t="str">
        <f t="shared" si="295"/>
        <v/>
      </c>
      <c r="BF414" s="3" t="str">
        <f t="shared" si="296"/>
        <v/>
      </c>
      <c r="BG414" s="3" t="str">
        <f t="shared" si="297"/>
        <v/>
      </c>
      <c r="BH414" s="3" t="str">
        <f t="shared" si="298"/>
        <v/>
      </c>
      <c r="BI414" s="3" t="str">
        <f t="shared" si="299"/>
        <v/>
      </c>
      <c r="BJ414" s="3" t="str">
        <f t="shared" si="300"/>
        <v/>
      </c>
    </row>
    <row r="415" spans="2:62">
      <c r="B415" s="6">
        <v>22</v>
      </c>
      <c r="C415" s="4" t="str">
        <f>IF(B415="","",VLOOKUP(B415,Tabelle2!$A$2:$B$38,2,0))</f>
        <v>0-5-10-24-26-32</v>
      </c>
      <c r="D415" s="3">
        <f t="shared" si="269"/>
        <v>0</v>
      </c>
      <c r="E415" s="7" t="str">
        <f t="shared" si="267"/>
        <v>L</v>
      </c>
      <c r="F415" s="32" t="str">
        <f>IF(B415="","",IF(AE414&lt;$J$15,"Bet","No Bet"))</f>
        <v>Bet</v>
      </c>
      <c r="G415" s="22">
        <f t="shared" si="268"/>
        <v>-606</v>
      </c>
      <c r="AE415" s="1">
        <f>IF(E415="L",AE414+1,IF(E415="W",0,""))</f>
        <v>1</v>
      </c>
      <c r="AF415" s="3" t="str">
        <f t="shared" si="270"/>
        <v/>
      </c>
      <c r="AG415" s="3" t="str">
        <f t="shared" si="271"/>
        <v/>
      </c>
      <c r="AH415" s="3" t="str">
        <f t="shared" si="272"/>
        <v/>
      </c>
      <c r="AI415" s="3" t="str">
        <f t="shared" si="273"/>
        <v/>
      </c>
      <c r="AJ415" s="3" t="str">
        <f t="shared" si="274"/>
        <v/>
      </c>
      <c r="AK415" s="3" t="str">
        <f t="shared" si="275"/>
        <v/>
      </c>
      <c r="AL415" s="3" t="str">
        <f t="shared" si="276"/>
        <v/>
      </c>
      <c r="AM415" s="3" t="str">
        <f t="shared" si="277"/>
        <v/>
      </c>
      <c r="AN415" s="3" t="str">
        <f t="shared" si="278"/>
        <v/>
      </c>
      <c r="AO415" s="3" t="str">
        <f t="shared" si="279"/>
        <v/>
      </c>
      <c r="AP415" s="3" t="str">
        <f t="shared" si="280"/>
        <v/>
      </c>
      <c r="AQ415" s="3" t="str">
        <f t="shared" si="281"/>
        <v/>
      </c>
      <c r="AR415" s="3" t="str">
        <f t="shared" si="282"/>
        <v/>
      </c>
      <c r="AS415" s="3" t="str">
        <f t="shared" si="283"/>
        <v/>
      </c>
      <c r="AT415" s="3" t="str">
        <f t="shared" si="284"/>
        <v/>
      </c>
      <c r="AU415" s="3" t="str">
        <f t="shared" si="285"/>
        <v/>
      </c>
      <c r="AV415" s="3" t="str">
        <f t="shared" si="286"/>
        <v/>
      </c>
      <c r="AW415" s="3" t="str">
        <f t="shared" si="287"/>
        <v/>
      </c>
      <c r="AX415" s="3" t="str">
        <f t="shared" si="288"/>
        <v/>
      </c>
      <c r="AY415" s="3" t="str">
        <f t="shared" si="289"/>
        <v/>
      </c>
      <c r="AZ415" s="3" t="str">
        <f t="shared" si="290"/>
        <v/>
      </c>
      <c r="BA415" s="3" t="str">
        <f t="shared" si="291"/>
        <v/>
      </c>
      <c r="BB415" s="3" t="str">
        <f t="shared" si="292"/>
        <v/>
      </c>
      <c r="BC415" s="3" t="str">
        <f t="shared" si="293"/>
        <v/>
      </c>
      <c r="BD415" s="3" t="str">
        <f t="shared" si="294"/>
        <v/>
      </c>
      <c r="BE415" s="3" t="str">
        <f t="shared" si="295"/>
        <v/>
      </c>
      <c r="BF415" s="3" t="str">
        <f t="shared" si="296"/>
        <v/>
      </c>
      <c r="BG415" s="3" t="str">
        <f t="shared" si="297"/>
        <v/>
      </c>
      <c r="BH415" s="3" t="str">
        <f t="shared" si="298"/>
        <v/>
      </c>
      <c r="BI415" s="3" t="str">
        <f t="shared" si="299"/>
        <v/>
      </c>
      <c r="BJ415" s="3" t="str">
        <f t="shared" si="300"/>
        <v/>
      </c>
    </row>
    <row r="416" spans="2:62">
      <c r="B416" s="6">
        <v>22</v>
      </c>
      <c r="C416" s="4" t="str">
        <f>IF(B416="","",VLOOKUP(B416,Tabelle2!$A$2:$B$38,2,0))</f>
        <v>0-5-10-24-26-32</v>
      </c>
      <c r="D416" s="3">
        <f t="shared" si="269"/>
        <v>0</v>
      </c>
      <c r="E416" s="7" t="str">
        <f t="shared" si="267"/>
        <v>L</v>
      </c>
      <c r="F416" s="32" t="str">
        <f>IF(B416="","",IF(AE415&lt;$J$15,"Bet","No Bet"))</f>
        <v>Bet</v>
      </c>
      <c r="G416" s="22">
        <f t="shared" si="268"/>
        <v>-612</v>
      </c>
      <c r="AE416" s="1">
        <f>IF(E416="L",AE415+1,IF(E416="W",0,""))</f>
        <v>2</v>
      </c>
      <c r="AF416" s="3" t="str">
        <f t="shared" si="270"/>
        <v/>
      </c>
      <c r="AG416" s="3" t="str">
        <f t="shared" si="271"/>
        <v/>
      </c>
      <c r="AH416" s="3" t="str">
        <f t="shared" si="272"/>
        <v/>
      </c>
      <c r="AI416" s="3" t="str">
        <f t="shared" si="273"/>
        <v/>
      </c>
      <c r="AJ416" s="3" t="str">
        <f t="shared" si="274"/>
        <v/>
      </c>
      <c r="AK416" s="3" t="str">
        <f t="shared" si="275"/>
        <v/>
      </c>
      <c r="AL416" s="3" t="str">
        <f t="shared" si="276"/>
        <v/>
      </c>
      <c r="AM416" s="3" t="str">
        <f t="shared" si="277"/>
        <v/>
      </c>
      <c r="AN416" s="3" t="str">
        <f t="shared" si="278"/>
        <v/>
      </c>
      <c r="AO416" s="3" t="str">
        <f t="shared" si="279"/>
        <v/>
      </c>
      <c r="AP416" s="3" t="str">
        <f t="shared" si="280"/>
        <v/>
      </c>
      <c r="AQ416" s="3" t="str">
        <f t="shared" si="281"/>
        <v/>
      </c>
      <c r="AR416" s="3" t="str">
        <f t="shared" si="282"/>
        <v/>
      </c>
      <c r="AS416" s="3" t="str">
        <f t="shared" si="283"/>
        <v/>
      </c>
      <c r="AT416" s="3" t="str">
        <f t="shared" si="284"/>
        <v/>
      </c>
      <c r="AU416" s="3" t="str">
        <f t="shared" si="285"/>
        <v/>
      </c>
      <c r="AV416" s="3" t="str">
        <f t="shared" si="286"/>
        <v/>
      </c>
      <c r="AW416" s="3" t="str">
        <f t="shared" si="287"/>
        <v/>
      </c>
      <c r="AX416" s="3" t="str">
        <f t="shared" si="288"/>
        <v/>
      </c>
      <c r="AY416" s="3" t="str">
        <f t="shared" si="289"/>
        <v/>
      </c>
      <c r="AZ416" s="3" t="str">
        <f t="shared" si="290"/>
        <v/>
      </c>
      <c r="BA416" s="3" t="str">
        <f t="shared" si="291"/>
        <v/>
      </c>
      <c r="BB416" s="3" t="str">
        <f t="shared" si="292"/>
        <v/>
      </c>
      <c r="BC416" s="3" t="str">
        <f t="shared" si="293"/>
        <v/>
      </c>
      <c r="BD416" s="3" t="str">
        <f t="shared" si="294"/>
        <v/>
      </c>
      <c r="BE416" s="3" t="str">
        <f t="shared" si="295"/>
        <v/>
      </c>
      <c r="BF416" s="3" t="str">
        <f t="shared" si="296"/>
        <v/>
      </c>
      <c r="BG416" s="3" t="str">
        <f t="shared" si="297"/>
        <v/>
      </c>
      <c r="BH416" s="3" t="str">
        <f t="shared" si="298"/>
        <v/>
      </c>
      <c r="BI416" s="3" t="str">
        <f t="shared" si="299"/>
        <v/>
      </c>
      <c r="BJ416" s="3" t="str">
        <f t="shared" si="300"/>
        <v/>
      </c>
    </row>
    <row r="417" spans="2:62">
      <c r="B417" s="6">
        <v>3</v>
      </c>
      <c r="C417" s="4" t="str">
        <f>IF(B417="","",VLOOKUP(B417,Tabelle2!$A$2:$B$38,2,0))</f>
        <v>2-9-14-17-25-31</v>
      </c>
      <c r="D417" s="3">
        <f t="shared" si="269"/>
        <v>0</v>
      </c>
      <c r="E417" s="7" t="str">
        <f t="shared" si="267"/>
        <v>L</v>
      </c>
      <c r="F417" s="32" t="str">
        <f>IF(B417="","",IF(AE416&lt;$J$15,"Bet","No Bet"))</f>
        <v>Bet</v>
      </c>
      <c r="G417" s="22">
        <f t="shared" si="268"/>
        <v>-618</v>
      </c>
      <c r="AE417" s="1">
        <f>IF(E417="L",AE416+1,IF(E417="W",0,""))</f>
        <v>3</v>
      </c>
      <c r="AF417" s="3" t="str">
        <f t="shared" si="270"/>
        <v/>
      </c>
      <c r="AG417" s="3" t="str">
        <f t="shared" si="271"/>
        <v/>
      </c>
      <c r="AH417" s="3" t="str">
        <f t="shared" si="272"/>
        <v/>
      </c>
      <c r="AI417" s="3" t="str">
        <f t="shared" si="273"/>
        <v/>
      </c>
      <c r="AJ417" s="3" t="str">
        <f t="shared" si="274"/>
        <v/>
      </c>
      <c r="AK417" s="3" t="str">
        <f t="shared" si="275"/>
        <v/>
      </c>
      <c r="AL417" s="3" t="str">
        <f t="shared" si="276"/>
        <v/>
      </c>
      <c r="AM417" s="3" t="str">
        <f t="shared" si="277"/>
        <v/>
      </c>
      <c r="AN417" s="3" t="str">
        <f t="shared" si="278"/>
        <v/>
      </c>
      <c r="AO417" s="3" t="str">
        <f t="shared" si="279"/>
        <v/>
      </c>
      <c r="AP417" s="3" t="str">
        <f t="shared" si="280"/>
        <v/>
      </c>
      <c r="AQ417" s="3" t="str">
        <f t="shared" si="281"/>
        <v/>
      </c>
      <c r="AR417" s="3" t="str">
        <f t="shared" si="282"/>
        <v/>
      </c>
      <c r="AS417" s="3" t="str">
        <f t="shared" si="283"/>
        <v/>
      </c>
      <c r="AT417" s="3" t="str">
        <f t="shared" si="284"/>
        <v/>
      </c>
      <c r="AU417" s="3" t="str">
        <f t="shared" si="285"/>
        <v/>
      </c>
      <c r="AV417" s="3" t="str">
        <f t="shared" si="286"/>
        <v/>
      </c>
      <c r="AW417" s="3" t="str">
        <f t="shared" si="287"/>
        <v/>
      </c>
      <c r="AX417" s="3" t="str">
        <f t="shared" si="288"/>
        <v/>
      </c>
      <c r="AY417" s="3" t="str">
        <f t="shared" si="289"/>
        <v/>
      </c>
      <c r="AZ417" s="3" t="str">
        <f t="shared" si="290"/>
        <v/>
      </c>
      <c r="BA417" s="3" t="str">
        <f t="shared" si="291"/>
        <v/>
      </c>
      <c r="BB417" s="3" t="str">
        <f t="shared" si="292"/>
        <v/>
      </c>
      <c r="BC417" s="3" t="str">
        <f t="shared" si="293"/>
        <v/>
      </c>
      <c r="BD417" s="3" t="str">
        <f t="shared" si="294"/>
        <v/>
      </c>
      <c r="BE417" s="3" t="str">
        <f t="shared" si="295"/>
        <v/>
      </c>
      <c r="BF417" s="3" t="str">
        <f t="shared" si="296"/>
        <v/>
      </c>
      <c r="BG417" s="3" t="str">
        <f t="shared" si="297"/>
        <v/>
      </c>
      <c r="BH417" s="3" t="str">
        <f t="shared" si="298"/>
        <v/>
      </c>
      <c r="BI417" s="3" t="str">
        <f t="shared" si="299"/>
        <v/>
      </c>
      <c r="BJ417" s="3" t="str">
        <f t="shared" si="300"/>
        <v/>
      </c>
    </row>
    <row r="418" spans="2:62">
      <c r="B418" s="6">
        <v>11</v>
      </c>
      <c r="C418" s="4" t="str">
        <f>IF(B418="","",VLOOKUP(B418,Tabelle2!$A$2:$B$38,2,0))</f>
        <v>1-2-4-20-21-33</v>
      </c>
      <c r="D418" s="3">
        <f t="shared" si="269"/>
        <v>0</v>
      </c>
      <c r="E418" s="7" t="str">
        <f t="shared" si="267"/>
        <v>L</v>
      </c>
      <c r="F418" s="32" t="str">
        <f>IF(B418="","",IF(AE417&lt;$J$15,"Bet","No Bet"))</f>
        <v>Bet</v>
      </c>
      <c r="G418" s="22">
        <f t="shared" si="268"/>
        <v>-624</v>
      </c>
      <c r="AE418" s="1">
        <f>IF(E418="L",AE417+1,IF(E418="W",0,""))</f>
        <v>4</v>
      </c>
      <c r="AF418" s="3" t="str">
        <f t="shared" si="270"/>
        <v/>
      </c>
      <c r="AG418" s="3" t="str">
        <f t="shared" si="271"/>
        <v/>
      </c>
      <c r="AH418" s="3" t="str">
        <f t="shared" si="272"/>
        <v/>
      </c>
      <c r="AI418" s="3">
        <f t="shared" si="273"/>
        <v>1</v>
      </c>
      <c r="AJ418" s="3" t="str">
        <f t="shared" si="274"/>
        <v/>
      </c>
      <c r="AK418" s="3" t="str">
        <f t="shared" si="275"/>
        <v/>
      </c>
      <c r="AL418" s="3" t="str">
        <f t="shared" si="276"/>
        <v/>
      </c>
      <c r="AM418" s="3" t="str">
        <f t="shared" si="277"/>
        <v/>
      </c>
      <c r="AN418" s="3" t="str">
        <f t="shared" si="278"/>
        <v/>
      </c>
      <c r="AO418" s="3" t="str">
        <f t="shared" si="279"/>
        <v/>
      </c>
      <c r="AP418" s="3" t="str">
        <f t="shared" si="280"/>
        <v/>
      </c>
      <c r="AQ418" s="3" t="str">
        <f t="shared" si="281"/>
        <v/>
      </c>
      <c r="AR418" s="3" t="str">
        <f t="shared" si="282"/>
        <v/>
      </c>
      <c r="AS418" s="3" t="str">
        <f t="shared" si="283"/>
        <v/>
      </c>
      <c r="AT418" s="3" t="str">
        <f t="shared" si="284"/>
        <v/>
      </c>
      <c r="AU418" s="3" t="str">
        <f t="shared" si="285"/>
        <v/>
      </c>
      <c r="AV418" s="3" t="str">
        <f t="shared" si="286"/>
        <v/>
      </c>
      <c r="AW418" s="3" t="str">
        <f t="shared" si="287"/>
        <v/>
      </c>
      <c r="AX418" s="3" t="str">
        <f t="shared" si="288"/>
        <v/>
      </c>
      <c r="AY418" s="3" t="str">
        <f t="shared" si="289"/>
        <v/>
      </c>
      <c r="AZ418" s="3" t="str">
        <f t="shared" si="290"/>
        <v/>
      </c>
      <c r="BA418" s="3" t="str">
        <f t="shared" si="291"/>
        <v/>
      </c>
      <c r="BB418" s="3" t="str">
        <f t="shared" si="292"/>
        <v/>
      </c>
      <c r="BC418" s="3" t="str">
        <f t="shared" si="293"/>
        <v/>
      </c>
      <c r="BD418" s="3" t="str">
        <f t="shared" si="294"/>
        <v/>
      </c>
      <c r="BE418" s="3" t="str">
        <f t="shared" si="295"/>
        <v/>
      </c>
      <c r="BF418" s="3" t="str">
        <f t="shared" si="296"/>
        <v/>
      </c>
      <c r="BG418" s="3" t="str">
        <f t="shared" si="297"/>
        <v/>
      </c>
      <c r="BH418" s="3" t="str">
        <f t="shared" si="298"/>
        <v/>
      </c>
      <c r="BI418" s="3" t="str">
        <f t="shared" si="299"/>
        <v/>
      </c>
      <c r="BJ418" s="3" t="str">
        <f t="shared" si="300"/>
        <v/>
      </c>
    </row>
    <row r="419" spans="2:62">
      <c r="B419" s="6">
        <v>4</v>
      </c>
      <c r="C419" s="4" t="str">
        <f>IF(B419="","",VLOOKUP(B419,Tabelle2!$A$2:$B$38,2,0))</f>
        <v>7-11-12-13-28-36</v>
      </c>
      <c r="D419" s="3">
        <f t="shared" si="269"/>
        <v>1</v>
      </c>
      <c r="E419" s="7" t="str">
        <f t="shared" si="267"/>
        <v>W</v>
      </c>
      <c r="F419" s="32" t="str">
        <f>IF(B419="","",IF(AE418&lt;$J$15,"Bet","No Bet"))</f>
        <v>Bet</v>
      </c>
      <c r="G419" s="22">
        <f t="shared" si="268"/>
        <v>-594</v>
      </c>
      <c r="AE419" s="1">
        <f>IF(E419="L",AE418+1,IF(E419="W",0,""))</f>
        <v>0</v>
      </c>
      <c r="AF419" s="3" t="str">
        <f t="shared" si="270"/>
        <v/>
      </c>
      <c r="AG419" s="3" t="str">
        <f t="shared" si="271"/>
        <v/>
      </c>
      <c r="AH419" s="3" t="str">
        <f t="shared" si="272"/>
        <v/>
      </c>
      <c r="AI419" s="3" t="str">
        <f t="shared" si="273"/>
        <v/>
      </c>
      <c r="AJ419" s="3" t="str">
        <f t="shared" si="274"/>
        <v/>
      </c>
      <c r="AK419" s="3" t="str">
        <f t="shared" si="275"/>
        <v/>
      </c>
      <c r="AL419" s="3" t="str">
        <f t="shared" si="276"/>
        <v/>
      </c>
      <c r="AM419" s="3" t="str">
        <f t="shared" si="277"/>
        <v/>
      </c>
      <c r="AN419" s="3" t="str">
        <f t="shared" si="278"/>
        <v/>
      </c>
      <c r="AO419" s="3" t="str">
        <f t="shared" si="279"/>
        <v/>
      </c>
      <c r="AP419" s="3" t="str">
        <f t="shared" si="280"/>
        <v/>
      </c>
      <c r="AQ419" s="3" t="str">
        <f t="shared" si="281"/>
        <v/>
      </c>
      <c r="AR419" s="3" t="str">
        <f t="shared" si="282"/>
        <v/>
      </c>
      <c r="AS419" s="3" t="str">
        <f t="shared" si="283"/>
        <v/>
      </c>
      <c r="AT419" s="3" t="str">
        <f t="shared" si="284"/>
        <v/>
      </c>
      <c r="AU419" s="3" t="str">
        <f t="shared" si="285"/>
        <v/>
      </c>
      <c r="AV419" s="3" t="str">
        <f t="shared" si="286"/>
        <v/>
      </c>
      <c r="AW419" s="3" t="str">
        <f t="shared" si="287"/>
        <v/>
      </c>
      <c r="AX419" s="3" t="str">
        <f t="shared" si="288"/>
        <v/>
      </c>
      <c r="AY419" s="3" t="str">
        <f t="shared" si="289"/>
        <v/>
      </c>
      <c r="AZ419" s="3" t="str">
        <f t="shared" si="290"/>
        <v/>
      </c>
      <c r="BA419" s="3" t="str">
        <f t="shared" si="291"/>
        <v/>
      </c>
      <c r="BB419" s="3" t="str">
        <f t="shared" si="292"/>
        <v/>
      </c>
      <c r="BC419" s="3" t="str">
        <f t="shared" si="293"/>
        <v/>
      </c>
      <c r="BD419" s="3" t="str">
        <f t="shared" si="294"/>
        <v/>
      </c>
      <c r="BE419" s="3" t="str">
        <f t="shared" si="295"/>
        <v/>
      </c>
      <c r="BF419" s="3" t="str">
        <f t="shared" si="296"/>
        <v/>
      </c>
      <c r="BG419" s="3" t="str">
        <f t="shared" si="297"/>
        <v/>
      </c>
      <c r="BH419" s="3" t="str">
        <f t="shared" si="298"/>
        <v/>
      </c>
      <c r="BI419" s="3" t="str">
        <f t="shared" si="299"/>
        <v/>
      </c>
      <c r="BJ419" s="3" t="str">
        <f t="shared" si="300"/>
        <v/>
      </c>
    </row>
    <row r="420" spans="2:62">
      <c r="B420" s="6">
        <v>4</v>
      </c>
      <c r="C420" s="4" t="str">
        <f>IF(B420="","",VLOOKUP(B420,Tabelle2!$A$2:$B$38,2,0))</f>
        <v>7-11-12-13-28-36</v>
      </c>
      <c r="D420" s="3">
        <f t="shared" si="269"/>
        <v>0</v>
      </c>
      <c r="E420" s="7" t="str">
        <f t="shared" si="267"/>
        <v>L</v>
      </c>
      <c r="F420" s="32" t="str">
        <f>IF(B420="","",IF(AE419&lt;$J$15,"Bet","No Bet"))</f>
        <v>Bet</v>
      </c>
      <c r="G420" s="22">
        <f t="shared" si="268"/>
        <v>-600</v>
      </c>
      <c r="AE420" s="1">
        <f>IF(E420="L",AE419+1,IF(E420="W",0,""))</f>
        <v>1</v>
      </c>
      <c r="AF420" s="3" t="str">
        <f t="shared" si="270"/>
        <v/>
      </c>
      <c r="AG420" s="3" t="str">
        <f t="shared" si="271"/>
        <v/>
      </c>
      <c r="AH420" s="3" t="str">
        <f t="shared" si="272"/>
        <v/>
      </c>
      <c r="AI420" s="3" t="str">
        <f t="shared" si="273"/>
        <v/>
      </c>
      <c r="AJ420" s="3" t="str">
        <f t="shared" si="274"/>
        <v/>
      </c>
      <c r="AK420" s="3" t="str">
        <f t="shared" si="275"/>
        <v/>
      </c>
      <c r="AL420" s="3" t="str">
        <f t="shared" si="276"/>
        <v/>
      </c>
      <c r="AM420" s="3" t="str">
        <f t="shared" si="277"/>
        <v/>
      </c>
      <c r="AN420" s="3" t="str">
        <f t="shared" si="278"/>
        <v/>
      </c>
      <c r="AO420" s="3" t="str">
        <f t="shared" si="279"/>
        <v/>
      </c>
      <c r="AP420" s="3" t="str">
        <f t="shared" si="280"/>
        <v/>
      </c>
      <c r="AQ420" s="3" t="str">
        <f t="shared" si="281"/>
        <v/>
      </c>
      <c r="AR420" s="3" t="str">
        <f t="shared" si="282"/>
        <v/>
      </c>
      <c r="AS420" s="3" t="str">
        <f t="shared" si="283"/>
        <v/>
      </c>
      <c r="AT420" s="3" t="str">
        <f t="shared" si="284"/>
        <v/>
      </c>
      <c r="AU420" s="3" t="str">
        <f t="shared" si="285"/>
        <v/>
      </c>
      <c r="AV420" s="3" t="str">
        <f t="shared" si="286"/>
        <v/>
      </c>
      <c r="AW420" s="3" t="str">
        <f t="shared" si="287"/>
        <v/>
      </c>
      <c r="AX420" s="3" t="str">
        <f t="shared" si="288"/>
        <v/>
      </c>
      <c r="AY420" s="3" t="str">
        <f t="shared" si="289"/>
        <v/>
      </c>
      <c r="AZ420" s="3" t="str">
        <f t="shared" si="290"/>
        <v/>
      </c>
      <c r="BA420" s="3" t="str">
        <f t="shared" si="291"/>
        <v/>
      </c>
      <c r="BB420" s="3" t="str">
        <f t="shared" si="292"/>
        <v/>
      </c>
      <c r="BC420" s="3" t="str">
        <f t="shared" si="293"/>
        <v/>
      </c>
      <c r="BD420" s="3" t="str">
        <f t="shared" si="294"/>
        <v/>
      </c>
      <c r="BE420" s="3" t="str">
        <f t="shared" si="295"/>
        <v/>
      </c>
      <c r="BF420" s="3" t="str">
        <f t="shared" si="296"/>
        <v/>
      </c>
      <c r="BG420" s="3" t="str">
        <f t="shared" si="297"/>
        <v/>
      </c>
      <c r="BH420" s="3" t="str">
        <f t="shared" si="298"/>
        <v/>
      </c>
      <c r="BI420" s="3" t="str">
        <f t="shared" si="299"/>
        <v/>
      </c>
      <c r="BJ420" s="3" t="str">
        <f t="shared" si="300"/>
        <v/>
      </c>
    </row>
    <row r="421" spans="2:62">
      <c r="B421" s="6">
        <v>18</v>
      </c>
      <c r="C421" s="4" t="str">
        <f>IF(B421="","",VLOOKUP(B421,Tabelle2!$A$2:$B$38,2,0))</f>
        <v>0-5-15-16-24-32</v>
      </c>
      <c r="D421" s="3">
        <f t="shared" si="269"/>
        <v>0</v>
      </c>
      <c r="E421" s="7" t="str">
        <f t="shared" si="267"/>
        <v>L</v>
      </c>
      <c r="F421" s="32" t="str">
        <f>IF(B421="","",IF(AE420&lt;$J$15,"Bet","No Bet"))</f>
        <v>Bet</v>
      </c>
      <c r="G421" s="22">
        <f t="shared" si="268"/>
        <v>-606</v>
      </c>
      <c r="AE421" s="1">
        <f>IF(E421="L",AE420+1,IF(E421="W",0,""))</f>
        <v>2</v>
      </c>
      <c r="AF421" s="3" t="str">
        <f t="shared" si="270"/>
        <v/>
      </c>
      <c r="AG421" s="3" t="str">
        <f t="shared" si="271"/>
        <v/>
      </c>
      <c r="AH421" s="3" t="str">
        <f t="shared" si="272"/>
        <v/>
      </c>
      <c r="AI421" s="3" t="str">
        <f t="shared" si="273"/>
        <v/>
      </c>
      <c r="AJ421" s="3" t="str">
        <f t="shared" si="274"/>
        <v/>
      </c>
      <c r="AK421" s="3" t="str">
        <f t="shared" si="275"/>
        <v/>
      </c>
      <c r="AL421" s="3" t="str">
        <f t="shared" si="276"/>
        <v/>
      </c>
      <c r="AM421" s="3" t="str">
        <f t="shared" si="277"/>
        <v/>
      </c>
      <c r="AN421" s="3" t="str">
        <f t="shared" si="278"/>
        <v/>
      </c>
      <c r="AO421" s="3" t="str">
        <f t="shared" si="279"/>
        <v/>
      </c>
      <c r="AP421" s="3" t="str">
        <f t="shared" si="280"/>
        <v/>
      </c>
      <c r="AQ421" s="3" t="str">
        <f t="shared" si="281"/>
        <v/>
      </c>
      <c r="AR421" s="3" t="str">
        <f t="shared" si="282"/>
        <v/>
      </c>
      <c r="AS421" s="3" t="str">
        <f t="shared" si="283"/>
        <v/>
      </c>
      <c r="AT421" s="3" t="str">
        <f t="shared" si="284"/>
        <v/>
      </c>
      <c r="AU421" s="3" t="str">
        <f t="shared" si="285"/>
        <v/>
      </c>
      <c r="AV421" s="3" t="str">
        <f t="shared" si="286"/>
        <v/>
      </c>
      <c r="AW421" s="3" t="str">
        <f t="shared" si="287"/>
        <v/>
      </c>
      <c r="AX421" s="3" t="str">
        <f t="shared" si="288"/>
        <v/>
      </c>
      <c r="AY421" s="3" t="str">
        <f t="shared" si="289"/>
        <v/>
      </c>
      <c r="AZ421" s="3" t="str">
        <f t="shared" si="290"/>
        <v/>
      </c>
      <c r="BA421" s="3" t="str">
        <f t="shared" si="291"/>
        <v/>
      </c>
      <c r="BB421" s="3" t="str">
        <f t="shared" si="292"/>
        <v/>
      </c>
      <c r="BC421" s="3" t="str">
        <f t="shared" si="293"/>
        <v/>
      </c>
      <c r="BD421" s="3" t="str">
        <f t="shared" si="294"/>
        <v/>
      </c>
      <c r="BE421" s="3" t="str">
        <f t="shared" si="295"/>
        <v/>
      </c>
      <c r="BF421" s="3" t="str">
        <f t="shared" si="296"/>
        <v/>
      </c>
      <c r="BG421" s="3" t="str">
        <f t="shared" si="297"/>
        <v/>
      </c>
      <c r="BH421" s="3" t="str">
        <f t="shared" si="298"/>
        <v/>
      </c>
      <c r="BI421" s="3" t="str">
        <f t="shared" si="299"/>
        <v/>
      </c>
      <c r="BJ421" s="3" t="str">
        <f t="shared" si="300"/>
        <v/>
      </c>
    </row>
    <row r="422" spans="2:62">
      <c r="B422" s="6">
        <v>3</v>
      </c>
      <c r="C422" s="4" t="str">
        <f>IF(B422="","",VLOOKUP(B422,Tabelle2!$A$2:$B$38,2,0))</f>
        <v>2-9-14-17-25-31</v>
      </c>
      <c r="D422" s="3">
        <f t="shared" si="269"/>
        <v>0</v>
      </c>
      <c r="E422" s="7" t="str">
        <f t="shared" si="267"/>
        <v>L</v>
      </c>
      <c r="F422" s="32" t="str">
        <f>IF(B422="","",IF(AE421&lt;$J$15,"Bet","No Bet"))</f>
        <v>Bet</v>
      </c>
      <c r="G422" s="22">
        <f t="shared" si="268"/>
        <v>-612</v>
      </c>
      <c r="AE422" s="1">
        <f>IF(E422="L",AE421+1,IF(E422="W",0,""))</f>
        <v>3</v>
      </c>
      <c r="AF422" s="3" t="str">
        <f t="shared" si="270"/>
        <v/>
      </c>
      <c r="AG422" s="3" t="str">
        <f t="shared" si="271"/>
        <v/>
      </c>
      <c r="AH422" s="3" t="str">
        <f t="shared" si="272"/>
        <v/>
      </c>
      <c r="AI422" s="3" t="str">
        <f t="shared" si="273"/>
        <v/>
      </c>
      <c r="AJ422" s="3" t="str">
        <f t="shared" si="274"/>
        <v/>
      </c>
      <c r="AK422" s="3" t="str">
        <f t="shared" si="275"/>
        <v/>
      </c>
      <c r="AL422" s="3" t="str">
        <f t="shared" si="276"/>
        <v/>
      </c>
      <c r="AM422" s="3" t="str">
        <f t="shared" si="277"/>
        <v/>
      </c>
      <c r="AN422" s="3" t="str">
        <f t="shared" si="278"/>
        <v/>
      </c>
      <c r="AO422" s="3" t="str">
        <f t="shared" si="279"/>
        <v/>
      </c>
      <c r="AP422" s="3" t="str">
        <f t="shared" si="280"/>
        <v/>
      </c>
      <c r="AQ422" s="3" t="str">
        <f t="shared" si="281"/>
        <v/>
      </c>
      <c r="AR422" s="3" t="str">
        <f t="shared" si="282"/>
        <v/>
      </c>
      <c r="AS422" s="3" t="str">
        <f t="shared" si="283"/>
        <v/>
      </c>
      <c r="AT422" s="3" t="str">
        <f t="shared" si="284"/>
        <v/>
      </c>
      <c r="AU422" s="3" t="str">
        <f t="shared" si="285"/>
        <v/>
      </c>
      <c r="AV422" s="3" t="str">
        <f t="shared" si="286"/>
        <v/>
      </c>
      <c r="AW422" s="3" t="str">
        <f t="shared" si="287"/>
        <v/>
      </c>
      <c r="AX422" s="3" t="str">
        <f t="shared" si="288"/>
        <v/>
      </c>
      <c r="AY422" s="3" t="str">
        <f t="shared" si="289"/>
        <v/>
      </c>
      <c r="AZ422" s="3" t="str">
        <f t="shared" si="290"/>
        <v/>
      </c>
      <c r="BA422" s="3" t="str">
        <f t="shared" si="291"/>
        <v/>
      </c>
      <c r="BB422" s="3" t="str">
        <f t="shared" si="292"/>
        <v/>
      </c>
      <c r="BC422" s="3" t="str">
        <f t="shared" si="293"/>
        <v/>
      </c>
      <c r="BD422" s="3" t="str">
        <f t="shared" si="294"/>
        <v/>
      </c>
      <c r="BE422" s="3" t="str">
        <f t="shared" si="295"/>
        <v/>
      </c>
      <c r="BF422" s="3" t="str">
        <f t="shared" si="296"/>
        <v/>
      </c>
      <c r="BG422" s="3" t="str">
        <f t="shared" si="297"/>
        <v/>
      </c>
      <c r="BH422" s="3" t="str">
        <f t="shared" si="298"/>
        <v/>
      </c>
      <c r="BI422" s="3" t="str">
        <f t="shared" si="299"/>
        <v/>
      </c>
      <c r="BJ422" s="3" t="str">
        <f t="shared" si="300"/>
        <v/>
      </c>
    </row>
    <row r="423" spans="2:62">
      <c r="B423" s="6">
        <v>22</v>
      </c>
      <c r="C423" s="4" t="str">
        <f>IF(B423="","",VLOOKUP(B423,Tabelle2!$A$2:$B$38,2,0))</f>
        <v>0-5-10-24-26-32</v>
      </c>
      <c r="D423" s="3">
        <f t="shared" si="269"/>
        <v>0</v>
      </c>
      <c r="E423" s="7" t="str">
        <f t="shared" si="267"/>
        <v>L</v>
      </c>
      <c r="F423" s="32" t="str">
        <f>IF(B423="","",IF(AE422&lt;$J$15,"Bet","No Bet"))</f>
        <v>Bet</v>
      </c>
      <c r="G423" s="22">
        <f t="shared" si="268"/>
        <v>-618</v>
      </c>
      <c r="AE423" s="1">
        <f>IF(E423="L",AE422+1,IF(E423="W",0,""))</f>
        <v>4</v>
      </c>
      <c r="AF423" s="3" t="str">
        <f t="shared" si="270"/>
        <v/>
      </c>
      <c r="AG423" s="3" t="str">
        <f t="shared" si="271"/>
        <v/>
      </c>
      <c r="AH423" s="3" t="str">
        <f t="shared" si="272"/>
        <v/>
      </c>
      <c r="AI423" s="3" t="str">
        <f t="shared" si="273"/>
        <v/>
      </c>
      <c r="AJ423" s="3" t="str">
        <f t="shared" si="274"/>
        <v/>
      </c>
      <c r="AK423" s="3" t="str">
        <f t="shared" si="275"/>
        <v/>
      </c>
      <c r="AL423" s="3" t="str">
        <f t="shared" si="276"/>
        <v/>
      </c>
      <c r="AM423" s="3" t="str">
        <f t="shared" si="277"/>
        <v/>
      </c>
      <c r="AN423" s="3" t="str">
        <f t="shared" si="278"/>
        <v/>
      </c>
      <c r="AO423" s="3" t="str">
        <f t="shared" si="279"/>
        <v/>
      </c>
      <c r="AP423" s="3" t="str">
        <f t="shared" si="280"/>
        <v/>
      </c>
      <c r="AQ423" s="3" t="str">
        <f t="shared" si="281"/>
        <v/>
      </c>
      <c r="AR423" s="3" t="str">
        <f t="shared" si="282"/>
        <v/>
      </c>
      <c r="AS423" s="3" t="str">
        <f t="shared" si="283"/>
        <v/>
      </c>
      <c r="AT423" s="3" t="str">
        <f t="shared" si="284"/>
        <v/>
      </c>
      <c r="AU423" s="3" t="str">
        <f t="shared" si="285"/>
        <v/>
      </c>
      <c r="AV423" s="3" t="str">
        <f t="shared" si="286"/>
        <v/>
      </c>
      <c r="AW423" s="3" t="str">
        <f t="shared" si="287"/>
        <v/>
      </c>
      <c r="AX423" s="3" t="str">
        <f t="shared" si="288"/>
        <v/>
      </c>
      <c r="AY423" s="3" t="str">
        <f t="shared" si="289"/>
        <v/>
      </c>
      <c r="AZ423" s="3" t="str">
        <f t="shared" si="290"/>
        <v/>
      </c>
      <c r="BA423" s="3" t="str">
        <f t="shared" si="291"/>
        <v/>
      </c>
      <c r="BB423" s="3" t="str">
        <f t="shared" si="292"/>
        <v/>
      </c>
      <c r="BC423" s="3" t="str">
        <f t="shared" si="293"/>
        <v/>
      </c>
      <c r="BD423" s="3" t="str">
        <f t="shared" si="294"/>
        <v/>
      </c>
      <c r="BE423" s="3" t="str">
        <f t="shared" si="295"/>
        <v/>
      </c>
      <c r="BF423" s="3" t="str">
        <f t="shared" si="296"/>
        <v/>
      </c>
      <c r="BG423" s="3" t="str">
        <f t="shared" si="297"/>
        <v/>
      </c>
      <c r="BH423" s="3" t="str">
        <f t="shared" si="298"/>
        <v/>
      </c>
      <c r="BI423" s="3" t="str">
        <f t="shared" si="299"/>
        <v/>
      </c>
      <c r="BJ423" s="3" t="str">
        <f t="shared" si="300"/>
        <v/>
      </c>
    </row>
    <row r="424" spans="2:62">
      <c r="B424" s="6">
        <v>16</v>
      </c>
      <c r="C424" s="4" t="str">
        <f>IF(B424="","",VLOOKUP(B424,Tabelle2!$A$2:$B$38,2,0))</f>
        <v>7-13-18-27-29-36</v>
      </c>
      <c r="D424" s="3">
        <f t="shared" si="269"/>
        <v>0</v>
      </c>
      <c r="E424" s="7" t="str">
        <f t="shared" si="267"/>
        <v>L</v>
      </c>
      <c r="F424" s="32" t="str">
        <f>IF(B424="","",IF(AE423&lt;$J$15,"Bet","No Bet"))</f>
        <v>Bet</v>
      </c>
      <c r="G424" s="22">
        <f t="shared" si="268"/>
        <v>-624</v>
      </c>
      <c r="AE424" s="1">
        <f>IF(E424="L",AE423+1,IF(E424="W",0,""))</f>
        <v>5</v>
      </c>
      <c r="AF424" s="3" t="str">
        <f t="shared" si="270"/>
        <v/>
      </c>
      <c r="AG424" s="3" t="str">
        <f t="shared" si="271"/>
        <v/>
      </c>
      <c r="AH424" s="3" t="str">
        <f t="shared" si="272"/>
        <v/>
      </c>
      <c r="AI424" s="3" t="str">
        <f t="shared" si="273"/>
        <v/>
      </c>
      <c r="AJ424" s="3" t="str">
        <f t="shared" si="274"/>
        <v/>
      </c>
      <c r="AK424" s="3" t="str">
        <f t="shared" si="275"/>
        <v/>
      </c>
      <c r="AL424" s="3" t="str">
        <f t="shared" si="276"/>
        <v/>
      </c>
      <c r="AM424" s="3" t="str">
        <f t="shared" si="277"/>
        <v/>
      </c>
      <c r="AN424" s="3" t="str">
        <f t="shared" si="278"/>
        <v/>
      </c>
      <c r="AO424" s="3" t="str">
        <f t="shared" si="279"/>
        <v/>
      </c>
      <c r="AP424" s="3" t="str">
        <f t="shared" si="280"/>
        <v/>
      </c>
      <c r="AQ424" s="3" t="str">
        <f t="shared" si="281"/>
        <v/>
      </c>
      <c r="AR424" s="3" t="str">
        <f t="shared" si="282"/>
        <v/>
      </c>
      <c r="AS424" s="3" t="str">
        <f t="shared" si="283"/>
        <v/>
      </c>
      <c r="AT424" s="3" t="str">
        <f t="shared" si="284"/>
        <v/>
      </c>
      <c r="AU424" s="3" t="str">
        <f t="shared" si="285"/>
        <v/>
      </c>
      <c r="AV424" s="3" t="str">
        <f t="shared" si="286"/>
        <v/>
      </c>
      <c r="AW424" s="3" t="str">
        <f t="shared" si="287"/>
        <v/>
      </c>
      <c r="AX424" s="3" t="str">
        <f t="shared" si="288"/>
        <v/>
      </c>
      <c r="AY424" s="3" t="str">
        <f t="shared" si="289"/>
        <v/>
      </c>
      <c r="AZ424" s="3" t="str">
        <f t="shared" si="290"/>
        <v/>
      </c>
      <c r="BA424" s="3" t="str">
        <f t="shared" si="291"/>
        <v/>
      </c>
      <c r="BB424" s="3" t="str">
        <f t="shared" si="292"/>
        <v/>
      </c>
      <c r="BC424" s="3" t="str">
        <f t="shared" si="293"/>
        <v/>
      </c>
      <c r="BD424" s="3" t="str">
        <f t="shared" si="294"/>
        <v/>
      </c>
      <c r="BE424" s="3" t="str">
        <f t="shared" si="295"/>
        <v/>
      </c>
      <c r="BF424" s="3" t="str">
        <f t="shared" si="296"/>
        <v/>
      </c>
      <c r="BG424" s="3" t="str">
        <f t="shared" si="297"/>
        <v/>
      </c>
      <c r="BH424" s="3" t="str">
        <f t="shared" si="298"/>
        <v/>
      </c>
      <c r="BI424" s="3" t="str">
        <f t="shared" si="299"/>
        <v/>
      </c>
      <c r="BJ424" s="3" t="str">
        <f t="shared" si="300"/>
        <v/>
      </c>
    </row>
    <row r="425" spans="2:62">
      <c r="B425" s="6">
        <v>32</v>
      </c>
      <c r="C425" s="4" t="str">
        <f>IF(B425="","",VLOOKUP(B425,Tabelle2!$A$2:$B$38,2,0))</f>
        <v>6-18-22-27-29-34</v>
      </c>
      <c r="D425" s="3">
        <f t="shared" si="269"/>
        <v>0</v>
      </c>
      <c r="E425" s="7" t="str">
        <f t="shared" si="267"/>
        <v>L</v>
      </c>
      <c r="F425" s="32" t="str">
        <f>IF(B425="","",IF(AE424&lt;$J$15,"Bet","No Bet"))</f>
        <v>Bet</v>
      </c>
      <c r="G425" s="22">
        <f t="shared" si="268"/>
        <v>-630</v>
      </c>
      <c r="AE425" s="1">
        <f>IF(E425="L",AE424+1,IF(E425="W",0,""))</f>
        <v>6</v>
      </c>
      <c r="AF425" s="3" t="str">
        <f t="shared" si="270"/>
        <v/>
      </c>
      <c r="AG425" s="3" t="str">
        <f t="shared" si="271"/>
        <v/>
      </c>
      <c r="AH425" s="3" t="str">
        <f t="shared" si="272"/>
        <v/>
      </c>
      <c r="AI425" s="3" t="str">
        <f t="shared" si="273"/>
        <v/>
      </c>
      <c r="AJ425" s="3" t="str">
        <f t="shared" si="274"/>
        <v/>
      </c>
      <c r="AK425" s="3" t="str">
        <f t="shared" si="275"/>
        <v/>
      </c>
      <c r="AL425" s="3" t="str">
        <f t="shared" si="276"/>
        <v/>
      </c>
      <c r="AM425" s="3" t="str">
        <f t="shared" si="277"/>
        <v/>
      </c>
      <c r="AN425" s="3" t="str">
        <f t="shared" si="278"/>
        <v/>
      </c>
      <c r="AO425" s="3" t="str">
        <f t="shared" si="279"/>
        <v/>
      </c>
      <c r="AP425" s="3" t="str">
        <f t="shared" si="280"/>
        <v/>
      </c>
      <c r="AQ425" s="3" t="str">
        <f t="shared" si="281"/>
        <v/>
      </c>
      <c r="AR425" s="3" t="str">
        <f t="shared" si="282"/>
        <v/>
      </c>
      <c r="AS425" s="3" t="str">
        <f t="shared" si="283"/>
        <v/>
      </c>
      <c r="AT425" s="3" t="str">
        <f t="shared" si="284"/>
        <v/>
      </c>
      <c r="AU425" s="3" t="str">
        <f t="shared" si="285"/>
        <v/>
      </c>
      <c r="AV425" s="3" t="str">
        <f t="shared" si="286"/>
        <v/>
      </c>
      <c r="AW425" s="3" t="str">
        <f t="shared" si="287"/>
        <v/>
      </c>
      <c r="AX425" s="3" t="str">
        <f t="shared" si="288"/>
        <v/>
      </c>
      <c r="AY425" s="3" t="str">
        <f t="shared" si="289"/>
        <v/>
      </c>
      <c r="AZ425" s="3" t="str">
        <f t="shared" si="290"/>
        <v/>
      </c>
      <c r="BA425" s="3" t="str">
        <f t="shared" si="291"/>
        <v/>
      </c>
      <c r="BB425" s="3" t="str">
        <f t="shared" si="292"/>
        <v/>
      </c>
      <c r="BC425" s="3" t="str">
        <f t="shared" si="293"/>
        <v/>
      </c>
      <c r="BD425" s="3" t="str">
        <f t="shared" si="294"/>
        <v/>
      </c>
      <c r="BE425" s="3" t="str">
        <f t="shared" si="295"/>
        <v/>
      </c>
      <c r="BF425" s="3" t="str">
        <f t="shared" si="296"/>
        <v/>
      </c>
      <c r="BG425" s="3" t="str">
        <f t="shared" si="297"/>
        <v/>
      </c>
      <c r="BH425" s="3" t="str">
        <f t="shared" si="298"/>
        <v/>
      </c>
      <c r="BI425" s="3" t="str">
        <f t="shared" si="299"/>
        <v/>
      </c>
      <c r="BJ425" s="3" t="str">
        <f t="shared" si="300"/>
        <v/>
      </c>
    </row>
    <row r="426" spans="2:62">
      <c r="B426" s="6">
        <v>26</v>
      </c>
      <c r="C426" s="4" t="str">
        <f>IF(B426="","",VLOOKUP(B426,Tabelle2!$A$2:$B$38,2,0))</f>
        <v>9-17-22-25-31-34</v>
      </c>
      <c r="D426" s="3">
        <f t="shared" si="269"/>
        <v>0</v>
      </c>
      <c r="E426" s="7" t="str">
        <f t="shared" si="267"/>
        <v>L</v>
      </c>
      <c r="F426" s="32" t="str">
        <f>IF(B426="","",IF(AE425&lt;$J$15,"Bet","No Bet"))</f>
        <v>Bet</v>
      </c>
      <c r="G426" s="22">
        <f t="shared" si="268"/>
        <v>-636</v>
      </c>
      <c r="AE426" s="1">
        <f>IF(E426="L",AE425+1,IF(E426="W",0,""))</f>
        <v>7</v>
      </c>
      <c r="AF426" s="3" t="str">
        <f t="shared" si="270"/>
        <v/>
      </c>
      <c r="AG426" s="3" t="str">
        <f t="shared" si="271"/>
        <v/>
      </c>
      <c r="AH426" s="3" t="str">
        <f t="shared" si="272"/>
        <v/>
      </c>
      <c r="AI426" s="3" t="str">
        <f t="shared" si="273"/>
        <v/>
      </c>
      <c r="AJ426" s="3" t="str">
        <f t="shared" si="274"/>
        <v/>
      </c>
      <c r="AK426" s="3" t="str">
        <f t="shared" si="275"/>
        <v/>
      </c>
      <c r="AL426" s="3" t="str">
        <f t="shared" si="276"/>
        <v/>
      </c>
      <c r="AM426" s="3" t="str">
        <f t="shared" si="277"/>
        <v/>
      </c>
      <c r="AN426" s="3" t="str">
        <f t="shared" si="278"/>
        <v/>
      </c>
      <c r="AO426" s="3" t="str">
        <f t="shared" si="279"/>
        <v/>
      </c>
      <c r="AP426" s="3" t="str">
        <f t="shared" si="280"/>
        <v/>
      </c>
      <c r="AQ426" s="3" t="str">
        <f t="shared" si="281"/>
        <v/>
      </c>
      <c r="AR426" s="3" t="str">
        <f t="shared" si="282"/>
        <v/>
      </c>
      <c r="AS426" s="3" t="str">
        <f t="shared" si="283"/>
        <v/>
      </c>
      <c r="AT426" s="3" t="str">
        <f t="shared" si="284"/>
        <v/>
      </c>
      <c r="AU426" s="3" t="str">
        <f t="shared" si="285"/>
        <v/>
      </c>
      <c r="AV426" s="3" t="str">
        <f t="shared" si="286"/>
        <v/>
      </c>
      <c r="AW426" s="3" t="str">
        <f t="shared" si="287"/>
        <v/>
      </c>
      <c r="AX426" s="3" t="str">
        <f t="shared" si="288"/>
        <v/>
      </c>
      <c r="AY426" s="3" t="str">
        <f t="shared" si="289"/>
        <v/>
      </c>
      <c r="AZ426" s="3" t="str">
        <f t="shared" si="290"/>
        <v/>
      </c>
      <c r="BA426" s="3" t="str">
        <f t="shared" si="291"/>
        <v/>
      </c>
      <c r="BB426" s="3" t="str">
        <f t="shared" si="292"/>
        <v/>
      </c>
      <c r="BC426" s="3" t="str">
        <f t="shared" si="293"/>
        <v/>
      </c>
      <c r="BD426" s="3" t="str">
        <f t="shared" si="294"/>
        <v/>
      </c>
      <c r="BE426" s="3" t="str">
        <f t="shared" si="295"/>
        <v/>
      </c>
      <c r="BF426" s="3" t="str">
        <f t="shared" si="296"/>
        <v/>
      </c>
      <c r="BG426" s="3" t="str">
        <f t="shared" si="297"/>
        <v/>
      </c>
      <c r="BH426" s="3" t="str">
        <f t="shared" si="298"/>
        <v/>
      </c>
      <c r="BI426" s="3" t="str">
        <f t="shared" si="299"/>
        <v/>
      </c>
      <c r="BJ426" s="3" t="str">
        <f t="shared" si="300"/>
        <v/>
      </c>
    </row>
    <row r="427" spans="2:62">
      <c r="B427" s="6">
        <v>5</v>
      </c>
      <c r="C427" s="4" t="str">
        <f>IF(B427="","",VLOOKUP(B427,Tabelle2!$A$2:$B$38,2,0))</f>
        <v>6-9-18-22-27-34</v>
      </c>
      <c r="D427" s="3">
        <f t="shared" si="269"/>
        <v>0</v>
      </c>
      <c r="E427" s="7" t="str">
        <f t="shared" si="267"/>
        <v>L</v>
      </c>
      <c r="F427" s="32" t="str">
        <f>IF(B427="","",IF(AE426&lt;$J$15,"Bet","No Bet"))</f>
        <v>Bet</v>
      </c>
      <c r="G427" s="22">
        <f t="shared" si="268"/>
        <v>-642</v>
      </c>
      <c r="AE427" s="1">
        <f>IF(E427="L",AE426+1,IF(E427="W",0,""))</f>
        <v>8</v>
      </c>
      <c r="AF427" s="3" t="str">
        <f t="shared" si="270"/>
        <v/>
      </c>
      <c r="AG427" s="3" t="str">
        <f t="shared" si="271"/>
        <v/>
      </c>
      <c r="AH427" s="3" t="str">
        <f t="shared" si="272"/>
        <v/>
      </c>
      <c r="AI427" s="3" t="str">
        <f t="shared" si="273"/>
        <v/>
      </c>
      <c r="AJ427" s="3" t="str">
        <f t="shared" si="274"/>
        <v/>
      </c>
      <c r="AK427" s="3" t="str">
        <f t="shared" si="275"/>
        <v/>
      </c>
      <c r="AL427" s="3" t="str">
        <f t="shared" si="276"/>
        <v/>
      </c>
      <c r="AM427" s="3">
        <f t="shared" si="277"/>
        <v>1</v>
      </c>
      <c r="AN427" s="3" t="str">
        <f t="shared" si="278"/>
        <v/>
      </c>
      <c r="AO427" s="3" t="str">
        <f t="shared" si="279"/>
        <v/>
      </c>
      <c r="AP427" s="3" t="str">
        <f t="shared" si="280"/>
        <v/>
      </c>
      <c r="AQ427" s="3" t="str">
        <f t="shared" si="281"/>
        <v/>
      </c>
      <c r="AR427" s="3" t="str">
        <f t="shared" si="282"/>
        <v/>
      </c>
      <c r="AS427" s="3" t="str">
        <f t="shared" si="283"/>
        <v/>
      </c>
      <c r="AT427" s="3" t="str">
        <f t="shared" si="284"/>
        <v/>
      </c>
      <c r="AU427" s="3" t="str">
        <f t="shared" si="285"/>
        <v/>
      </c>
      <c r="AV427" s="3" t="str">
        <f t="shared" si="286"/>
        <v/>
      </c>
      <c r="AW427" s="3" t="str">
        <f t="shared" si="287"/>
        <v/>
      </c>
      <c r="AX427" s="3" t="str">
        <f t="shared" si="288"/>
        <v/>
      </c>
      <c r="AY427" s="3" t="str">
        <f t="shared" si="289"/>
        <v/>
      </c>
      <c r="AZ427" s="3" t="str">
        <f t="shared" si="290"/>
        <v/>
      </c>
      <c r="BA427" s="3" t="str">
        <f t="shared" si="291"/>
        <v/>
      </c>
      <c r="BB427" s="3" t="str">
        <f t="shared" si="292"/>
        <v/>
      </c>
      <c r="BC427" s="3" t="str">
        <f t="shared" si="293"/>
        <v/>
      </c>
      <c r="BD427" s="3" t="str">
        <f t="shared" si="294"/>
        <v/>
      </c>
      <c r="BE427" s="3" t="str">
        <f t="shared" si="295"/>
        <v/>
      </c>
      <c r="BF427" s="3" t="str">
        <f t="shared" si="296"/>
        <v/>
      </c>
      <c r="BG427" s="3" t="str">
        <f t="shared" si="297"/>
        <v/>
      </c>
      <c r="BH427" s="3" t="str">
        <f t="shared" si="298"/>
        <v/>
      </c>
      <c r="BI427" s="3" t="str">
        <f t="shared" si="299"/>
        <v/>
      </c>
      <c r="BJ427" s="3" t="str">
        <f t="shared" si="300"/>
        <v/>
      </c>
    </row>
    <row r="428" spans="2:62">
      <c r="B428" s="6">
        <v>6</v>
      </c>
      <c r="C428" s="4" t="str">
        <f>IF(B428="","",VLOOKUP(B428,Tabelle2!$A$2:$B$38,2,0))</f>
        <v>0-5-10-15-24-32</v>
      </c>
      <c r="D428" s="3">
        <f t="shared" si="269"/>
        <v>1</v>
      </c>
      <c r="E428" s="7" t="str">
        <f t="shared" si="267"/>
        <v>W</v>
      </c>
      <c r="F428" s="32" t="str">
        <f>IF(B428="","",IF(AE427&lt;$J$15,"Bet","No Bet"))</f>
        <v>Bet</v>
      </c>
      <c r="G428" s="22">
        <f t="shared" si="268"/>
        <v>-612</v>
      </c>
      <c r="AE428" s="1">
        <f>IF(E428="L",AE427+1,IF(E428="W",0,""))</f>
        <v>0</v>
      </c>
      <c r="AF428" s="3" t="str">
        <f t="shared" si="270"/>
        <v/>
      </c>
      <c r="AG428" s="3" t="str">
        <f t="shared" si="271"/>
        <v/>
      </c>
      <c r="AH428" s="3" t="str">
        <f t="shared" si="272"/>
        <v/>
      </c>
      <c r="AI428" s="3" t="str">
        <f t="shared" si="273"/>
        <v/>
      </c>
      <c r="AJ428" s="3" t="str">
        <f t="shared" si="274"/>
        <v/>
      </c>
      <c r="AK428" s="3" t="str">
        <f t="shared" si="275"/>
        <v/>
      </c>
      <c r="AL428" s="3" t="str">
        <f t="shared" si="276"/>
        <v/>
      </c>
      <c r="AM428" s="3" t="str">
        <f t="shared" si="277"/>
        <v/>
      </c>
      <c r="AN428" s="3" t="str">
        <f t="shared" si="278"/>
        <v/>
      </c>
      <c r="AO428" s="3" t="str">
        <f t="shared" si="279"/>
        <v/>
      </c>
      <c r="AP428" s="3" t="str">
        <f t="shared" si="280"/>
        <v/>
      </c>
      <c r="AQ428" s="3" t="str">
        <f t="shared" si="281"/>
        <v/>
      </c>
      <c r="AR428" s="3" t="str">
        <f t="shared" si="282"/>
        <v/>
      </c>
      <c r="AS428" s="3" t="str">
        <f t="shared" si="283"/>
        <v/>
      </c>
      <c r="AT428" s="3" t="str">
        <f t="shared" si="284"/>
        <v/>
      </c>
      <c r="AU428" s="3" t="str">
        <f t="shared" si="285"/>
        <v/>
      </c>
      <c r="AV428" s="3" t="str">
        <f t="shared" si="286"/>
        <v/>
      </c>
      <c r="AW428" s="3" t="str">
        <f t="shared" si="287"/>
        <v/>
      </c>
      <c r="AX428" s="3" t="str">
        <f t="shared" si="288"/>
        <v/>
      </c>
      <c r="AY428" s="3" t="str">
        <f t="shared" si="289"/>
        <v/>
      </c>
      <c r="AZ428" s="3" t="str">
        <f t="shared" si="290"/>
        <v/>
      </c>
      <c r="BA428" s="3" t="str">
        <f t="shared" si="291"/>
        <v/>
      </c>
      <c r="BB428" s="3" t="str">
        <f t="shared" si="292"/>
        <v/>
      </c>
      <c r="BC428" s="3" t="str">
        <f t="shared" si="293"/>
        <v/>
      </c>
      <c r="BD428" s="3" t="str">
        <f t="shared" si="294"/>
        <v/>
      </c>
      <c r="BE428" s="3" t="str">
        <f t="shared" si="295"/>
        <v/>
      </c>
      <c r="BF428" s="3" t="str">
        <f t="shared" si="296"/>
        <v/>
      </c>
      <c r="BG428" s="3" t="str">
        <f t="shared" si="297"/>
        <v/>
      </c>
      <c r="BH428" s="3" t="str">
        <f t="shared" si="298"/>
        <v/>
      </c>
      <c r="BI428" s="3" t="str">
        <f t="shared" si="299"/>
        <v/>
      </c>
      <c r="BJ428" s="3" t="str">
        <f t="shared" si="300"/>
        <v/>
      </c>
    </row>
    <row r="429" spans="2:62">
      <c r="B429" s="6">
        <v>26</v>
      </c>
      <c r="C429" s="4" t="str">
        <f>IF(B429="","",VLOOKUP(B429,Tabelle2!$A$2:$B$38,2,0))</f>
        <v>9-17-22-25-31-34</v>
      </c>
      <c r="D429" s="3">
        <f t="shared" si="269"/>
        <v>0</v>
      </c>
      <c r="E429" s="7" t="str">
        <f t="shared" si="267"/>
        <v>L</v>
      </c>
      <c r="F429" s="32" t="str">
        <f>IF(B429="","",IF(AE428&lt;$J$15,"Bet","No Bet"))</f>
        <v>Bet</v>
      </c>
      <c r="G429" s="22">
        <f t="shared" si="268"/>
        <v>-618</v>
      </c>
      <c r="AE429" s="1">
        <f>IF(E429="L",AE428+1,IF(E429="W",0,""))</f>
        <v>1</v>
      </c>
      <c r="AF429" s="3" t="str">
        <f t="shared" si="270"/>
        <v/>
      </c>
      <c r="AG429" s="3" t="str">
        <f t="shared" si="271"/>
        <v/>
      </c>
      <c r="AH429" s="3" t="str">
        <f t="shared" si="272"/>
        <v/>
      </c>
      <c r="AI429" s="3" t="str">
        <f t="shared" si="273"/>
        <v/>
      </c>
      <c r="AJ429" s="3" t="str">
        <f t="shared" si="274"/>
        <v/>
      </c>
      <c r="AK429" s="3" t="str">
        <f t="shared" si="275"/>
        <v/>
      </c>
      <c r="AL429" s="3" t="str">
        <f t="shared" si="276"/>
        <v/>
      </c>
      <c r="AM429" s="3" t="str">
        <f t="shared" si="277"/>
        <v/>
      </c>
      <c r="AN429" s="3" t="str">
        <f t="shared" si="278"/>
        <v/>
      </c>
      <c r="AO429" s="3" t="str">
        <f t="shared" si="279"/>
        <v/>
      </c>
      <c r="AP429" s="3" t="str">
        <f t="shared" si="280"/>
        <v/>
      </c>
      <c r="AQ429" s="3" t="str">
        <f t="shared" si="281"/>
        <v/>
      </c>
      <c r="AR429" s="3" t="str">
        <f t="shared" si="282"/>
        <v/>
      </c>
      <c r="AS429" s="3" t="str">
        <f t="shared" si="283"/>
        <v/>
      </c>
      <c r="AT429" s="3" t="str">
        <f t="shared" si="284"/>
        <v/>
      </c>
      <c r="AU429" s="3" t="str">
        <f t="shared" si="285"/>
        <v/>
      </c>
      <c r="AV429" s="3" t="str">
        <f t="shared" si="286"/>
        <v/>
      </c>
      <c r="AW429" s="3" t="str">
        <f t="shared" si="287"/>
        <v/>
      </c>
      <c r="AX429" s="3" t="str">
        <f t="shared" si="288"/>
        <v/>
      </c>
      <c r="AY429" s="3" t="str">
        <f t="shared" si="289"/>
        <v/>
      </c>
      <c r="AZ429" s="3" t="str">
        <f t="shared" si="290"/>
        <v/>
      </c>
      <c r="BA429" s="3" t="str">
        <f t="shared" si="291"/>
        <v/>
      </c>
      <c r="BB429" s="3" t="str">
        <f t="shared" si="292"/>
        <v/>
      </c>
      <c r="BC429" s="3" t="str">
        <f t="shared" si="293"/>
        <v/>
      </c>
      <c r="BD429" s="3" t="str">
        <f t="shared" si="294"/>
        <v/>
      </c>
      <c r="BE429" s="3" t="str">
        <f t="shared" si="295"/>
        <v/>
      </c>
      <c r="BF429" s="3" t="str">
        <f t="shared" si="296"/>
        <v/>
      </c>
      <c r="BG429" s="3" t="str">
        <f t="shared" si="297"/>
        <v/>
      </c>
      <c r="BH429" s="3" t="str">
        <f t="shared" si="298"/>
        <v/>
      </c>
      <c r="BI429" s="3" t="str">
        <f t="shared" si="299"/>
        <v/>
      </c>
      <c r="BJ429" s="3" t="str">
        <f t="shared" si="300"/>
        <v/>
      </c>
    </row>
    <row r="430" spans="2:62">
      <c r="B430" s="6">
        <v>23</v>
      </c>
      <c r="C430" s="4" t="str">
        <f>IF(B430="","",VLOOKUP(B430,Tabelle2!$A$2:$B$38,2,0))</f>
        <v>9-14-17-25-31-34</v>
      </c>
      <c r="D430" s="3">
        <f t="shared" si="269"/>
        <v>0</v>
      </c>
      <c r="E430" s="7" t="str">
        <f t="shared" si="267"/>
        <v>L</v>
      </c>
      <c r="F430" s="32" t="str">
        <f>IF(B430="","",IF(AE429&lt;$J$15,"Bet","No Bet"))</f>
        <v>Bet</v>
      </c>
      <c r="G430" s="22">
        <f t="shared" si="268"/>
        <v>-624</v>
      </c>
      <c r="AE430" s="1">
        <f>IF(E430="L",AE429+1,IF(E430="W",0,""))</f>
        <v>2</v>
      </c>
      <c r="AF430" s="3" t="str">
        <f t="shared" si="270"/>
        <v/>
      </c>
      <c r="AG430" s="3" t="str">
        <f t="shared" si="271"/>
        <v/>
      </c>
      <c r="AH430" s="3" t="str">
        <f t="shared" si="272"/>
        <v/>
      </c>
      <c r="AI430" s="3" t="str">
        <f t="shared" si="273"/>
        <v/>
      </c>
      <c r="AJ430" s="3" t="str">
        <f t="shared" si="274"/>
        <v/>
      </c>
      <c r="AK430" s="3" t="str">
        <f t="shared" si="275"/>
        <v/>
      </c>
      <c r="AL430" s="3" t="str">
        <f t="shared" si="276"/>
        <v/>
      </c>
      <c r="AM430" s="3" t="str">
        <f t="shared" si="277"/>
        <v/>
      </c>
      <c r="AN430" s="3" t="str">
        <f t="shared" si="278"/>
        <v/>
      </c>
      <c r="AO430" s="3" t="str">
        <f t="shared" si="279"/>
        <v/>
      </c>
      <c r="AP430" s="3" t="str">
        <f t="shared" si="280"/>
        <v/>
      </c>
      <c r="AQ430" s="3" t="str">
        <f t="shared" si="281"/>
        <v/>
      </c>
      <c r="AR430" s="3" t="str">
        <f t="shared" si="282"/>
        <v/>
      </c>
      <c r="AS430" s="3" t="str">
        <f t="shared" si="283"/>
        <v/>
      </c>
      <c r="AT430" s="3" t="str">
        <f t="shared" si="284"/>
        <v/>
      </c>
      <c r="AU430" s="3" t="str">
        <f t="shared" si="285"/>
        <v/>
      </c>
      <c r="AV430" s="3" t="str">
        <f t="shared" si="286"/>
        <v/>
      </c>
      <c r="AW430" s="3" t="str">
        <f t="shared" si="287"/>
        <v/>
      </c>
      <c r="AX430" s="3" t="str">
        <f t="shared" si="288"/>
        <v/>
      </c>
      <c r="AY430" s="3" t="str">
        <f t="shared" si="289"/>
        <v/>
      </c>
      <c r="AZ430" s="3" t="str">
        <f t="shared" si="290"/>
        <v/>
      </c>
      <c r="BA430" s="3" t="str">
        <f t="shared" si="291"/>
        <v/>
      </c>
      <c r="BB430" s="3" t="str">
        <f t="shared" si="292"/>
        <v/>
      </c>
      <c r="BC430" s="3" t="str">
        <f t="shared" si="293"/>
        <v/>
      </c>
      <c r="BD430" s="3" t="str">
        <f t="shared" si="294"/>
        <v/>
      </c>
      <c r="BE430" s="3" t="str">
        <f t="shared" si="295"/>
        <v/>
      </c>
      <c r="BF430" s="3" t="str">
        <f t="shared" si="296"/>
        <v/>
      </c>
      <c r="BG430" s="3" t="str">
        <f t="shared" si="297"/>
        <v/>
      </c>
      <c r="BH430" s="3" t="str">
        <f t="shared" si="298"/>
        <v/>
      </c>
      <c r="BI430" s="3" t="str">
        <f t="shared" si="299"/>
        <v/>
      </c>
      <c r="BJ430" s="3" t="str">
        <f t="shared" si="300"/>
        <v/>
      </c>
    </row>
    <row r="431" spans="2:62">
      <c r="B431" s="6">
        <v>15</v>
      </c>
      <c r="C431" s="4" t="str">
        <f>IF(B431="","",VLOOKUP(B431,Tabelle2!$A$2:$B$38,2,0))</f>
        <v>6-7-12-18-27-29</v>
      </c>
      <c r="D431" s="3">
        <f t="shared" si="269"/>
        <v>0</v>
      </c>
      <c r="E431" s="7" t="str">
        <f t="shared" si="267"/>
        <v>L</v>
      </c>
      <c r="F431" s="32" t="str">
        <f>IF(B431="","",IF(AE430&lt;$J$15,"Bet","No Bet"))</f>
        <v>Bet</v>
      </c>
      <c r="G431" s="22">
        <f t="shared" si="268"/>
        <v>-630</v>
      </c>
      <c r="AE431" s="1">
        <f>IF(E431="L",AE430+1,IF(E431="W",0,""))</f>
        <v>3</v>
      </c>
      <c r="AF431" s="3" t="str">
        <f t="shared" si="270"/>
        <v/>
      </c>
      <c r="AG431" s="3" t="str">
        <f t="shared" si="271"/>
        <v/>
      </c>
      <c r="AH431" s="3" t="str">
        <f t="shared" si="272"/>
        <v/>
      </c>
      <c r="AI431" s="3" t="str">
        <f t="shared" si="273"/>
        <v/>
      </c>
      <c r="AJ431" s="3" t="str">
        <f t="shared" si="274"/>
        <v/>
      </c>
      <c r="AK431" s="3" t="str">
        <f t="shared" si="275"/>
        <v/>
      </c>
      <c r="AL431" s="3" t="str">
        <f t="shared" si="276"/>
        <v/>
      </c>
      <c r="AM431" s="3" t="str">
        <f t="shared" si="277"/>
        <v/>
      </c>
      <c r="AN431" s="3" t="str">
        <f t="shared" si="278"/>
        <v/>
      </c>
      <c r="AO431" s="3" t="str">
        <f t="shared" si="279"/>
        <v/>
      </c>
      <c r="AP431" s="3" t="str">
        <f t="shared" si="280"/>
        <v/>
      </c>
      <c r="AQ431" s="3" t="str">
        <f t="shared" si="281"/>
        <v/>
      </c>
      <c r="AR431" s="3" t="str">
        <f t="shared" si="282"/>
        <v/>
      </c>
      <c r="AS431" s="3" t="str">
        <f t="shared" si="283"/>
        <v/>
      </c>
      <c r="AT431" s="3" t="str">
        <f t="shared" si="284"/>
        <v/>
      </c>
      <c r="AU431" s="3" t="str">
        <f t="shared" si="285"/>
        <v/>
      </c>
      <c r="AV431" s="3" t="str">
        <f t="shared" si="286"/>
        <v/>
      </c>
      <c r="AW431" s="3" t="str">
        <f t="shared" si="287"/>
        <v/>
      </c>
      <c r="AX431" s="3" t="str">
        <f t="shared" si="288"/>
        <v/>
      </c>
      <c r="AY431" s="3" t="str">
        <f t="shared" si="289"/>
        <v/>
      </c>
      <c r="AZ431" s="3" t="str">
        <f t="shared" si="290"/>
        <v/>
      </c>
      <c r="BA431" s="3" t="str">
        <f t="shared" si="291"/>
        <v/>
      </c>
      <c r="BB431" s="3" t="str">
        <f t="shared" si="292"/>
        <v/>
      </c>
      <c r="BC431" s="3" t="str">
        <f t="shared" si="293"/>
        <v/>
      </c>
      <c r="BD431" s="3" t="str">
        <f t="shared" si="294"/>
        <v/>
      </c>
      <c r="BE431" s="3" t="str">
        <f t="shared" si="295"/>
        <v/>
      </c>
      <c r="BF431" s="3" t="str">
        <f t="shared" si="296"/>
        <v/>
      </c>
      <c r="BG431" s="3" t="str">
        <f t="shared" si="297"/>
        <v/>
      </c>
      <c r="BH431" s="3" t="str">
        <f t="shared" si="298"/>
        <v/>
      </c>
      <c r="BI431" s="3" t="str">
        <f t="shared" si="299"/>
        <v/>
      </c>
      <c r="BJ431" s="3" t="str">
        <f t="shared" si="300"/>
        <v/>
      </c>
    </row>
    <row r="432" spans="2:62">
      <c r="B432" s="6">
        <v>22</v>
      </c>
      <c r="C432" s="4" t="str">
        <f>IF(B432="","",VLOOKUP(B432,Tabelle2!$A$2:$B$38,2,0))</f>
        <v>0-5-10-24-26-32</v>
      </c>
      <c r="D432" s="3">
        <f t="shared" si="269"/>
        <v>0</v>
      </c>
      <c r="E432" s="7" t="str">
        <f t="shared" si="267"/>
        <v>L</v>
      </c>
      <c r="F432" s="32" t="str">
        <f>IF(B432="","",IF(AE431&lt;$J$15,"Bet","No Bet"))</f>
        <v>Bet</v>
      </c>
      <c r="G432" s="22">
        <f t="shared" si="268"/>
        <v>-636</v>
      </c>
      <c r="AE432" s="1">
        <f>IF(E432="L",AE431+1,IF(E432="W",0,""))</f>
        <v>4</v>
      </c>
      <c r="AF432" s="3" t="str">
        <f t="shared" si="270"/>
        <v/>
      </c>
      <c r="AG432" s="3" t="str">
        <f t="shared" si="271"/>
        <v/>
      </c>
      <c r="AH432" s="3" t="str">
        <f t="shared" si="272"/>
        <v/>
      </c>
      <c r="AI432" s="3" t="str">
        <f t="shared" si="273"/>
        <v/>
      </c>
      <c r="AJ432" s="3" t="str">
        <f t="shared" si="274"/>
        <v/>
      </c>
      <c r="AK432" s="3" t="str">
        <f t="shared" si="275"/>
        <v/>
      </c>
      <c r="AL432" s="3" t="str">
        <f t="shared" si="276"/>
        <v/>
      </c>
      <c r="AM432" s="3" t="str">
        <f t="shared" si="277"/>
        <v/>
      </c>
      <c r="AN432" s="3" t="str">
        <f t="shared" si="278"/>
        <v/>
      </c>
      <c r="AO432" s="3" t="str">
        <f t="shared" si="279"/>
        <v/>
      </c>
      <c r="AP432" s="3" t="str">
        <f t="shared" si="280"/>
        <v/>
      </c>
      <c r="AQ432" s="3" t="str">
        <f t="shared" si="281"/>
        <v/>
      </c>
      <c r="AR432" s="3" t="str">
        <f t="shared" si="282"/>
        <v/>
      </c>
      <c r="AS432" s="3" t="str">
        <f t="shared" si="283"/>
        <v/>
      </c>
      <c r="AT432" s="3" t="str">
        <f t="shared" si="284"/>
        <v/>
      </c>
      <c r="AU432" s="3" t="str">
        <f t="shared" si="285"/>
        <v/>
      </c>
      <c r="AV432" s="3" t="str">
        <f t="shared" si="286"/>
        <v/>
      </c>
      <c r="AW432" s="3" t="str">
        <f t="shared" si="287"/>
        <v/>
      </c>
      <c r="AX432" s="3" t="str">
        <f t="shared" si="288"/>
        <v/>
      </c>
      <c r="AY432" s="3" t="str">
        <f t="shared" si="289"/>
        <v/>
      </c>
      <c r="AZ432" s="3" t="str">
        <f t="shared" si="290"/>
        <v/>
      </c>
      <c r="BA432" s="3" t="str">
        <f t="shared" si="291"/>
        <v/>
      </c>
      <c r="BB432" s="3" t="str">
        <f t="shared" si="292"/>
        <v/>
      </c>
      <c r="BC432" s="3" t="str">
        <f t="shared" si="293"/>
        <v/>
      </c>
      <c r="BD432" s="3" t="str">
        <f t="shared" si="294"/>
        <v/>
      </c>
      <c r="BE432" s="3" t="str">
        <f t="shared" si="295"/>
        <v/>
      </c>
      <c r="BF432" s="3" t="str">
        <f t="shared" si="296"/>
        <v/>
      </c>
      <c r="BG432" s="3" t="str">
        <f t="shared" si="297"/>
        <v/>
      </c>
      <c r="BH432" s="3" t="str">
        <f t="shared" si="298"/>
        <v/>
      </c>
      <c r="BI432" s="3" t="str">
        <f t="shared" si="299"/>
        <v/>
      </c>
      <c r="BJ432" s="3" t="str">
        <f t="shared" si="300"/>
        <v/>
      </c>
    </row>
    <row r="433" spans="2:62">
      <c r="B433" s="6">
        <v>27</v>
      </c>
      <c r="C433" s="4" t="str">
        <f>IF(B433="","",VLOOKUP(B433,Tabelle2!$A$2:$B$38,2,0))</f>
        <v>5-15-16-19-24-32</v>
      </c>
      <c r="D433" s="3">
        <f t="shared" si="269"/>
        <v>0</v>
      </c>
      <c r="E433" s="7" t="str">
        <f t="shared" si="267"/>
        <v>L</v>
      </c>
      <c r="F433" s="32" t="str">
        <f>IF(B433="","",IF(AE432&lt;$J$15,"Bet","No Bet"))</f>
        <v>Bet</v>
      </c>
      <c r="G433" s="22">
        <f t="shared" si="268"/>
        <v>-642</v>
      </c>
      <c r="AE433" s="1">
        <f>IF(E433="L",AE432+1,IF(E433="W",0,""))</f>
        <v>5</v>
      </c>
      <c r="AF433" s="3" t="str">
        <f t="shared" si="270"/>
        <v/>
      </c>
      <c r="AG433" s="3" t="str">
        <f t="shared" si="271"/>
        <v/>
      </c>
      <c r="AH433" s="3" t="str">
        <f t="shared" si="272"/>
        <v/>
      </c>
      <c r="AI433" s="3" t="str">
        <f t="shared" si="273"/>
        <v/>
      </c>
      <c r="AJ433" s="3" t="str">
        <f t="shared" si="274"/>
        <v/>
      </c>
      <c r="AK433" s="3" t="str">
        <f t="shared" si="275"/>
        <v/>
      </c>
      <c r="AL433" s="3" t="str">
        <f t="shared" si="276"/>
        <v/>
      </c>
      <c r="AM433" s="3" t="str">
        <f t="shared" si="277"/>
        <v/>
      </c>
      <c r="AN433" s="3" t="str">
        <f t="shared" si="278"/>
        <v/>
      </c>
      <c r="AO433" s="3" t="str">
        <f t="shared" si="279"/>
        <v/>
      </c>
      <c r="AP433" s="3" t="str">
        <f t="shared" si="280"/>
        <v/>
      </c>
      <c r="AQ433" s="3" t="str">
        <f t="shared" si="281"/>
        <v/>
      </c>
      <c r="AR433" s="3" t="str">
        <f t="shared" si="282"/>
        <v/>
      </c>
      <c r="AS433" s="3" t="str">
        <f t="shared" si="283"/>
        <v/>
      </c>
      <c r="AT433" s="3" t="str">
        <f t="shared" si="284"/>
        <v/>
      </c>
      <c r="AU433" s="3" t="str">
        <f t="shared" si="285"/>
        <v/>
      </c>
      <c r="AV433" s="3" t="str">
        <f t="shared" si="286"/>
        <v/>
      </c>
      <c r="AW433" s="3" t="str">
        <f t="shared" si="287"/>
        <v/>
      </c>
      <c r="AX433" s="3" t="str">
        <f t="shared" si="288"/>
        <v/>
      </c>
      <c r="AY433" s="3" t="str">
        <f t="shared" si="289"/>
        <v/>
      </c>
      <c r="AZ433" s="3" t="str">
        <f t="shared" si="290"/>
        <v/>
      </c>
      <c r="BA433" s="3" t="str">
        <f t="shared" si="291"/>
        <v/>
      </c>
      <c r="BB433" s="3" t="str">
        <f t="shared" si="292"/>
        <v/>
      </c>
      <c r="BC433" s="3" t="str">
        <f t="shared" si="293"/>
        <v/>
      </c>
      <c r="BD433" s="3" t="str">
        <f t="shared" si="294"/>
        <v/>
      </c>
      <c r="BE433" s="3" t="str">
        <f t="shared" si="295"/>
        <v/>
      </c>
      <c r="BF433" s="3" t="str">
        <f t="shared" si="296"/>
        <v/>
      </c>
      <c r="BG433" s="3" t="str">
        <f t="shared" si="297"/>
        <v/>
      </c>
      <c r="BH433" s="3" t="str">
        <f t="shared" si="298"/>
        <v/>
      </c>
      <c r="BI433" s="3" t="str">
        <f t="shared" si="299"/>
        <v/>
      </c>
      <c r="BJ433" s="3" t="str">
        <f t="shared" si="300"/>
        <v/>
      </c>
    </row>
    <row r="434" spans="2:62">
      <c r="B434" s="6">
        <v>27</v>
      </c>
      <c r="C434" s="4" t="str">
        <f>IF(B434="","",VLOOKUP(B434,Tabelle2!$A$2:$B$38,2,0))</f>
        <v>5-15-16-19-24-32</v>
      </c>
      <c r="D434" s="3">
        <f t="shared" si="269"/>
        <v>0</v>
      </c>
      <c r="E434" s="7" t="str">
        <f t="shared" si="267"/>
        <v>L</v>
      </c>
      <c r="F434" s="32" t="str">
        <f>IF(B434="","",IF(AE433&lt;$J$15,"Bet","No Bet"))</f>
        <v>Bet</v>
      </c>
      <c r="G434" s="22">
        <f t="shared" si="268"/>
        <v>-648</v>
      </c>
      <c r="AE434" s="1">
        <f>IF(E434="L",AE433+1,IF(E434="W",0,""))</f>
        <v>6</v>
      </c>
      <c r="AF434" s="3" t="str">
        <f t="shared" si="270"/>
        <v/>
      </c>
      <c r="AG434" s="3" t="str">
        <f t="shared" si="271"/>
        <v/>
      </c>
      <c r="AH434" s="3" t="str">
        <f t="shared" si="272"/>
        <v/>
      </c>
      <c r="AI434" s="3" t="str">
        <f t="shared" si="273"/>
        <v/>
      </c>
      <c r="AJ434" s="3" t="str">
        <f t="shared" si="274"/>
        <v/>
      </c>
      <c r="AK434" s="3" t="str">
        <f t="shared" si="275"/>
        <v/>
      </c>
      <c r="AL434" s="3" t="str">
        <f t="shared" si="276"/>
        <v/>
      </c>
      <c r="AM434" s="3" t="str">
        <f t="shared" si="277"/>
        <v/>
      </c>
      <c r="AN434" s="3" t="str">
        <f t="shared" si="278"/>
        <v/>
      </c>
      <c r="AO434" s="3" t="str">
        <f t="shared" si="279"/>
        <v/>
      </c>
      <c r="AP434" s="3" t="str">
        <f t="shared" si="280"/>
        <v/>
      </c>
      <c r="AQ434" s="3" t="str">
        <f t="shared" si="281"/>
        <v/>
      </c>
      <c r="AR434" s="3" t="str">
        <f t="shared" si="282"/>
        <v/>
      </c>
      <c r="AS434" s="3" t="str">
        <f t="shared" si="283"/>
        <v/>
      </c>
      <c r="AT434" s="3" t="str">
        <f t="shared" si="284"/>
        <v/>
      </c>
      <c r="AU434" s="3" t="str">
        <f t="shared" si="285"/>
        <v/>
      </c>
      <c r="AV434" s="3" t="str">
        <f t="shared" si="286"/>
        <v/>
      </c>
      <c r="AW434" s="3" t="str">
        <f t="shared" si="287"/>
        <v/>
      </c>
      <c r="AX434" s="3" t="str">
        <f t="shared" si="288"/>
        <v/>
      </c>
      <c r="AY434" s="3" t="str">
        <f t="shared" si="289"/>
        <v/>
      </c>
      <c r="AZ434" s="3" t="str">
        <f t="shared" si="290"/>
        <v/>
      </c>
      <c r="BA434" s="3" t="str">
        <f t="shared" si="291"/>
        <v/>
      </c>
      <c r="BB434" s="3" t="str">
        <f t="shared" si="292"/>
        <v/>
      </c>
      <c r="BC434" s="3" t="str">
        <f t="shared" si="293"/>
        <v/>
      </c>
      <c r="BD434" s="3" t="str">
        <f t="shared" si="294"/>
        <v/>
      </c>
      <c r="BE434" s="3" t="str">
        <f t="shared" si="295"/>
        <v/>
      </c>
      <c r="BF434" s="3" t="str">
        <f t="shared" si="296"/>
        <v/>
      </c>
      <c r="BG434" s="3" t="str">
        <f t="shared" si="297"/>
        <v/>
      </c>
      <c r="BH434" s="3" t="str">
        <f t="shared" si="298"/>
        <v/>
      </c>
      <c r="BI434" s="3" t="str">
        <f t="shared" si="299"/>
        <v/>
      </c>
      <c r="BJ434" s="3" t="str">
        <f t="shared" si="300"/>
        <v/>
      </c>
    </row>
    <row r="435" spans="2:62">
      <c r="B435" s="6">
        <v>7</v>
      </c>
      <c r="C435" s="4" t="str">
        <f>IF(B435="","",VLOOKUP(B435,Tabelle2!$A$2:$B$38,2,0))</f>
        <v>1-4-15-16-19-33</v>
      </c>
      <c r="D435" s="3">
        <f t="shared" si="269"/>
        <v>0</v>
      </c>
      <c r="E435" s="7" t="str">
        <f t="shared" si="267"/>
        <v>L</v>
      </c>
      <c r="F435" s="32" t="str">
        <f>IF(B435="","",IF(AE434&lt;$J$15,"Bet","No Bet"))</f>
        <v>Bet</v>
      </c>
      <c r="G435" s="22">
        <f t="shared" si="268"/>
        <v>-654</v>
      </c>
      <c r="AE435" s="1">
        <f>IF(E435="L",AE434+1,IF(E435="W",0,""))</f>
        <v>7</v>
      </c>
      <c r="AF435" s="3" t="str">
        <f t="shared" si="270"/>
        <v/>
      </c>
      <c r="AG435" s="3" t="str">
        <f t="shared" si="271"/>
        <v/>
      </c>
      <c r="AH435" s="3" t="str">
        <f t="shared" si="272"/>
        <v/>
      </c>
      <c r="AI435" s="3" t="str">
        <f t="shared" si="273"/>
        <v/>
      </c>
      <c r="AJ435" s="3" t="str">
        <f t="shared" si="274"/>
        <v/>
      </c>
      <c r="AK435" s="3" t="str">
        <f t="shared" si="275"/>
        <v/>
      </c>
      <c r="AL435" s="3" t="str">
        <f t="shared" si="276"/>
        <v/>
      </c>
      <c r="AM435" s="3" t="str">
        <f t="shared" si="277"/>
        <v/>
      </c>
      <c r="AN435" s="3" t="str">
        <f t="shared" si="278"/>
        <v/>
      </c>
      <c r="AO435" s="3" t="str">
        <f t="shared" si="279"/>
        <v/>
      </c>
      <c r="AP435" s="3" t="str">
        <f t="shared" si="280"/>
        <v/>
      </c>
      <c r="AQ435" s="3" t="str">
        <f t="shared" si="281"/>
        <v/>
      </c>
      <c r="AR435" s="3" t="str">
        <f t="shared" si="282"/>
        <v/>
      </c>
      <c r="AS435" s="3" t="str">
        <f t="shared" si="283"/>
        <v/>
      </c>
      <c r="AT435" s="3" t="str">
        <f t="shared" si="284"/>
        <v/>
      </c>
      <c r="AU435" s="3" t="str">
        <f t="shared" si="285"/>
        <v/>
      </c>
      <c r="AV435" s="3" t="str">
        <f t="shared" si="286"/>
        <v/>
      </c>
      <c r="AW435" s="3" t="str">
        <f t="shared" si="287"/>
        <v/>
      </c>
      <c r="AX435" s="3" t="str">
        <f t="shared" si="288"/>
        <v/>
      </c>
      <c r="AY435" s="3" t="str">
        <f t="shared" si="289"/>
        <v/>
      </c>
      <c r="AZ435" s="3" t="str">
        <f t="shared" si="290"/>
        <v/>
      </c>
      <c r="BA435" s="3" t="str">
        <f t="shared" si="291"/>
        <v/>
      </c>
      <c r="BB435" s="3" t="str">
        <f t="shared" si="292"/>
        <v/>
      </c>
      <c r="BC435" s="3" t="str">
        <f t="shared" si="293"/>
        <v/>
      </c>
      <c r="BD435" s="3" t="str">
        <f t="shared" si="294"/>
        <v/>
      </c>
      <c r="BE435" s="3" t="str">
        <f t="shared" si="295"/>
        <v/>
      </c>
      <c r="BF435" s="3" t="str">
        <f t="shared" si="296"/>
        <v/>
      </c>
      <c r="BG435" s="3" t="str">
        <f t="shared" si="297"/>
        <v/>
      </c>
      <c r="BH435" s="3" t="str">
        <f t="shared" si="298"/>
        <v/>
      </c>
      <c r="BI435" s="3" t="str">
        <f t="shared" si="299"/>
        <v/>
      </c>
      <c r="BJ435" s="3" t="str">
        <f t="shared" si="300"/>
        <v/>
      </c>
    </row>
    <row r="436" spans="2:62">
      <c r="B436" s="6">
        <v>21</v>
      </c>
      <c r="C436" s="4" t="str">
        <f>IF(B436="","",VLOOKUP(B436,Tabelle2!$A$2:$B$38,2,0))</f>
        <v>11-12-28-30-35-36</v>
      </c>
      <c r="D436" s="3">
        <f t="shared" si="269"/>
        <v>0</v>
      </c>
      <c r="E436" s="7" t="str">
        <f t="shared" si="267"/>
        <v>L</v>
      </c>
      <c r="F436" s="32" t="str">
        <f>IF(B436="","",IF(AE435&lt;$J$15,"Bet","No Bet"))</f>
        <v>Bet</v>
      </c>
      <c r="G436" s="22">
        <f t="shared" si="268"/>
        <v>-660</v>
      </c>
      <c r="AE436" s="1">
        <f>IF(E436="L",AE435+1,IF(E436="W",0,""))</f>
        <v>8</v>
      </c>
      <c r="AF436" s="3" t="str">
        <f t="shared" si="270"/>
        <v/>
      </c>
      <c r="AG436" s="3" t="str">
        <f t="shared" si="271"/>
        <v/>
      </c>
      <c r="AH436" s="3" t="str">
        <f t="shared" si="272"/>
        <v/>
      </c>
      <c r="AI436" s="3" t="str">
        <f t="shared" si="273"/>
        <v/>
      </c>
      <c r="AJ436" s="3" t="str">
        <f t="shared" si="274"/>
        <v/>
      </c>
      <c r="AK436" s="3" t="str">
        <f t="shared" si="275"/>
        <v/>
      </c>
      <c r="AL436" s="3" t="str">
        <f t="shared" si="276"/>
        <v/>
      </c>
      <c r="AM436" s="3">
        <f t="shared" si="277"/>
        <v>1</v>
      </c>
      <c r="AN436" s="3" t="str">
        <f t="shared" si="278"/>
        <v/>
      </c>
      <c r="AO436" s="3" t="str">
        <f t="shared" si="279"/>
        <v/>
      </c>
      <c r="AP436" s="3" t="str">
        <f t="shared" si="280"/>
        <v/>
      </c>
      <c r="AQ436" s="3" t="str">
        <f t="shared" si="281"/>
        <v/>
      </c>
      <c r="AR436" s="3" t="str">
        <f t="shared" si="282"/>
        <v/>
      </c>
      <c r="AS436" s="3" t="str">
        <f t="shared" si="283"/>
        <v/>
      </c>
      <c r="AT436" s="3" t="str">
        <f t="shared" si="284"/>
        <v/>
      </c>
      <c r="AU436" s="3" t="str">
        <f t="shared" si="285"/>
        <v/>
      </c>
      <c r="AV436" s="3" t="str">
        <f t="shared" si="286"/>
        <v/>
      </c>
      <c r="AW436" s="3" t="str">
        <f t="shared" si="287"/>
        <v/>
      </c>
      <c r="AX436" s="3" t="str">
        <f t="shared" si="288"/>
        <v/>
      </c>
      <c r="AY436" s="3" t="str">
        <f t="shared" si="289"/>
        <v/>
      </c>
      <c r="AZ436" s="3" t="str">
        <f t="shared" si="290"/>
        <v/>
      </c>
      <c r="BA436" s="3" t="str">
        <f t="shared" si="291"/>
        <v/>
      </c>
      <c r="BB436" s="3" t="str">
        <f t="shared" si="292"/>
        <v/>
      </c>
      <c r="BC436" s="3" t="str">
        <f t="shared" si="293"/>
        <v/>
      </c>
      <c r="BD436" s="3" t="str">
        <f t="shared" si="294"/>
        <v/>
      </c>
      <c r="BE436" s="3" t="str">
        <f t="shared" si="295"/>
        <v/>
      </c>
      <c r="BF436" s="3" t="str">
        <f t="shared" si="296"/>
        <v/>
      </c>
      <c r="BG436" s="3" t="str">
        <f t="shared" si="297"/>
        <v/>
      </c>
      <c r="BH436" s="3" t="str">
        <f t="shared" si="298"/>
        <v/>
      </c>
      <c r="BI436" s="3" t="str">
        <f t="shared" si="299"/>
        <v/>
      </c>
      <c r="BJ436" s="3" t="str">
        <f t="shared" si="300"/>
        <v/>
      </c>
    </row>
    <row r="437" spans="2:62">
      <c r="B437" s="6">
        <v>12</v>
      </c>
      <c r="C437" s="4" t="str">
        <f>IF(B437="","",VLOOKUP(B437,Tabelle2!$A$2:$B$38,2,0))</f>
        <v>1-2-4-14-20-21</v>
      </c>
      <c r="D437" s="3">
        <f t="shared" si="269"/>
        <v>1</v>
      </c>
      <c r="E437" s="7" t="str">
        <f t="shared" si="267"/>
        <v>W</v>
      </c>
      <c r="F437" s="32" t="str">
        <f>IF(B437="","",IF(AE436&lt;$J$15,"Bet","No Bet"))</f>
        <v>Bet</v>
      </c>
      <c r="G437" s="22">
        <f t="shared" si="268"/>
        <v>-630</v>
      </c>
      <c r="AE437" s="1">
        <f>IF(E437="L",AE436+1,IF(E437="W",0,""))</f>
        <v>0</v>
      </c>
      <c r="AF437" s="3" t="str">
        <f t="shared" si="270"/>
        <v/>
      </c>
      <c r="AG437" s="3" t="str">
        <f t="shared" si="271"/>
        <v/>
      </c>
      <c r="AH437" s="3" t="str">
        <f t="shared" si="272"/>
        <v/>
      </c>
      <c r="AI437" s="3" t="str">
        <f t="shared" si="273"/>
        <v/>
      </c>
      <c r="AJ437" s="3" t="str">
        <f t="shared" si="274"/>
        <v/>
      </c>
      <c r="AK437" s="3" t="str">
        <f t="shared" si="275"/>
        <v/>
      </c>
      <c r="AL437" s="3" t="str">
        <f t="shared" si="276"/>
        <v/>
      </c>
      <c r="AM437" s="3" t="str">
        <f t="shared" si="277"/>
        <v/>
      </c>
      <c r="AN437" s="3" t="str">
        <f t="shared" si="278"/>
        <v/>
      </c>
      <c r="AO437" s="3" t="str">
        <f t="shared" si="279"/>
        <v/>
      </c>
      <c r="AP437" s="3" t="str">
        <f t="shared" si="280"/>
        <v/>
      </c>
      <c r="AQ437" s="3" t="str">
        <f t="shared" si="281"/>
        <v/>
      </c>
      <c r="AR437" s="3" t="str">
        <f t="shared" si="282"/>
        <v/>
      </c>
      <c r="AS437" s="3" t="str">
        <f t="shared" si="283"/>
        <v/>
      </c>
      <c r="AT437" s="3" t="str">
        <f t="shared" si="284"/>
        <v/>
      </c>
      <c r="AU437" s="3" t="str">
        <f t="shared" si="285"/>
        <v/>
      </c>
      <c r="AV437" s="3" t="str">
        <f t="shared" si="286"/>
        <v/>
      </c>
      <c r="AW437" s="3" t="str">
        <f t="shared" si="287"/>
        <v/>
      </c>
      <c r="AX437" s="3" t="str">
        <f t="shared" si="288"/>
        <v/>
      </c>
      <c r="AY437" s="3" t="str">
        <f t="shared" si="289"/>
        <v/>
      </c>
      <c r="AZ437" s="3" t="str">
        <f t="shared" si="290"/>
        <v/>
      </c>
      <c r="BA437" s="3" t="str">
        <f t="shared" si="291"/>
        <v/>
      </c>
      <c r="BB437" s="3" t="str">
        <f t="shared" si="292"/>
        <v/>
      </c>
      <c r="BC437" s="3" t="str">
        <f t="shared" si="293"/>
        <v/>
      </c>
      <c r="BD437" s="3" t="str">
        <f t="shared" si="294"/>
        <v/>
      </c>
      <c r="BE437" s="3" t="str">
        <f t="shared" si="295"/>
        <v/>
      </c>
      <c r="BF437" s="3" t="str">
        <f t="shared" si="296"/>
        <v/>
      </c>
      <c r="BG437" s="3" t="str">
        <f t="shared" si="297"/>
        <v/>
      </c>
      <c r="BH437" s="3" t="str">
        <f t="shared" si="298"/>
        <v/>
      </c>
      <c r="BI437" s="3" t="str">
        <f t="shared" si="299"/>
        <v/>
      </c>
      <c r="BJ437" s="3" t="str">
        <f t="shared" si="300"/>
        <v/>
      </c>
    </row>
    <row r="438" spans="2:62">
      <c r="B438" s="6">
        <v>5</v>
      </c>
      <c r="C438" s="4" t="str">
        <f>IF(B438="","",VLOOKUP(B438,Tabelle2!$A$2:$B$38,2,0))</f>
        <v>6-9-18-22-27-34</v>
      </c>
      <c r="D438" s="3">
        <f t="shared" si="269"/>
        <v>0</v>
      </c>
      <c r="E438" s="7" t="str">
        <f t="shared" si="267"/>
        <v>L</v>
      </c>
      <c r="F438" s="32" t="str">
        <f>IF(B438="","",IF(AE437&lt;$J$15,"Bet","No Bet"))</f>
        <v>Bet</v>
      </c>
      <c r="G438" s="22">
        <f t="shared" si="268"/>
        <v>-636</v>
      </c>
      <c r="AE438" s="1">
        <f>IF(E438="L",AE437+1,IF(E438="W",0,""))</f>
        <v>1</v>
      </c>
      <c r="AF438" s="3" t="str">
        <f t="shared" si="270"/>
        <v/>
      </c>
      <c r="AG438" s="3" t="str">
        <f t="shared" si="271"/>
        <v/>
      </c>
      <c r="AH438" s="3" t="str">
        <f t="shared" si="272"/>
        <v/>
      </c>
      <c r="AI438" s="3" t="str">
        <f t="shared" si="273"/>
        <v/>
      </c>
      <c r="AJ438" s="3" t="str">
        <f t="shared" si="274"/>
        <v/>
      </c>
      <c r="AK438" s="3" t="str">
        <f t="shared" si="275"/>
        <v/>
      </c>
      <c r="AL438" s="3" t="str">
        <f t="shared" si="276"/>
        <v/>
      </c>
      <c r="AM438" s="3" t="str">
        <f t="shared" si="277"/>
        <v/>
      </c>
      <c r="AN438" s="3" t="str">
        <f t="shared" si="278"/>
        <v/>
      </c>
      <c r="AO438" s="3" t="str">
        <f t="shared" si="279"/>
        <v/>
      </c>
      <c r="AP438" s="3" t="str">
        <f t="shared" si="280"/>
        <v/>
      </c>
      <c r="AQ438" s="3" t="str">
        <f t="shared" si="281"/>
        <v/>
      </c>
      <c r="AR438" s="3" t="str">
        <f t="shared" si="282"/>
        <v/>
      </c>
      <c r="AS438" s="3" t="str">
        <f t="shared" si="283"/>
        <v/>
      </c>
      <c r="AT438" s="3" t="str">
        <f t="shared" si="284"/>
        <v/>
      </c>
      <c r="AU438" s="3" t="str">
        <f t="shared" si="285"/>
        <v/>
      </c>
      <c r="AV438" s="3" t="str">
        <f t="shared" si="286"/>
        <v/>
      </c>
      <c r="AW438" s="3" t="str">
        <f t="shared" si="287"/>
        <v/>
      </c>
      <c r="AX438" s="3" t="str">
        <f t="shared" si="288"/>
        <v/>
      </c>
      <c r="AY438" s="3" t="str">
        <f t="shared" si="289"/>
        <v/>
      </c>
      <c r="AZ438" s="3" t="str">
        <f t="shared" si="290"/>
        <v/>
      </c>
      <c r="BA438" s="3" t="str">
        <f t="shared" si="291"/>
        <v/>
      </c>
      <c r="BB438" s="3" t="str">
        <f t="shared" si="292"/>
        <v/>
      </c>
      <c r="BC438" s="3" t="str">
        <f t="shared" si="293"/>
        <v/>
      </c>
      <c r="BD438" s="3" t="str">
        <f t="shared" si="294"/>
        <v/>
      </c>
      <c r="BE438" s="3" t="str">
        <f t="shared" si="295"/>
        <v/>
      </c>
      <c r="BF438" s="3" t="str">
        <f t="shared" si="296"/>
        <v/>
      </c>
      <c r="BG438" s="3" t="str">
        <f t="shared" si="297"/>
        <v/>
      </c>
      <c r="BH438" s="3" t="str">
        <f t="shared" si="298"/>
        <v/>
      </c>
      <c r="BI438" s="3" t="str">
        <f t="shared" si="299"/>
        <v/>
      </c>
      <c r="BJ438" s="3" t="str">
        <f t="shared" si="300"/>
        <v/>
      </c>
    </row>
    <row r="439" spans="2:62">
      <c r="B439" s="6">
        <v>35</v>
      </c>
      <c r="C439" s="4" t="str">
        <f>IF(B439="","",VLOOKUP(B439,Tabelle2!$A$2:$B$38,2,0))</f>
        <v>2-14-20-21-25-31</v>
      </c>
      <c r="D439" s="3">
        <f t="shared" si="269"/>
        <v>0</v>
      </c>
      <c r="E439" s="7" t="str">
        <f t="shared" si="267"/>
        <v>L</v>
      </c>
      <c r="F439" s="32" t="str">
        <f>IF(B439="","",IF(AE438&lt;$J$15,"Bet","No Bet"))</f>
        <v>Bet</v>
      </c>
      <c r="G439" s="22">
        <f t="shared" si="268"/>
        <v>-642</v>
      </c>
      <c r="AE439" s="1">
        <f>IF(E439="L",AE438+1,IF(E439="W",0,""))</f>
        <v>2</v>
      </c>
      <c r="AF439" s="3" t="str">
        <f t="shared" si="270"/>
        <v/>
      </c>
      <c r="AG439" s="3" t="str">
        <f t="shared" si="271"/>
        <v/>
      </c>
      <c r="AH439" s="3" t="str">
        <f t="shared" si="272"/>
        <v/>
      </c>
      <c r="AI439" s="3" t="str">
        <f t="shared" si="273"/>
        <v/>
      </c>
      <c r="AJ439" s="3" t="str">
        <f t="shared" si="274"/>
        <v/>
      </c>
      <c r="AK439" s="3" t="str">
        <f t="shared" si="275"/>
        <v/>
      </c>
      <c r="AL439" s="3" t="str">
        <f t="shared" si="276"/>
        <v/>
      </c>
      <c r="AM439" s="3" t="str">
        <f t="shared" si="277"/>
        <v/>
      </c>
      <c r="AN439" s="3" t="str">
        <f t="shared" si="278"/>
        <v/>
      </c>
      <c r="AO439" s="3" t="str">
        <f t="shared" si="279"/>
        <v/>
      </c>
      <c r="AP439" s="3" t="str">
        <f t="shared" si="280"/>
        <v/>
      </c>
      <c r="AQ439" s="3" t="str">
        <f t="shared" si="281"/>
        <v/>
      </c>
      <c r="AR439" s="3" t="str">
        <f t="shared" si="282"/>
        <v/>
      </c>
      <c r="AS439" s="3" t="str">
        <f t="shared" si="283"/>
        <v/>
      </c>
      <c r="AT439" s="3" t="str">
        <f t="shared" si="284"/>
        <v/>
      </c>
      <c r="AU439" s="3" t="str">
        <f t="shared" si="285"/>
        <v/>
      </c>
      <c r="AV439" s="3" t="str">
        <f t="shared" si="286"/>
        <v/>
      </c>
      <c r="AW439" s="3" t="str">
        <f t="shared" si="287"/>
        <v/>
      </c>
      <c r="AX439" s="3" t="str">
        <f t="shared" si="288"/>
        <v/>
      </c>
      <c r="AY439" s="3" t="str">
        <f t="shared" si="289"/>
        <v/>
      </c>
      <c r="AZ439" s="3" t="str">
        <f t="shared" si="290"/>
        <v/>
      </c>
      <c r="BA439" s="3" t="str">
        <f t="shared" si="291"/>
        <v/>
      </c>
      <c r="BB439" s="3" t="str">
        <f t="shared" si="292"/>
        <v/>
      </c>
      <c r="BC439" s="3" t="str">
        <f t="shared" si="293"/>
        <v/>
      </c>
      <c r="BD439" s="3" t="str">
        <f t="shared" si="294"/>
        <v/>
      </c>
      <c r="BE439" s="3" t="str">
        <f t="shared" si="295"/>
        <v/>
      </c>
      <c r="BF439" s="3" t="str">
        <f t="shared" si="296"/>
        <v/>
      </c>
      <c r="BG439" s="3" t="str">
        <f t="shared" si="297"/>
        <v/>
      </c>
      <c r="BH439" s="3" t="str">
        <f t="shared" si="298"/>
        <v/>
      </c>
      <c r="BI439" s="3" t="str">
        <f t="shared" si="299"/>
        <v/>
      </c>
      <c r="BJ439" s="3" t="str">
        <f t="shared" si="300"/>
        <v/>
      </c>
    </row>
    <row r="440" spans="2:62">
      <c r="B440" s="6">
        <v>29</v>
      </c>
      <c r="C440" s="4" t="str">
        <f>IF(B440="","",VLOOKUP(B440,Tabelle2!$A$2:$B$38,2,0))</f>
        <v>15-16-19-24-32-33</v>
      </c>
      <c r="D440" s="3">
        <f t="shared" si="269"/>
        <v>0</v>
      </c>
      <c r="E440" s="7" t="str">
        <f t="shared" si="267"/>
        <v>L</v>
      </c>
      <c r="F440" s="32" t="str">
        <f>IF(B440="","",IF(AE439&lt;$J$15,"Bet","No Bet"))</f>
        <v>Bet</v>
      </c>
      <c r="G440" s="22">
        <f t="shared" si="268"/>
        <v>-648</v>
      </c>
      <c r="AE440" s="1">
        <f>IF(E440="L",AE439+1,IF(E440="W",0,""))</f>
        <v>3</v>
      </c>
      <c r="AF440" s="3" t="str">
        <f t="shared" si="270"/>
        <v/>
      </c>
      <c r="AG440" s="3" t="str">
        <f t="shared" si="271"/>
        <v/>
      </c>
      <c r="AH440" s="3" t="str">
        <f t="shared" si="272"/>
        <v/>
      </c>
      <c r="AI440" s="3" t="str">
        <f t="shared" si="273"/>
        <v/>
      </c>
      <c r="AJ440" s="3" t="str">
        <f t="shared" si="274"/>
        <v/>
      </c>
      <c r="AK440" s="3" t="str">
        <f t="shared" si="275"/>
        <v/>
      </c>
      <c r="AL440" s="3" t="str">
        <f t="shared" si="276"/>
        <v/>
      </c>
      <c r="AM440" s="3" t="str">
        <f t="shared" si="277"/>
        <v/>
      </c>
      <c r="AN440" s="3" t="str">
        <f t="shared" si="278"/>
        <v/>
      </c>
      <c r="AO440" s="3" t="str">
        <f t="shared" si="279"/>
        <v/>
      </c>
      <c r="AP440" s="3" t="str">
        <f t="shared" si="280"/>
        <v/>
      </c>
      <c r="AQ440" s="3" t="str">
        <f t="shared" si="281"/>
        <v/>
      </c>
      <c r="AR440" s="3" t="str">
        <f t="shared" si="282"/>
        <v/>
      </c>
      <c r="AS440" s="3" t="str">
        <f t="shared" si="283"/>
        <v/>
      </c>
      <c r="AT440" s="3" t="str">
        <f t="shared" si="284"/>
        <v/>
      </c>
      <c r="AU440" s="3" t="str">
        <f t="shared" si="285"/>
        <v/>
      </c>
      <c r="AV440" s="3" t="str">
        <f t="shared" si="286"/>
        <v/>
      </c>
      <c r="AW440" s="3" t="str">
        <f t="shared" si="287"/>
        <v/>
      </c>
      <c r="AX440" s="3" t="str">
        <f t="shared" si="288"/>
        <v/>
      </c>
      <c r="AY440" s="3" t="str">
        <f t="shared" si="289"/>
        <v/>
      </c>
      <c r="AZ440" s="3" t="str">
        <f t="shared" si="290"/>
        <v/>
      </c>
      <c r="BA440" s="3" t="str">
        <f t="shared" si="291"/>
        <v/>
      </c>
      <c r="BB440" s="3" t="str">
        <f t="shared" si="292"/>
        <v/>
      </c>
      <c r="BC440" s="3" t="str">
        <f t="shared" si="293"/>
        <v/>
      </c>
      <c r="BD440" s="3" t="str">
        <f t="shared" si="294"/>
        <v/>
      </c>
      <c r="BE440" s="3" t="str">
        <f t="shared" si="295"/>
        <v/>
      </c>
      <c r="BF440" s="3" t="str">
        <f t="shared" si="296"/>
        <v/>
      </c>
      <c r="BG440" s="3" t="str">
        <f t="shared" si="297"/>
        <v/>
      </c>
      <c r="BH440" s="3" t="str">
        <f t="shared" si="298"/>
        <v/>
      </c>
      <c r="BI440" s="3" t="str">
        <f t="shared" si="299"/>
        <v/>
      </c>
      <c r="BJ440" s="3" t="str">
        <f t="shared" si="300"/>
        <v/>
      </c>
    </row>
    <row r="441" spans="2:62">
      <c r="B441" s="6">
        <v>27</v>
      </c>
      <c r="C441" s="4" t="str">
        <f>IF(B441="","",VLOOKUP(B441,Tabelle2!$A$2:$B$38,2,0))</f>
        <v>5-15-16-19-24-32</v>
      </c>
      <c r="D441" s="3">
        <f t="shared" si="269"/>
        <v>0</v>
      </c>
      <c r="E441" s="7" t="str">
        <f t="shared" si="267"/>
        <v>L</v>
      </c>
      <c r="F441" s="32" t="str">
        <f>IF(B441="","",IF(AE440&lt;$J$15,"Bet","No Bet"))</f>
        <v>Bet</v>
      </c>
      <c r="G441" s="22">
        <f t="shared" si="268"/>
        <v>-654</v>
      </c>
      <c r="AE441" s="1">
        <f>IF(E441="L",AE440+1,IF(E441="W",0,""))</f>
        <v>4</v>
      </c>
      <c r="AF441" s="3" t="str">
        <f t="shared" si="270"/>
        <v/>
      </c>
      <c r="AG441" s="3" t="str">
        <f t="shared" si="271"/>
        <v/>
      </c>
      <c r="AH441" s="3" t="str">
        <f t="shared" si="272"/>
        <v/>
      </c>
      <c r="AI441" s="3" t="str">
        <f t="shared" si="273"/>
        <v/>
      </c>
      <c r="AJ441" s="3" t="str">
        <f t="shared" si="274"/>
        <v/>
      </c>
      <c r="AK441" s="3" t="str">
        <f t="shared" si="275"/>
        <v/>
      </c>
      <c r="AL441" s="3" t="str">
        <f t="shared" si="276"/>
        <v/>
      </c>
      <c r="AM441" s="3" t="str">
        <f t="shared" si="277"/>
        <v/>
      </c>
      <c r="AN441" s="3" t="str">
        <f t="shared" si="278"/>
        <v/>
      </c>
      <c r="AO441" s="3" t="str">
        <f t="shared" si="279"/>
        <v/>
      </c>
      <c r="AP441" s="3" t="str">
        <f t="shared" si="280"/>
        <v/>
      </c>
      <c r="AQ441" s="3" t="str">
        <f t="shared" si="281"/>
        <v/>
      </c>
      <c r="AR441" s="3" t="str">
        <f t="shared" si="282"/>
        <v/>
      </c>
      <c r="AS441" s="3" t="str">
        <f t="shared" si="283"/>
        <v/>
      </c>
      <c r="AT441" s="3" t="str">
        <f t="shared" si="284"/>
        <v/>
      </c>
      <c r="AU441" s="3" t="str">
        <f t="shared" si="285"/>
        <v/>
      </c>
      <c r="AV441" s="3" t="str">
        <f t="shared" si="286"/>
        <v/>
      </c>
      <c r="AW441" s="3" t="str">
        <f t="shared" si="287"/>
        <v/>
      </c>
      <c r="AX441" s="3" t="str">
        <f t="shared" si="288"/>
        <v/>
      </c>
      <c r="AY441" s="3" t="str">
        <f t="shared" si="289"/>
        <v/>
      </c>
      <c r="AZ441" s="3" t="str">
        <f t="shared" si="290"/>
        <v/>
      </c>
      <c r="BA441" s="3" t="str">
        <f t="shared" si="291"/>
        <v/>
      </c>
      <c r="BB441" s="3" t="str">
        <f t="shared" si="292"/>
        <v/>
      </c>
      <c r="BC441" s="3" t="str">
        <f t="shared" si="293"/>
        <v/>
      </c>
      <c r="BD441" s="3" t="str">
        <f t="shared" si="294"/>
        <v/>
      </c>
      <c r="BE441" s="3" t="str">
        <f t="shared" si="295"/>
        <v/>
      </c>
      <c r="BF441" s="3" t="str">
        <f t="shared" si="296"/>
        <v/>
      </c>
      <c r="BG441" s="3" t="str">
        <f t="shared" si="297"/>
        <v/>
      </c>
      <c r="BH441" s="3" t="str">
        <f t="shared" si="298"/>
        <v/>
      </c>
      <c r="BI441" s="3" t="str">
        <f t="shared" si="299"/>
        <v/>
      </c>
      <c r="BJ441" s="3" t="str">
        <f t="shared" si="300"/>
        <v/>
      </c>
    </row>
    <row r="442" spans="2:62">
      <c r="B442" s="6">
        <v>28</v>
      </c>
      <c r="C442" s="4" t="str">
        <f>IF(B442="","",VLOOKUP(B442,Tabelle2!$A$2:$B$38,2,0))</f>
        <v>1-4-19-20-21-33</v>
      </c>
      <c r="D442" s="3">
        <f t="shared" si="269"/>
        <v>0</v>
      </c>
      <c r="E442" s="7" t="str">
        <f t="shared" si="267"/>
        <v>L</v>
      </c>
      <c r="F442" s="32" t="str">
        <f>IF(B442="","",IF(AE441&lt;$J$15,"Bet","No Bet"))</f>
        <v>Bet</v>
      </c>
      <c r="G442" s="22">
        <f t="shared" si="268"/>
        <v>-660</v>
      </c>
      <c r="AE442" s="1">
        <f>IF(E442="L",AE441+1,IF(E442="W",0,""))</f>
        <v>5</v>
      </c>
      <c r="AF442" s="3" t="str">
        <f t="shared" si="270"/>
        <v/>
      </c>
      <c r="AG442" s="3" t="str">
        <f t="shared" si="271"/>
        <v/>
      </c>
      <c r="AH442" s="3" t="str">
        <f t="shared" si="272"/>
        <v/>
      </c>
      <c r="AI442" s="3" t="str">
        <f t="shared" si="273"/>
        <v/>
      </c>
      <c r="AJ442" s="3" t="str">
        <f t="shared" si="274"/>
        <v/>
      </c>
      <c r="AK442" s="3" t="str">
        <f t="shared" si="275"/>
        <v/>
      </c>
      <c r="AL442" s="3" t="str">
        <f t="shared" si="276"/>
        <v/>
      </c>
      <c r="AM442" s="3" t="str">
        <f t="shared" si="277"/>
        <v/>
      </c>
      <c r="AN442" s="3" t="str">
        <f t="shared" si="278"/>
        <v/>
      </c>
      <c r="AO442" s="3" t="str">
        <f t="shared" si="279"/>
        <v/>
      </c>
      <c r="AP442" s="3" t="str">
        <f t="shared" si="280"/>
        <v/>
      </c>
      <c r="AQ442" s="3" t="str">
        <f t="shared" si="281"/>
        <v/>
      </c>
      <c r="AR442" s="3" t="str">
        <f t="shared" si="282"/>
        <v/>
      </c>
      <c r="AS442" s="3" t="str">
        <f t="shared" si="283"/>
        <v/>
      </c>
      <c r="AT442" s="3" t="str">
        <f t="shared" si="284"/>
        <v/>
      </c>
      <c r="AU442" s="3" t="str">
        <f t="shared" si="285"/>
        <v/>
      </c>
      <c r="AV442" s="3" t="str">
        <f t="shared" si="286"/>
        <v/>
      </c>
      <c r="AW442" s="3" t="str">
        <f t="shared" si="287"/>
        <v/>
      </c>
      <c r="AX442" s="3" t="str">
        <f t="shared" si="288"/>
        <v/>
      </c>
      <c r="AY442" s="3" t="str">
        <f t="shared" si="289"/>
        <v/>
      </c>
      <c r="AZ442" s="3" t="str">
        <f t="shared" si="290"/>
        <v/>
      </c>
      <c r="BA442" s="3" t="str">
        <f t="shared" si="291"/>
        <v/>
      </c>
      <c r="BB442" s="3" t="str">
        <f t="shared" si="292"/>
        <v/>
      </c>
      <c r="BC442" s="3" t="str">
        <f t="shared" si="293"/>
        <v/>
      </c>
      <c r="BD442" s="3" t="str">
        <f t="shared" si="294"/>
        <v/>
      </c>
      <c r="BE442" s="3" t="str">
        <f t="shared" si="295"/>
        <v/>
      </c>
      <c r="BF442" s="3" t="str">
        <f t="shared" si="296"/>
        <v/>
      </c>
      <c r="BG442" s="3" t="str">
        <f t="shared" si="297"/>
        <v/>
      </c>
      <c r="BH442" s="3" t="str">
        <f t="shared" si="298"/>
        <v/>
      </c>
      <c r="BI442" s="3" t="str">
        <f t="shared" si="299"/>
        <v/>
      </c>
      <c r="BJ442" s="3" t="str">
        <f t="shared" si="300"/>
        <v/>
      </c>
    </row>
    <row r="443" spans="2:62">
      <c r="B443" s="6">
        <v>3</v>
      </c>
      <c r="C443" s="4" t="str">
        <f>IF(B443="","",VLOOKUP(B443,Tabelle2!$A$2:$B$38,2,0))</f>
        <v>2-9-14-17-25-31</v>
      </c>
      <c r="D443" s="3">
        <f t="shared" si="269"/>
        <v>0</v>
      </c>
      <c r="E443" s="7" t="str">
        <f t="shared" si="267"/>
        <v>L</v>
      </c>
      <c r="F443" s="32" t="str">
        <f>IF(B443="","",IF(AE442&lt;$J$15,"Bet","No Bet"))</f>
        <v>Bet</v>
      </c>
      <c r="G443" s="22">
        <f t="shared" si="268"/>
        <v>-666</v>
      </c>
      <c r="AE443" s="1">
        <f>IF(E443="L",AE442+1,IF(E443="W",0,""))</f>
        <v>6</v>
      </c>
      <c r="AF443" s="3" t="str">
        <f t="shared" si="270"/>
        <v/>
      </c>
      <c r="AG443" s="3" t="str">
        <f t="shared" si="271"/>
        <v/>
      </c>
      <c r="AH443" s="3" t="str">
        <f t="shared" si="272"/>
        <v/>
      </c>
      <c r="AI443" s="3" t="str">
        <f t="shared" si="273"/>
        <v/>
      </c>
      <c r="AJ443" s="3" t="str">
        <f t="shared" si="274"/>
        <v/>
      </c>
      <c r="AK443" s="3" t="str">
        <f t="shared" si="275"/>
        <v/>
      </c>
      <c r="AL443" s="3" t="str">
        <f t="shared" si="276"/>
        <v/>
      </c>
      <c r="AM443" s="3" t="str">
        <f t="shared" si="277"/>
        <v/>
      </c>
      <c r="AN443" s="3" t="str">
        <f t="shared" si="278"/>
        <v/>
      </c>
      <c r="AO443" s="3" t="str">
        <f t="shared" si="279"/>
        <v/>
      </c>
      <c r="AP443" s="3" t="str">
        <f t="shared" si="280"/>
        <v/>
      </c>
      <c r="AQ443" s="3" t="str">
        <f t="shared" si="281"/>
        <v/>
      </c>
      <c r="AR443" s="3" t="str">
        <f t="shared" si="282"/>
        <v/>
      </c>
      <c r="AS443" s="3" t="str">
        <f t="shared" si="283"/>
        <v/>
      </c>
      <c r="AT443" s="3" t="str">
        <f t="shared" si="284"/>
        <v/>
      </c>
      <c r="AU443" s="3" t="str">
        <f t="shared" si="285"/>
        <v/>
      </c>
      <c r="AV443" s="3" t="str">
        <f t="shared" si="286"/>
        <v/>
      </c>
      <c r="AW443" s="3" t="str">
        <f t="shared" si="287"/>
        <v/>
      </c>
      <c r="AX443" s="3" t="str">
        <f t="shared" si="288"/>
        <v/>
      </c>
      <c r="AY443" s="3" t="str">
        <f t="shared" si="289"/>
        <v/>
      </c>
      <c r="AZ443" s="3" t="str">
        <f t="shared" si="290"/>
        <v/>
      </c>
      <c r="BA443" s="3" t="str">
        <f t="shared" si="291"/>
        <v/>
      </c>
      <c r="BB443" s="3" t="str">
        <f t="shared" si="292"/>
        <v/>
      </c>
      <c r="BC443" s="3" t="str">
        <f t="shared" si="293"/>
        <v/>
      </c>
      <c r="BD443" s="3" t="str">
        <f t="shared" si="294"/>
        <v/>
      </c>
      <c r="BE443" s="3" t="str">
        <f t="shared" si="295"/>
        <v/>
      </c>
      <c r="BF443" s="3" t="str">
        <f t="shared" si="296"/>
        <v/>
      </c>
      <c r="BG443" s="3" t="str">
        <f t="shared" si="297"/>
        <v/>
      </c>
      <c r="BH443" s="3" t="str">
        <f t="shared" si="298"/>
        <v/>
      </c>
      <c r="BI443" s="3" t="str">
        <f t="shared" si="299"/>
        <v/>
      </c>
      <c r="BJ443" s="3" t="str">
        <f t="shared" si="300"/>
        <v/>
      </c>
    </row>
    <row r="444" spans="2:62">
      <c r="B444" s="6">
        <v>1</v>
      </c>
      <c r="C444" s="4" t="str">
        <f>IF(B444="","",VLOOKUP(B444,Tabelle2!$A$2:$B$38,2,0))</f>
        <v>7-11-12-28-30-36</v>
      </c>
      <c r="D444" s="3">
        <f t="shared" si="269"/>
        <v>0</v>
      </c>
      <c r="E444" s="7" t="str">
        <f t="shared" si="267"/>
        <v>L</v>
      </c>
      <c r="F444" s="32" t="str">
        <f>IF(B444="","",IF(AE443&lt;$J$15,"Bet","No Bet"))</f>
        <v>Bet</v>
      </c>
      <c r="G444" s="22">
        <f t="shared" si="268"/>
        <v>-672</v>
      </c>
      <c r="AE444" s="1">
        <f>IF(E444="L",AE443+1,IF(E444="W",0,""))</f>
        <v>7</v>
      </c>
      <c r="AF444" s="3" t="str">
        <f t="shared" si="270"/>
        <v/>
      </c>
      <c r="AG444" s="3" t="str">
        <f t="shared" si="271"/>
        <v/>
      </c>
      <c r="AH444" s="3" t="str">
        <f t="shared" si="272"/>
        <v/>
      </c>
      <c r="AI444" s="3" t="str">
        <f t="shared" si="273"/>
        <v/>
      </c>
      <c r="AJ444" s="3" t="str">
        <f t="shared" si="274"/>
        <v/>
      </c>
      <c r="AK444" s="3" t="str">
        <f t="shared" si="275"/>
        <v/>
      </c>
      <c r="AL444" s="3" t="str">
        <f t="shared" si="276"/>
        <v/>
      </c>
      <c r="AM444" s="3" t="str">
        <f t="shared" si="277"/>
        <v/>
      </c>
      <c r="AN444" s="3" t="str">
        <f t="shared" si="278"/>
        <v/>
      </c>
      <c r="AO444" s="3" t="str">
        <f t="shared" si="279"/>
        <v/>
      </c>
      <c r="AP444" s="3" t="str">
        <f t="shared" si="280"/>
        <v/>
      </c>
      <c r="AQ444" s="3" t="str">
        <f t="shared" si="281"/>
        <v/>
      </c>
      <c r="AR444" s="3" t="str">
        <f t="shared" si="282"/>
        <v/>
      </c>
      <c r="AS444" s="3" t="str">
        <f t="shared" si="283"/>
        <v/>
      </c>
      <c r="AT444" s="3" t="str">
        <f t="shared" si="284"/>
        <v/>
      </c>
      <c r="AU444" s="3" t="str">
        <f t="shared" si="285"/>
        <v/>
      </c>
      <c r="AV444" s="3" t="str">
        <f t="shared" si="286"/>
        <v/>
      </c>
      <c r="AW444" s="3" t="str">
        <f t="shared" si="287"/>
        <v/>
      </c>
      <c r="AX444" s="3" t="str">
        <f t="shared" si="288"/>
        <v/>
      </c>
      <c r="AY444" s="3" t="str">
        <f t="shared" si="289"/>
        <v/>
      </c>
      <c r="AZ444" s="3" t="str">
        <f t="shared" si="290"/>
        <v/>
      </c>
      <c r="BA444" s="3" t="str">
        <f t="shared" si="291"/>
        <v/>
      </c>
      <c r="BB444" s="3" t="str">
        <f t="shared" si="292"/>
        <v/>
      </c>
      <c r="BC444" s="3" t="str">
        <f t="shared" si="293"/>
        <v/>
      </c>
      <c r="BD444" s="3" t="str">
        <f t="shared" si="294"/>
        <v/>
      </c>
      <c r="BE444" s="3" t="str">
        <f t="shared" si="295"/>
        <v/>
      </c>
      <c r="BF444" s="3" t="str">
        <f t="shared" si="296"/>
        <v/>
      </c>
      <c r="BG444" s="3" t="str">
        <f t="shared" si="297"/>
        <v/>
      </c>
      <c r="BH444" s="3" t="str">
        <f t="shared" si="298"/>
        <v/>
      </c>
      <c r="BI444" s="3" t="str">
        <f t="shared" si="299"/>
        <v/>
      </c>
      <c r="BJ444" s="3" t="str">
        <f t="shared" si="300"/>
        <v/>
      </c>
    </row>
    <row r="445" spans="2:62">
      <c r="B445" s="6">
        <v>9</v>
      </c>
      <c r="C445" s="4" t="str">
        <f>IF(B445="","",VLOOKUP(B445,Tabelle2!$A$2:$B$38,2,0))</f>
        <v>0-3-5-10-23-26</v>
      </c>
      <c r="D445" s="3">
        <f t="shared" si="269"/>
        <v>0</v>
      </c>
      <c r="E445" s="7" t="str">
        <f t="shared" si="267"/>
        <v>L</v>
      </c>
      <c r="F445" s="32" t="str">
        <f>IF(B445="","",IF(AE444&lt;$J$15,"Bet","No Bet"))</f>
        <v>Bet</v>
      </c>
      <c r="G445" s="22">
        <f t="shared" si="268"/>
        <v>-678</v>
      </c>
      <c r="AE445" s="1">
        <f>IF(E445="L",AE444+1,IF(E445="W",0,""))</f>
        <v>8</v>
      </c>
      <c r="AF445" s="3" t="str">
        <f t="shared" si="270"/>
        <v/>
      </c>
      <c r="AG445" s="3" t="str">
        <f t="shared" si="271"/>
        <v/>
      </c>
      <c r="AH445" s="3" t="str">
        <f t="shared" si="272"/>
        <v/>
      </c>
      <c r="AI445" s="3" t="str">
        <f t="shared" si="273"/>
        <v/>
      </c>
      <c r="AJ445" s="3" t="str">
        <f t="shared" si="274"/>
        <v/>
      </c>
      <c r="AK445" s="3" t="str">
        <f t="shared" si="275"/>
        <v/>
      </c>
      <c r="AL445" s="3" t="str">
        <f t="shared" si="276"/>
        <v/>
      </c>
      <c r="AM445" s="3">
        <f t="shared" si="277"/>
        <v>1</v>
      </c>
      <c r="AN445" s="3" t="str">
        <f t="shared" si="278"/>
        <v/>
      </c>
      <c r="AO445" s="3" t="str">
        <f t="shared" si="279"/>
        <v/>
      </c>
      <c r="AP445" s="3" t="str">
        <f t="shared" si="280"/>
        <v/>
      </c>
      <c r="AQ445" s="3" t="str">
        <f t="shared" si="281"/>
        <v/>
      </c>
      <c r="AR445" s="3" t="str">
        <f t="shared" si="282"/>
        <v/>
      </c>
      <c r="AS445" s="3" t="str">
        <f t="shared" si="283"/>
        <v/>
      </c>
      <c r="AT445" s="3" t="str">
        <f t="shared" si="284"/>
        <v/>
      </c>
      <c r="AU445" s="3" t="str">
        <f t="shared" si="285"/>
        <v/>
      </c>
      <c r="AV445" s="3" t="str">
        <f t="shared" si="286"/>
        <v/>
      </c>
      <c r="AW445" s="3" t="str">
        <f t="shared" si="287"/>
        <v/>
      </c>
      <c r="AX445" s="3" t="str">
        <f t="shared" si="288"/>
        <v/>
      </c>
      <c r="AY445" s="3" t="str">
        <f t="shared" si="289"/>
        <v/>
      </c>
      <c r="AZ445" s="3" t="str">
        <f t="shared" si="290"/>
        <v/>
      </c>
      <c r="BA445" s="3" t="str">
        <f t="shared" si="291"/>
        <v/>
      </c>
      <c r="BB445" s="3" t="str">
        <f t="shared" si="292"/>
        <v/>
      </c>
      <c r="BC445" s="3" t="str">
        <f t="shared" si="293"/>
        <v/>
      </c>
      <c r="BD445" s="3" t="str">
        <f t="shared" si="294"/>
        <v/>
      </c>
      <c r="BE445" s="3" t="str">
        <f t="shared" si="295"/>
        <v/>
      </c>
      <c r="BF445" s="3" t="str">
        <f t="shared" si="296"/>
        <v/>
      </c>
      <c r="BG445" s="3" t="str">
        <f t="shared" si="297"/>
        <v/>
      </c>
      <c r="BH445" s="3" t="str">
        <f t="shared" si="298"/>
        <v/>
      </c>
      <c r="BI445" s="3" t="str">
        <f t="shared" si="299"/>
        <v/>
      </c>
      <c r="BJ445" s="3" t="str">
        <f t="shared" si="300"/>
        <v/>
      </c>
    </row>
    <row r="446" spans="2:62">
      <c r="B446" s="6">
        <v>10</v>
      </c>
      <c r="C446" s="4" t="str">
        <f>IF(B446="","",VLOOKUP(B446,Tabelle2!$A$2:$B$38,2,0))</f>
        <v>6-9-17-22-31-34</v>
      </c>
      <c r="D446" s="3">
        <f t="shared" si="269"/>
        <v>1</v>
      </c>
      <c r="E446" s="7" t="str">
        <f t="shared" si="267"/>
        <v>W</v>
      </c>
      <c r="F446" s="32" t="str">
        <f>IF(B446="","",IF(AE445&lt;$J$15,"Bet","No Bet"))</f>
        <v>Bet</v>
      </c>
      <c r="G446" s="22">
        <f t="shared" si="268"/>
        <v>-648</v>
      </c>
      <c r="AE446" s="1">
        <f>IF(E446="L",AE445+1,IF(E446="W",0,""))</f>
        <v>0</v>
      </c>
      <c r="AF446" s="3" t="str">
        <f t="shared" si="270"/>
        <v/>
      </c>
      <c r="AG446" s="3" t="str">
        <f t="shared" si="271"/>
        <v/>
      </c>
      <c r="AH446" s="3" t="str">
        <f t="shared" si="272"/>
        <v/>
      </c>
      <c r="AI446" s="3" t="str">
        <f t="shared" si="273"/>
        <v/>
      </c>
      <c r="AJ446" s="3" t="str">
        <f t="shared" si="274"/>
        <v/>
      </c>
      <c r="AK446" s="3" t="str">
        <f t="shared" si="275"/>
        <v/>
      </c>
      <c r="AL446" s="3" t="str">
        <f t="shared" si="276"/>
        <v/>
      </c>
      <c r="AM446" s="3" t="str">
        <f t="shared" si="277"/>
        <v/>
      </c>
      <c r="AN446" s="3" t="str">
        <f t="shared" si="278"/>
        <v/>
      </c>
      <c r="AO446" s="3" t="str">
        <f t="shared" si="279"/>
        <v/>
      </c>
      <c r="AP446" s="3" t="str">
        <f t="shared" si="280"/>
        <v/>
      </c>
      <c r="AQ446" s="3" t="str">
        <f t="shared" si="281"/>
        <v/>
      </c>
      <c r="AR446" s="3" t="str">
        <f t="shared" si="282"/>
        <v/>
      </c>
      <c r="AS446" s="3" t="str">
        <f t="shared" si="283"/>
        <v/>
      </c>
      <c r="AT446" s="3" t="str">
        <f t="shared" si="284"/>
        <v/>
      </c>
      <c r="AU446" s="3" t="str">
        <f t="shared" si="285"/>
        <v/>
      </c>
      <c r="AV446" s="3" t="str">
        <f t="shared" si="286"/>
        <v/>
      </c>
      <c r="AW446" s="3" t="str">
        <f t="shared" si="287"/>
        <v/>
      </c>
      <c r="AX446" s="3" t="str">
        <f t="shared" si="288"/>
        <v/>
      </c>
      <c r="AY446" s="3" t="str">
        <f t="shared" si="289"/>
        <v/>
      </c>
      <c r="AZ446" s="3" t="str">
        <f t="shared" si="290"/>
        <v/>
      </c>
      <c r="BA446" s="3" t="str">
        <f t="shared" si="291"/>
        <v/>
      </c>
      <c r="BB446" s="3" t="str">
        <f t="shared" si="292"/>
        <v/>
      </c>
      <c r="BC446" s="3" t="str">
        <f t="shared" si="293"/>
        <v/>
      </c>
      <c r="BD446" s="3" t="str">
        <f t="shared" si="294"/>
        <v/>
      </c>
      <c r="BE446" s="3" t="str">
        <f t="shared" si="295"/>
        <v/>
      </c>
      <c r="BF446" s="3" t="str">
        <f t="shared" si="296"/>
        <v/>
      </c>
      <c r="BG446" s="3" t="str">
        <f t="shared" si="297"/>
        <v/>
      </c>
      <c r="BH446" s="3" t="str">
        <f t="shared" si="298"/>
        <v/>
      </c>
      <c r="BI446" s="3" t="str">
        <f t="shared" si="299"/>
        <v/>
      </c>
      <c r="BJ446" s="3" t="str">
        <f t="shared" si="300"/>
        <v/>
      </c>
    </row>
    <row r="447" spans="2:62">
      <c r="B447" s="6">
        <v>23</v>
      </c>
      <c r="C447" s="4" t="str">
        <f>IF(B447="","",VLOOKUP(B447,Tabelle2!$A$2:$B$38,2,0))</f>
        <v>9-14-17-25-31-34</v>
      </c>
      <c r="D447" s="3">
        <f t="shared" si="269"/>
        <v>0</v>
      </c>
      <c r="E447" s="7" t="str">
        <f t="shared" si="267"/>
        <v>L</v>
      </c>
      <c r="F447" s="32" t="str">
        <f>IF(B447="","",IF(AE446&lt;$J$15,"Bet","No Bet"))</f>
        <v>Bet</v>
      </c>
      <c r="G447" s="22">
        <f t="shared" si="268"/>
        <v>-654</v>
      </c>
      <c r="AE447" s="1">
        <f>IF(E447="L",AE446+1,IF(E447="W",0,""))</f>
        <v>1</v>
      </c>
      <c r="AF447" s="3" t="str">
        <f t="shared" si="270"/>
        <v/>
      </c>
      <c r="AG447" s="3" t="str">
        <f t="shared" si="271"/>
        <v/>
      </c>
      <c r="AH447" s="3" t="str">
        <f t="shared" si="272"/>
        <v/>
      </c>
      <c r="AI447" s="3" t="str">
        <f t="shared" si="273"/>
        <v/>
      </c>
      <c r="AJ447" s="3" t="str">
        <f t="shared" si="274"/>
        <v/>
      </c>
      <c r="AK447" s="3" t="str">
        <f t="shared" si="275"/>
        <v/>
      </c>
      <c r="AL447" s="3" t="str">
        <f t="shared" si="276"/>
        <v/>
      </c>
      <c r="AM447" s="3" t="str">
        <f t="shared" si="277"/>
        <v/>
      </c>
      <c r="AN447" s="3" t="str">
        <f t="shared" si="278"/>
        <v/>
      </c>
      <c r="AO447" s="3" t="str">
        <f t="shared" si="279"/>
        <v/>
      </c>
      <c r="AP447" s="3" t="str">
        <f t="shared" si="280"/>
        <v/>
      </c>
      <c r="AQ447" s="3" t="str">
        <f t="shared" si="281"/>
        <v/>
      </c>
      <c r="AR447" s="3" t="str">
        <f t="shared" si="282"/>
        <v/>
      </c>
      <c r="AS447" s="3" t="str">
        <f t="shared" si="283"/>
        <v/>
      </c>
      <c r="AT447" s="3" t="str">
        <f t="shared" si="284"/>
        <v/>
      </c>
      <c r="AU447" s="3" t="str">
        <f t="shared" si="285"/>
        <v/>
      </c>
      <c r="AV447" s="3" t="str">
        <f t="shared" si="286"/>
        <v/>
      </c>
      <c r="AW447" s="3" t="str">
        <f t="shared" si="287"/>
        <v/>
      </c>
      <c r="AX447" s="3" t="str">
        <f t="shared" si="288"/>
        <v/>
      </c>
      <c r="AY447" s="3" t="str">
        <f t="shared" si="289"/>
        <v/>
      </c>
      <c r="AZ447" s="3" t="str">
        <f t="shared" si="290"/>
        <v/>
      </c>
      <c r="BA447" s="3" t="str">
        <f t="shared" si="291"/>
        <v/>
      </c>
      <c r="BB447" s="3" t="str">
        <f t="shared" si="292"/>
        <v/>
      </c>
      <c r="BC447" s="3" t="str">
        <f t="shared" si="293"/>
        <v/>
      </c>
      <c r="BD447" s="3" t="str">
        <f t="shared" si="294"/>
        <v/>
      </c>
      <c r="BE447" s="3" t="str">
        <f t="shared" si="295"/>
        <v/>
      </c>
      <c r="BF447" s="3" t="str">
        <f t="shared" si="296"/>
        <v/>
      </c>
      <c r="BG447" s="3" t="str">
        <f t="shared" si="297"/>
        <v/>
      </c>
      <c r="BH447" s="3" t="str">
        <f t="shared" si="298"/>
        <v/>
      </c>
      <c r="BI447" s="3" t="str">
        <f t="shared" si="299"/>
        <v/>
      </c>
      <c r="BJ447" s="3" t="str">
        <f t="shared" si="300"/>
        <v/>
      </c>
    </row>
    <row r="448" spans="2:62">
      <c r="B448" s="6">
        <v>15</v>
      </c>
      <c r="C448" s="4" t="str">
        <f>IF(B448="","",VLOOKUP(B448,Tabelle2!$A$2:$B$38,2,0))</f>
        <v>6-7-12-18-27-29</v>
      </c>
      <c r="D448" s="3">
        <f t="shared" si="269"/>
        <v>0</v>
      </c>
      <c r="E448" s="7" t="str">
        <f t="shared" si="267"/>
        <v>L</v>
      </c>
      <c r="F448" s="32" t="str">
        <f>IF(B448="","",IF(AE447&lt;$J$15,"Bet","No Bet"))</f>
        <v>Bet</v>
      </c>
      <c r="G448" s="22">
        <f t="shared" si="268"/>
        <v>-660</v>
      </c>
      <c r="AE448" s="1">
        <f>IF(E448="L",AE447+1,IF(E448="W",0,""))</f>
        <v>2</v>
      </c>
      <c r="AF448" s="3" t="str">
        <f t="shared" si="270"/>
        <v/>
      </c>
      <c r="AG448" s="3" t="str">
        <f t="shared" si="271"/>
        <v/>
      </c>
      <c r="AH448" s="3" t="str">
        <f t="shared" si="272"/>
        <v/>
      </c>
      <c r="AI448" s="3" t="str">
        <f t="shared" si="273"/>
        <v/>
      </c>
      <c r="AJ448" s="3" t="str">
        <f t="shared" si="274"/>
        <v/>
      </c>
      <c r="AK448" s="3" t="str">
        <f t="shared" si="275"/>
        <v/>
      </c>
      <c r="AL448" s="3" t="str">
        <f t="shared" si="276"/>
        <v/>
      </c>
      <c r="AM448" s="3" t="str">
        <f t="shared" si="277"/>
        <v/>
      </c>
      <c r="AN448" s="3" t="str">
        <f t="shared" si="278"/>
        <v/>
      </c>
      <c r="AO448" s="3" t="str">
        <f t="shared" si="279"/>
        <v/>
      </c>
      <c r="AP448" s="3" t="str">
        <f t="shared" si="280"/>
        <v/>
      </c>
      <c r="AQ448" s="3" t="str">
        <f t="shared" si="281"/>
        <v/>
      </c>
      <c r="AR448" s="3" t="str">
        <f t="shared" si="282"/>
        <v/>
      </c>
      <c r="AS448" s="3" t="str">
        <f t="shared" si="283"/>
        <v/>
      </c>
      <c r="AT448" s="3" t="str">
        <f t="shared" si="284"/>
        <v/>
      </c>
      <c r="AU448" s="3" t="str">
        <f t="shared" si="285"/>
        <v/>
      </c>
      <c r="AV448" s="3" t="str">
        <f t="shared" si="286"/>
        <v/>
      </c>
      <c r="AW448" s="3" t="str">
        <f t="shared" si="287"/>
        <v/>
      </c>
      <c r="AX448" s="3" t="str">
        <f t="shared" si="288"/>
        <v/>
      </c>
      <c r="AY448" s="3" t="str">
        <f t="shared" si="289"/>
        <v/>
      </c>
      <c r="AZ448" s="3" t="str">
        <f t="shared" si="290"/>
        <v/>
      </c>
      <c r="BA448" s="3" t="str">
        <f t="shared" si="291"/>
        <v/>
      </c>
      <c r="BB448" s="3" t="str">
        <f t="shared" si="292"/>
        <v/>
      </c>
      <c r="BC448" s="3" t="str">
        <f t="shared" si="293"/>
        <v/>
      </c>
      <c r="BD448" s="3" t="str">
        <f t="shared" si="294"/>
        <v/>
      </c>
      <c r="BE448" s="3" t="str">
        <f t="shared" si="295"/>
        <v/>
      </c>
      <c r="BF448" s="3" t="str">
        <f t="shared" si="296"/>
        <v/>
      </c>
      <c r="BG448" s="3" t="str">
        <f t="shared" si="297"/>
        <v/>
      </c>
      <c r="BH448" s="3" t="str">
        <f t="shared" si="298"/>
        <v/>
      </c>
      <c r="BI448" s="3" t="str">
        <f t="shared" si="299"/>
        <v/>
      </c>
      <c r="BJ448" s="3" t="str">
        <f t="shared" si="300"/>
        <v/>
      </c>
    </row>
    <row r="449" spans="2:62">
      <c r="B449" s="6">
        <v>4</v>
      </c>
      <c r="C449" s="4" t="str">
        <f>IF(B449="","",VLOOKUP(B449,Tabelle2!$A$2:$B$38,2,0))</f>
        <v>7-11-12-13-28-36</v>
      </c>
      <c r="D449" s="3">
        <f t="shared" si="269"/>
        <v>0</v>
      </c>
      <c r="E449" s="7" t="str">
        <f t="shared" si="267"/>
        <v>L</v>
      </c>
      <c r="F449" s="32" t="str">
        <f>IF(B449="","",IF(AE448&lt;$J$15,"Bet","No Bet"))</f>
        <v>Bet</v>
      </c>
      <c r="G449" s="22">
        <f t="shared" si="268"/>
        <v>-666</v>
      </c>
      <c r="AE449" s="1">
        <f>IF(E449="L",AE448+1,IF(E449="W",0,""))</f>
        <v>3</v>
      </c>
      <c r="AF449" s="3" t="str">
        <f t="shared" si="270"/>
        <v/>
      </c>
      <c r="AG449" s="3" t="str">
        <f t="shared" si="271"/>
        <v/>
      </c>
      <c r="AH449" s="3">
        <f t="shared" si="272"/>
        <v>1</v>
      </c>
      <c r="AI449" s="3" t="str">
        <f t="shared" si="273"/>
        <v/>
      </c>
      <c r="AJ449" s="3" t="str">
        <f t="shared" si="274"/>
        <v/>
      </c>
      <c r="AK449" s="3" t="str">
        <f t="shared" si="275"/>
        <v/>
      </c>
      <c r="AL449" s="3" t="str">
        <f t="shared" si="276"/>
        <v/>
      </c>
      <c r="AM449" s="3" t="str">
        <f t="shared" si="277"/>
        <v/>
      </c>
      <c r="AN449" s="3" t="str">
        <f t="shared" si="278"/>
        <v/>
      </c>
      <c r="AO449" s="3" t="str">
        <f t="shared" si="279"/>
        <v/>
      </c>
      <c r="AP449" s="3" t="str">
        <f t="shared" si="280"/>
        <v/>
      </c>
      <c r="AQ449" s="3" t="str">
        <f t="shared" si="281"/>
        <v/>
      </c>
      <c r="AR449" s="3" t="str">
        <f t="shared" si="282"/>
        <v/>
      </c>
      <c r="AS449" s="3" t="str">
        <f t="shared" si="283"/>
        <v/>
      </c>
      <c r="AT449" s="3" t="str">
        <f t="shared" si="284"/>
        <v/>
      </c>
      <c r="AU449" s="3" t="str">
        <f t="shared" si="285"/>
        <v/>
      </c>
      <c r="AV449" s="3" t="str">
        <f t="shared" si="286"/>
        <v/>
      </c>
      <c r="AW449" s="3" t="str">
        <f t="shared" si="287"/>
        <v/>
      </c>
      <c r="AX449" s="3" t="str">
        <f t="shared" si="288"/>
        <v/>
      </c>
      <c r="AY449" s="3" t="str">
        <f t="shared" si="289"/>
        <v/>
      </c>
      <c r="AZ449" s="3" t="str">
        <f t="shared" si="290"/>
        <v/>
      </c>
      <c r="BA449" s="3" t="str">
        <f t="shared" si="291"/>
        <v/>
      </c>
      <c r="BB449" s="3" t="str">
        <f t="shared" si="292"/>
        <v/>
      </c>
      <c r="BC449" s="3" t="str">
        <f t="shared" si="293"/>
        <v/>
      </c>
      <c r="BD449" s="3" t="str">
        <f t="shared" si="294"/>
        <v/>
      </c>
      <c r="BE449" s="3" t="str">
        <f t="shared" si="295"/>
        <v/>
      </c>
      <c r="BF449" s="3" t="str">
        <f t="shared" si="296"/>
        <v/>
      </c>
      <c r="BG449" s="3" t="str">
        <f t="shared" si="297"/>
        <v/>
      </c>
      <c r="BH449" s="3" t="str">
        <f t="shared" si="298"/>
        <v/>
      </c>
      <c r="BI449" s="3" t="str">
        <f t="shared" si="299"/>
        <v/>
      </c>
      <c r="BJ449" s="3" t="str">
        <f t="shared" si="300"/>
        <v/>
      </c>
    </row>
    <row r="450" spans="2:62">
      <c r="B450" s="6">
        <v>28</v>
      </c>
      <c r="C450" s="4" t="str">
        <f>IF(B450="","",VLOOKUP(B450,Tabelle2!$A$2:$B$38,2,0))</f>
        <v>1-4-19-20-21-33</v>
      </c>
      <c r="D450" s="3">
        <f t="shared" si="269"/>
        <v>1</v>
      </c>
      <c r="E450" s="7" t="str">
        <f t="shared" ref="E450:E513" si="301">IF(B450="","",IF(D450=1,"W",IF(D450=0,"L","")))</f>
        <v>W</v>
      </c>
      <c r="F450" s="32" t="str">
        <f>IF(B450="","",IF(AE449&lt;$J$15,"Bet","No Bet"))</f>
        <v>Bet</v>
      </c>
      <c r="G450" s="22">
        <f t="shared" si="268"/>
        <v>-636</v>
      </c>
      <c r="AE450" s="1">
        <f>IF(E450="L",AE449+1,IF(E450="W",0,""))</f>
        <v>0</v>
      </c>
      <c r="AF450" s="3" t="str">
        <f t="shared" si="270"/>
        <v/>
      </c>
      <c r="AG450" s="3" t="str">
        <f t="shared" si="271"/>
        <v/>
      </c>
      <c r="AH450" s="3" t="str">
        <f t="shared" si="272"/>
        <v/>
      </c>
      <c r="AI450" s="3" t="str">
        <f t="shared" si="273"/>
        <v/>
      </c>
      <c r="AJ450" s="3" t="str">
        <f t="shared" si="274"/>
        <v/>
      </c>
      <c r="AK450" s="3" t="str">
        <f t="shared" si="275"/>
        <v/>
      </c>
      <c r="AL450" s="3" t="str">
        <f t="shared" si="276"/>
        <v/>
      </c>
      <c r="AM450" s="3" t="str">
        <f t="shared" si="277"/>
        <v/>
      </c>
      <c r="AN450" s="3" t="str">
        <f t="shared" si="278"/>
        <v/>
      </c>
      <c r="AO450" s="3" t="str">
        <f t="shared" si="279"/>
        <v/>
      </c>
      <c r="AP450" s="3" t="str">
        <f t="shared" si="280"/>
        <v/>
      </c>
      <c r="AQ450" s="3" t="str">
        <f t="shared" si="281"/>
        <v/>
      </c>
      <c r="AR450" s="3" t="str">
        <f t="shared" si="282"/>
        <v/>
      </c>
      <c r="AS450" s="3" t="str">
        <f t="shared" si="283"/>
        <v/>
      </c>
      <c r="AT450" s="3" t="str">
        <f t="shared" si="284"/>
        <v/>
      </c>
      <c r="AU450" s="3" t="str">
        <f t="shared" si="285"/>
        <v/>
      </c>
      <c r="AV450" s="3" t="str">
        <f t="shared" si="286"/>
        <v/>
      </c>
      <c r="AW450" s="3" t="str">
        <f t="shared" si="287"/>
        <v/>
      </c>
      <c r="AX450" s="3" t="str">
        <f t="shared" si="288"/>
        <v/>
      </c>
      <c r="AY450" s="3" t="str">
        <f t="shared" si="289"/>
        <v/>
      </c>
      <c r="AZ450" s="3" t="str">
        <f t="shared" si="290"/>
        <v/>
      </c>
      <c r="BA450" s="3" t="str">
        <f t="shared" si="291"/>
        <v/>
      </c>
      <c r="BB450" s="3" t="str">
        <f t="shared" si="292"/>
        <v/>
      </c>
      <c r="BC450" s="3" t="str">
        <f t="shared" si="293"/>
        <v/>
      </c>
      <c r="BD450" s="3" t="str">
        <f t="shared" si="294"/>
        <v/>
      </c>
      <c r="BE450" s="3" t="str">
        <f t="shared" si="295"/>
        <v/>
      </c>
      <c r="BF450" s="3" t="str">
        <f t="shared" si="296"/>
        <v/>
      </c>
      <c r="BG450" s="3" t="str">
        <f t="shared" si="297"/>
        <v/>
      </c>
      <c r="BH450" s="3" t="str">
        <f t="shared" si="298"/>
        <v/>
      </c>
      <c r="BI450" s="3" t="str">
        <f t="shared" si="299"/>
        <v/>
      </c>
      <c r="BJ450" s="3" t="str">
        <f t="shared" si="300"/>
        <v/>
      </c>
    </row>
    <row r="451" spans="2:62">
      <c r="B451" s="6">
        <v>16</v>
      </c>
      <c r="C451" s="4" t="str">
        <f>IF(B451="","",VLOOKUP(B451,Tabelle2!$A$2:$B$38,2,0))</f>
        <v>7-13-18-27-29-36</v>
      </c>
      <c r="D451" s="3">
        <f t="shared" si="269"/>
        <v>0</v>
      </c>
      <c r="E451" s="7" t="str">
        <f t="shared" si="301"/>
        <v>L</v>
      </c>
      <c r="F451" s="32" t="str">
        <f>IF(B451="","",IF(AE450&lt;$J$15,"Bet","No Bet"))</f>
        <v>Bet</v>
      </c>
      <c r="G451" s="22">
        <f t="shared" ref="G451:G514" si="302">IF(B451="","",IF(F451="No Bet",G450,IF(E451="L",-6+G450,IF(E451="W",30+G450))))</f>
        <v>-642</v>
      </c>
      <c r="AE451" s="1">
        <f>IF(E451="L",AE450+1,IF(E451="W",0,""))</f>
        <v>1</v>
      </c>
      <c r="AF451" s="3">
        <f t="shared" si="270"/>
        <v>1</v>
      </c>
      <c r="AG451" s="3" t="str">
        <f t="shared" si="271"/>
        <v/>
      </c>
      <c r="AH451" s="3" t="str">
        <f t="shared" si="272"/>
        <v/>
      </c>
      <c r="AI451" s="3" t="str">
        <f t="shared" si="273"/>
        <v/>
      </c>
      <c r="AJ451" s="3" t="str">
        <f t="shared" si="274"/>
        <v/>
      </c>
      <c r="AK451" s="3" t="str">
        <f t="shared" si="275"/>
        <v/>
      </c>
      <c r="AL451" s="3" t="str">
        <f t="shared" si="276"/>
        <v/>
      </c>
      <c r="AM451" s="3" t="str">
        <f t="shared" si="277"/>
        <v/>
      </c>
      <c r="AN451" s="3" t="str">
        <f t="shared" si="278"/>
        <v/>
      </c>
      <c r="AO451" s="3" t="str">
        <f t="shared" si="279"/>
        <v/>
      </c>
      <c r="AP451" s="3" t="str">
        <f t="shared" si="280"/>
        <v/>
      </c>
      <c r="AQ451" s="3" t="str">
        <f t="shared" si="281"/>
        <v/>
      </c>
      <c r="AR451" s="3" t="str">
        <f t="shared" si="282"/>
        <v/>
      </c>
      <c r="AS451" s="3" t="str">
        <f t="shared" si="283"/>
        <v/>
      </c>
      <c r="AT451" s="3" t="str">
        <f t="shared" si="284"/>
        <v/>
      </c>
      <c r="AU451" s="3" t="str">
        <f t="shared" si="285"/>
        <v/>
      </c>
      <c r="AV451" s="3" t="str">
        <f t="shared" si="286"/>
        <v/>
      </c>
      <c r="AW451" s="3" t="str">
        <f t="shared" si="287"/>
        <v/>
      </c>
      <c r="AX451" s="3" t="str">
        <f t="shared" si="288"/>
        <v/>
      </c>
      <c r="AY451" s="3" t="str">
        <f t="shared" si="289"/>
        <v/>
      </c>
      <c r="AZ451" s="3" t="str">
        <f t="shared" si="290"/>
        <v/>
      </c>
      <c r="BA451" s="3" t="str">
        <f t="shared" si="291"/>
        <v/>
      </c>
      <c r="BB451" s="3" t="str">
        <f t="shared" si="292"/>
        <v/>
      </c>
      <c r="BC451" s="3" t="str">
        <f t="shared" si="293"/>
        <v/>
      </c>
      <c r="BD451" s="3" t="str">
        <f t="shared" si="294"/>
        <v/>
      </c>
      <c r="BE451" s="3" t="str">
        <f t="shared" si="295"/>
        <v/>
      </c>
      <c r="BF451" s="3" t="str">
        <f t="shared" si="296"/>
        <v/>
      </c>
      <c r="BG451" s="3" t="str">
        <f t="shared" si="297"/>
        <v/>
      </c>
      <c r="BH451" s="3" t="str">
        <f t="shared" si="298"/>
        <v/>
      </c>
      <c r="BI451" s="3" t="str">
        <f t="shared" si="299"/>
        <v/>
      </c>
      <c r="BJ451" s="3" t="str">
        <f t="shared" si="300"/>
        <v/>
      </c>
    </row>
    <row r="452" spans="2:62">
      <c r="B452" s="6">
        <v>36</v>
      </c>
      <c r="C452" s="4" t="str">
        <f>IF(B452="","",VLOOKUP(B452,Tabelle2!$A$2:$B$38,2,0))</f>
        <v>1-4-16-19-21-33</v>
      </c>
      <c r="D452" s="3">
        <f t="shared" ref="D452:D515" si="303">IF(B452="","",IF(B451=1,COUNTIF($X$1:$AC$1,B452),IF(B451=2,COUNTIF($X$2:$AC$2,B452),IF(B451=3,COUNTIF($X$3:$AC$3,B452),IF(B451=4,COUNTIF($X$4:$AC$4,B452),IF(B451=5,COUNTIF($X$5:$AC$5,B452),IF(B451=6,COUNTIF($X$6:$AC$6,B452),IF(B451=7,COUNTIF($X$7:$AC$7,B452),IF(B451=8,COUNTIF($X$8:$AC$8,B452),IF(B451=9,COUNTIF($X$9:$AC$9,B452),IF(B451=10,COUNTIF($X$10:$AC$10,B452),IF(B451=11,COUNTIF($X$11:$AC$11,B452),IF(B451=12,COUNTIF($X$12:$AC$12,B452),IF(B451=13,COUNTIF($X$13:$AC$13,B452),IF(B451=14,COUNTIF($X$14:$AC$14,B452),IF(B451=15,COUNTIF($X$15:$AC$15,B452),IF(B451=16,COUNTIF($X$16:$AC$16,B452),IF(B451=17,COUNTIF($X$17:$AC$17,B452),IF(B451=18,COUNTIF($X$18:$AC$18,B452),IF(B451=19,COUNTIF($X$19:$AC$19,B452),IF(B451=20,COUNTIF($X$20:$AC$20,B452),IF(B451=21,COUNTIF($X$21:$AC$21,B452),IF(B451=22,COUNTIF($X$22:$AC$22,B452),IF(B451=23,COUNTIF($X$23:$AC$23,B452),IF(B451=24,COUNTIF($X$24:$AC$24,B452),IF(B451=25,COUNTIF($X$25:$AC$25,B452),IF(B451=26,COUNTIF($X$26:$AC$26,B452),IF(B451=27,COUNTIF($X$27:$AC$27,B452),IF(B451=28,COUNTIF($X$28:$AC$28,B452),IF(B451=29,COUNTIF($X$29:$AC$29,B452),IF(B451=30,COUNTIF($X$30:$AC$30,B452),IF(B451=31,COUNTIF($X$31:$AC$31,B452),IF(B451=32,COUNTIF($X$32:$AC$32,B452),IF(B451=33,COUNTIF($X$33:$AC$33,B452),IF(B451=34,COUNTIF($X$34:$AC$34,B452),IF(B451=35,COUNTIF($X$35:$AC$35,B452),IF(B451=36,COUNTIF($X$36:$AC$36,B452),IF(B451=0,COUNTIF($X$37:$AC$37,B452),""))))))))))))))))))))))))))))))))))))))</f>
        <v>1</v>
      </c>
      <c r="E452" s="7" t="str">
        <f t="shared" si="301"/>
        <v>W</v>
      </c>
      <c r="F452" s="32" t="str">
        <f>IF(B452="","",IF(AE451&lt;$J$15,"Bet","No Bet"))</f>
        <v>Bet</v>
      </c>
      <c r="G452" s="22">
        <f t="shared" si="302"/>
        <v>-612</v>
      </c>
      <c r="AE452" s="1">
        <f>IF(E452="L",AE451+1,IF(E452="W",0,""))</f>
        <v>0</v>
      </c>
      <c r="AF452" s="3" t="str">
        <f t="shared" si="270"/>
        <v/>
      </c>
      <c r="AG452" s="3" t="str">
        <f t="shared" si="271"/>
        <v/>
      </c>
      <c r="AH452" s="3" t="str">
        <f t="shared" si="272"/>
        <v/>
      </c>
      <c r="AI452" s="3" t="str">
        <f t="shared" si="273"/>
        <v/>
      </c>
      <c r="AJ452" s="3" t="str">
        <f t="shared" si="274"/>
        <v/>
      </c>
      <c r="AK452" s="3" t="str">
        <f t="shared" si="275"/>
        <v/>
      </c>
      <c r="AL452" s="3" t="str">
        <f t="shared" si="276"/>
        <v/>
      </c>
      <c r="AM452" s="3" t="str">
        <f t="shared" si="277"/>
        <v/>
      </c>
      <c r="AN452" s="3" t="str">
        <f t="shared" si="278"/>
        <v/>
      </c>
      <c r="AO452" s="3" t="str">
        <f t="shared" si="279"/>
        <v/>
      </c>
      <c r="AP452" s="3" t="str">
        <f t="shared" si="280"/>
        <v/>
      </c>
      <c r="AQ452" s="3" t="str">
        <f t="shared" si="281"/>
        <v/>
      </c>
      <c r="AR452" s="3" t="str">
        <f t="shared" si="282"/>
        <v/>
      </c>
      <c r="AS452" s="3" t="str">
        <f t="shared" si="283"/>
        <v/>
      </c>
      <c r="AT452" s="3" t="str">
        <f t="shared" si="284"/>
        <v/>
      </c>
      <c r="AU452" s="3" t="str">
        <f t="shared" si="285"/>
        <v/>
      </c>
      <c r="AV452" s="3" t="str">
        <f t="shared" si="286"/>
        <v/>
      </c>
      <c r="AW452" s="3" t="str">
        <f t="shared" si="287"/>
        <v/>
      </c>
      <c r="AX452" s="3" t="str">
        <f t="shared" si="288"/>
        <v/>
      </c>
      <c r="AY452" s="3" t="str">
        <f t="shared" si="289"/>
        <v/>
      </c>
      <c r="AZ452" s="3" t="str">
        <f t="shared" si="290"/>
        <v/>
      </c>
      <c r="BA452" s="3" t="str">
        <f t="shared" si="291"/>
        <v/>
      </c>
      <c r="BB452" s="3" t="str">
        <f t="shared" si="292"/>
        <v/>
      </c>
      <c r="BC452" s="3" t="str">
        <f t="shared" si="293"/>
        <v/>
      </c>
      <c r="BD452" s="3" t="str">
        <f t="shared" si="294"/>
        <v/>
      </c>
      <c r="BE452" s="3" t="str">
        <f t="shared" si="295"/>
        <v/>
      </c>
      <c r="BF452" s="3" t="str">
        <f t="shared" si="296"/>
        <v/>
      </c>
      <c r="BG452" s="3" t="str">
        <f t="shared" si="297"/>
        <v/>
      </c>
      <c r="BH452" s="3" t="str">
        <f t="shared" si="298"/>
        <v/>
      </c>
      <c r="BI452" s="3" t="str">
        <f t="shared" si="299"/>
        <v/>
      </c>
      <c r="BJ452" s="3" t="str">
        <f t="shared" si="300"/>
        <v/>
      </c>
    </row>
    <row r="453" spans="2:62">
      <c r="B453" s="6">
        <v>2</v>
      </c>
      <c r="C453" s="4" t="str">
        <f>IF(B453="","",VLOOKUP(B453,Tabelle2!$A$2:$B$38,2,0))</f>
        <v>3-8-11-12-30-35</v>
      </c>
      <c r="D453" s="3">
        <f t="shared" si="303"/>
        <v>0</v>
      </c>
      <c r="E453" s="7" t="str">
        <f t="shared" si="301"/>
        <v>L</v>
      </c>
      <c r="F453" s="32" t="str">
        <f>IF(B453="","",IF(AE452&lt;$J$15,"Bet","No Bet"))</f>
        <v>Bet</v>
      </c>
      <c r="G453" s="22">
        <f t="shared" si="302"/>
        <v>-618</v>
      </c>
      <c r="AE453" s="1">
        <f>IF(E453="L",AE452+1,IF(E453="W",0,""))</f>
        <v>1</v>
      </c>
      <c r="AF453" s="3" t="str">
        <f t="shared" si="270"/>
        <v/>
      </c>
      <c r="AG453" s="3" t="str">
        <f t="shared" si="271"/>
        <v/>
      </c>
      <c r="AH453" s="3" t="str">
        <f t="shared" si="272"/>
        <v/>
      </c>
      <c r="AI453" s="3" t="str">
        <f t="shared" si="273"/>
        <v/>
      </c>
      <c r="AJ453" s="3" t="str">
        <f t="shared" si="274"/>
        <v/>
      </c>
      <c r="AK453" s="3" t="str">
        <f t="shared" si="275"/>
        <v/>
      </c>
      <c r="AL453" s="3" t="str">
        <f t="shared" si="276"/>
        <v/>
      </c>
      <c r="AM453" s="3" t="str">
        <f t="shared" si="277"/>
        <v/>
      </c>
      <c r="AN453" s="3" t="str">
        <f t="shared" si="278"/>
        <v/>
      </c>
      <c r="AO453" s="3" t="str">
        <f t="shared" si="279"/>
        <v/>
      </c>
      <c r="AP453" s="3" t="str">
        <f t="shared" si="280"/>
        <v/>
      </c>
      <c r="AQ453" s="3" t="str">
        <f t="shared" si="281"/>
        <v/>
      </c>
      <c r="AR453" s="3" t="str">
        <f t="shared" si="282"/>
        <v/>
      </c>
      <c r="AS453" s="3" t="str">
        <f t="shared" si="283"/>
        <v/>
      </c>
      <c r="AT453" s="3" t="str">
        <f t="shared" si="284"/>
        <v/>
      </c>
      <c r="AU453" s="3" t="str">
        <f t="shared" si="285"/>
        <v/>
      </c>
      <c r="AV453" s="3" t="str">
        <f t="shared" si="286"/>
        <v/>
      </c>
      <c r="AW453" s="3" t="str">
        <f t="shared" si="287"/>
        <v/>
      </c>
      <c r="AX453" s="3" t="str">
        <f t="shared" si="288"/>
        <v/>
      </c>
      <c r="AY453" s="3" t="str">
        <f t="shared" si="289"/>
        <v/>
      </c>
      <c r="AZ453" s="3" t="str">
        <f t="shared" si="290"/>
        <v/>
      </c>
      <c r="BA453" s="3" t="str">
        <f t="shared" si="291"/>
        <v/>
      </c>
      <c r="BB453" s="3" t="str">
        <f t="shared" si="292"/>
        <v/>
      </c>
      <c r="BC453" s="3" t="str">
        <f t="shared" si="293"/>
        <v/>
      </c>
      <c r="BD453" s="3" t="str">
        <f t="shared" si="294"/>
        <v/>
      </c>
      <c r="BE453" s="3" t="str">
        <f t="shared" si="295"/>
        <v/>
      </c>
      <c r="BF453" s="3" t="str">
        <f t="shared" si="296"/>
        <v/>
      </c>
      <c r="BG453" s="3" t="str">
        <f t="shared" si="297"/>
        <v/>
      </c>
      <c r="BH453" s="3" t="str">
        <f t="shared" si="298"/>
        <v/>
      </c>
      <c r="BI453" s="3" t="str">
        <f t="shared" si="299"/>
        <v/>
      </c>
      <c r="BJ453" s="3" t="str">
        <f t="shared" si="300"/>
        <v/>
      </c>
    </row>
    <row r="454" spans="2:62">
      <c r="B454" s="6">
        <v>34</v>
      </c>
      <c r="C454" s="4" t="str">
        <f>IF(B454="","",VLOOKUP(B454,Tabelle2!$A$2:$B$38,2,0))</f>
        <v>0-5-10-23-26-32</v>
      </c>
      <c r="D454" s="3">
        <f t="shared" si="303"/>
        <v>0</v>
      </c>
      <c r="E454" s="7" t="str">
        <f t="shared" si="301"/>
        <v>L</v>
      </c>
      <c r="F454" s="32" t="str">
        <f>IF(B454="","",IF(AE453&lt;$J$15,"Bet","No Bet"))</f>
        <v>Bet</v>
      </c>
      <c r="G454" s="22">
        <f t="shared" si="302"/>
        <v>-624</v>
      </c>
      <c r="AE454" s="1">
        <f>IF(E454="L",AE453+1,IF(E454="W",0,""))</f>
        <v>2</v>
      </c>
      <c r="AF454" s="3" t="str">
        <f t="shared" si="270"/>
        <v/>
      </c>
      <c r="AG454" s="3" t="str">
        <f t="shared" si="271"/>
        <v/>
      </c>
      <c r="AH454" s="3" t="str">
        <f t="shared" si="272"/>
        <v/>
      </c>
      <c r="AI454" s="3" t="str">
        <f t="shared" si="273"/>
        <v/>
      </c>
      <c r="AJ454" s="3" t="str">
        <f t="shared" si="274"/>
        <v/>
      </c>
      <c r="AK454" s="3" t="str">
        <f t="shared" si="275"/>
        <v/>
      </c>
      <c r="AL454" s="3" t="str">
        <f t="shared" si="276"/>
        <v/>
      </c>
      <c r="AM454" s="3" t="str">
        <f t="shared" si="277"/>
        <v/>
      </c>
      <c r="AN454" s="3" t="str">
        <f t="shared" si="278"/>
        <v/>
      </c>
      <c r="AO454" s="3" t="str">
        <f t="shared" si="279"/>
        <v/>
      </c>
      <c r="AP454" s="3" t="str">
        <f t="shared" si="280"/>
        <v/>
      </c>
      <c r="AQ454" s="3" t="str">
        <f t="shared" si="281"/>
        <v/>
      </c>
      <c r="AR454" s="3" t="str">
        <f t="shared" si="282"/>
        <v/>
      </c>
      <c r="AS454" s="3" t="str">
        <f t="shared" si="283"/>
        <v/>
      </c>
      <c r="AT454" s="3" t="str">
        <f t="shared" si="284"/>
        <v/>
      </c>
      <c r="AU454" s="3" t="str">
        <f t="shared" si="285"/>
        <v/>
      </c>
      <c r="AV454" s="3" t="str">
        <f t="shared" si="286"/>
        <v/>
      </c>
      <c r="AW454" s="3" t="str">
        <f t="shared" si="287"/>
        <v/>
      </c>
      <c r="AX454" s="3" t="str">
        <f t="shared" si="288"/>
        <v/>
      </c>
      <c r="AY454" s="3" t="str">
        <f t="shared" si="289"/>
        <v/>
      </c>
      <c r="AZ454" s="3" t="str">
        <f t="shared" si="290"/>
        <v/>
      </c>
      <c r="BA454" s="3" t="str">
        <f t="shared" si="291"/>
        <v/>
      </c>
      <c r="BB454" s="3" t="str">
        <f t="shared" si="292"/>
        <v/>
      </c>
      <c r="BC454" s="3" t="str">
        <f t="shared" si="293"/>
        <v/>
      </c>
      <c r="BD454" s="3" t="str">
        <f t="shared" si="294"/>
        <v/>
      </c>
      <c r="BE454" s="3" t="str">
        <f t="shared" si="295"/>
        <v/>
      </c>
      <c r="BF454" s="3" t="str">
        <f t="shared" si="296"/>
        <v/>
      </c>
      <c r="BG454" s="3" t="str">
        <f t="shared" si="297"/>
        <v/>
      </c>
      <c r="BH454" s="3" t="str">
        <f t="shared" si="298"/>
        <v/>
      </c>
      <c r="BI454" s="3" t="str">
        <f t="shared" si="299"/>
        <v/>
      </c>
      <c r="BJ454" s="3" t="str">
        <f t="shared" si="300"/>
        <v/>
      </c>
    </row>
    <row r="455" spans="2:62">
      <c r="B455" s="6">
        <v>25</v>
      </c>
      <c r="C455" s="4" t="str">
        <f>IF(B455="","",VLOOKUP(B455,Tabelle2!$A$2:$B$38,2,0))</f>
        <v>3-8-23-26-30-35</v>
      </c>
      <c r="D455" s="3">
        <f t="shared" si="303"/>
        <v>0</v>
      </c>
      <c r="E455" s="7" t="str">
        <f t="shared" si="301"/>
        <v>L</v>
      </c>
      <c r="F455" s="32" t="str">
        <f>IF(B455="","",IF(AE454&lt;$J$15,"Bet","No Bet"))</f>
        <v>Bet</v>
      </c>
      <c r="G455" s="22">
        <f t="shared" si="302"/>
        <v>-630</v>
      </c>
      <c r="AE455" s="1">
        <f>IF(E455="L",AE454+1,IF(E455="W",0,""))</f>
        <v>3</v>
      </c>
      <c r="AF455" s="3" t="str">
        <f t="shared" si="270"/>
        <v/>
      </c>
      <c r="AG455" s="3" t="str">
        <f t="shared" si="271"/>
        <v/>
      </c>
      <c r="AH455" s="3" t="str">
        <f t="shared" si="272"/>
        <v/>
      </c>
      <c r="AI455" s="3" t="str">
        <f t="shared" si="273"/>
        <v/>
      </c>
      <c r="AJ455" s="3" t="str">
        <f t="shared" si="274"/>
        <v/>
      </c>
      <c r="AK455" s="3" t="str">
        <f t="shared" si="275"/>
        <v/>
      </c>
      <c r="AL455" s="3" t="str">
        <f t="shared" si="276"/>
        <v/>
      </c>
      <c r="AM455" s="3" t="str">
        <f t="shared" si="277"/>
        <v/>
      </c>
      <c r="AN455" s="3" t="str">
        <f t="shared" si="278"/>
        <v/>
      </c>
      <c r="AO455" s="3" t="str">
        <f t="shared" si="279"/>
        <v/>
      </c>
      <c r="AP455" s="3" t="str">
        <f t="shared" si="280"/>
        <v/>
      </c>
      <c r="AQ455" s="3" t="str">
        <f t="shared" si="281"/>
        <v/>
      </c>
      <c r="AR455" s="3" t="str">
        <f t="shared" si="282"/>
        <v/>
      </c>
      <c r="AS455" s="3" t="str">
        <f t="shared" si="283"/>
        <v/>
      </c>
      <c r="AT455" s="3" t="str">
        <f t="shared" si="284"/>
        <v/>
      </c>
      <c r="AU455" s="3" t="str">
        <f t="shared" si="285"/>
        <v/>
      </c>
      <c r="AV455" s="3" t="str">
        <f t="shared" si="286"/>
        <v/>
      </c>
      <c r="AW455" s="3" t="str">
        <f t="shared" si="287"/>
        <v/>
      </c>
      <c r="AX455" s="3" t="str">
        <f t="shared" si="288"/>
        <v/>
      </c>
      <c r="AY455" s="3" t="str">
        <f t="shared" si="289"/>
        <v/>
      </c>
      <c r="AZ455" s="3" t="str">
        <f t="shared" si="290"/>
        <v/>
      </c>
      <c r="BA455" s="3" t="str">
        <f t="shared" si="291"/>
        <v/>
      </c>
      <c r="BB455" s="3" t="str">
        <f t="shared" si="292"/>
        <v/>
      </c>
      <c r="BC455" s="3" t="str">
        <f t="shared" si="293"/>
        <v/>
      </c>
      <c r="BD455" s="3" t="str">
        <f t="shared" si="294"/>
        <v/>
      </c>
      <c r="BE455" s="3" t="str">
        <f t="shared" si="295"/>
        <v/>
      </c>
      <c r="BF455" s="3" t="str">
        <f t="shared" si="296"/>
        <v/>
      </c>
      <c r="BG455" s="3" t="str">
        <f t="shared" si="297"/>
        <v/>
      </c>
      <c r="BH455" s="3" t="str">
        <f t="shared" si="298"/>
        <v/>
      </c>
      <c r="BI455" s="3" t="str">
        <f t="shared" si="299"/>
        <v/>
      </c>
      <c r="BJ455" s="3" t="str">
        <f t="shared" si="300"/>
        <v/>
      </c>
    </row>
    <row r="456" spans="2:62">
      <c r="B456" s="6">
        <v>36</v>
      </c>
      <c r="C456" s="4" t="str">
        <f>IF(B456="","",VLOOKUP(B456,Tabelle2!$A$2:$B$38,2,0))</f>
        <v>1-4-16-19-21-33</v>
      </c>
      <c r="D456" s="3">
        <f t="shared" si="303"/>
        <v>0</v>
      </c>
      <c r="E456" s="7" t="str">
        <f t="shared" si="301"/>
        <v>L</v>
      </c>
      <c r="F456" s="32" t="str">
        <f>IF(B456="","",IF(AE455&lt;$J$15,"Bet","No Bet"))</f>
        <v>Bet</v>
      </c>
      <c r="G456" s="22">
        <f t="shared" si="302"/>
        <v>-636</v>
      </c>
      <c r="AE456" s="1">
        <f>IF(E456="L",AE455+1,IF(E456="W",0,""))</f>
        <v>4</v>
      </c>
      <c r="AF456" s="3" t="str">
        <f t="shared" si="270"/>
        <v/>
      </c>
      <c r="AG456" s="3" t="str">
        <f t="shared" si="271"/>
        <v/>
      </c>
      <c r="AH456" s="3" t="str">
        <f t="shared" si="272"/>
        <v/>
      </c>
      <c r="AI456" s="3" t="str">
        <f t="shared" si="273"/>
        <v/>
      </c>
      <c r="AJ456" s="3" t="str">
        <f t="shared" si="274"/>
        <v/>
      </c>
      <c r="AK456" s="3" t="str">
        <f t="shared" si="275"/>
        <v/>
      </c>
      <c r="AL456" s="3" t="str">
        <f t="shared" si="276"/>
        <v/>
      </c>
      <c r="AM456" s="3" t="str">
        <f t="shared" si="277"/>
        <v/>
      </c>
      <c r="AN456" s="3" t="str">
        <f t="shared" si="278"/>
        <v/>
      </c>
      <c r="AO456" s="3" t="str">
        <f t="shared" si="279"/>
        <v/>
      </c>
      <c r="AP456" s="3" t="str">
        <f t="shared" si="280"/>
        <v/>
      </c>
      <c r="AQ456" s="3" t="str">
        <f t="shared" si="281"/>
        <v/>
      </c>
      <c r="AR456" s="3" t="str">
        <f t="shared" si="282"/>
        <v/>
      </c>
      <c r="AS456" s="3" t="str">
        <f t="shared" si="283"/>
        <v/>
      </c>
      <c r="AT456" s="3" t="str">
        <f t="shared" si="284"/>
        <v/>
      </c>
      <c r="AU456" s="3" t="str">
        <f t="shared" si="285"/>
        <v/>
      </c>
      <c r="AV456" s="3" t="str">
        <f t="shared" si="286"/>
        <v/>
      </c>
      <c r="AW456" s="3" t="str">
        <f t="shared" si="287"/>
        <v/>
      </c>
      <c r="AX456" s="3" t="str">
        <f t="shared" si="288"/>
        <v/>
      </c>
      <c r="AY456" s="3" t="str">
        <f t="shared" si="289"/>
        <v/>
      </c>
      <c r="AZ456" s="3" t="str">
        <f t="shared" si="290"/>
        <v/>
      </c>
      <c r="BA456" s="3" t="str">
        <f t="shared" si="291"/>
        <v/>
      </c>
      <c r="BB456" s="3" t="str">
        <f t="shared" si="292"/>
        <v/>
      </c>
      <c r="BC456" s="3" t="str">
        <f t="shared" si="293"/>
        <v/>
      </c>
      <c r="BD456" s="3" t="str">
        <f t="shared" si="294"/>
        <v/>
      </c>
      <c r="BE456" s="3" t="str">
        <f t="shared" si="295"/>
        <v/>
      </c>
      <c r="BF456" s="3" t="str">
        <f t="shared" si="296"/>
        <v/>
      </c>
      <c r="BG456" s="3" t="str">
        <f t="shared" si="297"/>
        <v/>
      </c>
      <c r="BH456" s="3" t="str">
        <f t="shared" si="298"/>
        <v/>
      </c>
      <c r="BI456" s="3" t="str">
        <f t="shared" si="299"/>
        <v/>
      </c>
      <c r="BJ456" s="3" t="str">
        <f t="shared" si="300"/>
        <v/>
      </c>
    </row>
    <row r="457" spans="2:62">
      <c r="B457" s="6">
        <v>35</v>
      </c>
      <c r="C457" s="4" t="str">
        <f>IF(B457="","",VLOOKUP(B457,Tabelle2!$A$2:$B$38,2,0))</f>
        <v>2-14-20-21-25-31</v>
      </c>
      <c r="D457" s="3">
        <f t="shared" si="303"/>
        <v>0</v>
      </c>
      <c r="E457" s="7" t="str">
        <f t="shared" si="301"/>
        <v>L</v>
      </c>
      <c r="F457" s="32" t="str">
        <f>IF(B457="","",IF(AE456&lt;$J$15,"Bet","No Bet"))</f>
        <v>Bet</v>
      </c>
      <c r="G457" s="22">
        <f t="shared" si="302"/>
        <v>-642</v>
      </c>
      <c r="AE457" s="1">
        <f>IF(E457="L",AE456+1,IF(E457="W",0,""))</f>
        <v>5</v>
      </c>
      <c r="AF457" s="3" t="str">
        <f t="shared" si="270"/>
        <v/>
      </c>
      <c r="AG457" s="3" t="str">
        <f t="shared" si="271"/>
        <v/>
      </c>
      <c r="AH457" s="3" t="str">
        <f t="shared" si="272"/>
        <v/>
      </c>
      <c r="AI457" s="3" t="str">
        <f t="shared" si="273"/>
        <v/>
      </c>
      <c r="AJ457" s="3" t="str">
        <f t="shared" si="274"/>
        <v/>
      </c>
      <c r="AK457" s="3" t="str">
        <f t="shared" si="275"/>
        <v/>
      </c>
      <c r="AL457" s="3" t="str">
        <f t="shared" si="276"/>
        <v/>
      </c>
      <c r="AM457" s="3" t="str">
        <f t="shared" si="277"/>
        <v/>
      </c>
      <c r="AN457" s="3" t="str">
        <f t="shared" si="278"/>
        <v/>
      </c>
      <c r="AO457" s="3" t="str">
        <f t="shared" si="279"/>
        <v/>
      </c>
      <c r="AP457" s="3" t="str">
        <f t="shared" si="280"/>
        <v/>
      </c>
      <c r="AQ457" s="3" t="str">
        <f t="shared" si="281"/>
        <v/>
      </c>
      <c r="AR457" s="3" t="str">
        <f t="shared" si="282"/>
        <v/>
      </c>
      <c r="AS457" s="3" t="str">
        <f t="shared" si="283"/>
        <v/>
      </c>
      <c r="AT457" s="3" t="str">
        <f t="shared" si="284"/>
        <v/>
      </c>
      <c r="AU457" s="3" t="str">
        <f t="shared" si="285"/>
        <v/>
      </c>
      <c r="AV457" s="3" t="str">
        <f t="shared" si="286"/>
        <v/>
      </c>
      <c r="AW457" s="3" t="str">
        <f t="shared" si="287"/>
        <v/>
      </c>
      <c r="AX457" s="3" t="str">
        <f t="shared" si="288"/>
        <v/>
      </c>
      <c r="AY457" s="3" t="str">
        <f t="shared" si="289"/>
        <v/>
      </c>
      <c r="AZ457" s="3" t="str">
        <f t="shared" si="290"/>
        <v/>
      </c>
      <c r="BA457" s="3" t="str">
        <f t="shared" si="291"/>
        <v/>
      </c>
      <c r="BB457" s="3" t="str">
        <f t="shared" si="292"/>
        <v/>
      </c>
      <c r="BC457" s="3" t="str">
        <f t="shared" si="293"/>
        <v/>
      </c>
      <c r="BD457" s="3" t="str">
        <f t="shared" si="294"/>
        <v/>
      </c>
      <c r="BE457" s="3" t="str">
        <f t="shared" si="295"/>
        <v/>
      </c>
      <c r="BF457" s="3" t="str">
        <f t="shared" si="296"/>
        <v/>
      </c>
      <c r="BG457" s="3" t="str">
        <f t="shared" si="297"/>
        <v/>
      </c>
      <c r="BH457" s="3" t="str">
        <f t="shared" si="298"/>
        <v/>
      </c>
      <c r="BI457" s="3" t="str">
        <f t="shared" si="299"/>
        <v/>
      </c>
      <c r="BJ457" s="3" t="str">
        <f t="shared" si="300"/>
        <v/>
      </c>
    </row>
    <row r="458" spans="2:62">
      <c r="B458" s="6">
        <v>15</v>
      </c>
      <c r="C458" s="4" t="str">
        <f>IF(B458="","",VLOOKUP(B458,Tabelle2!$A$2:$B$38,2,0))</f>
        <v>6-7-12-18-27-29</v>
      </c>
      <c r="D458" s="3">
        <f t="shared" si="303"/>
        <v>0</v>
      </c>
      <c r="E458" s="7" t="str">
        <f t="shared" si="301"/>
        <v>L</v>
      </c>
      <c r="F458" s="32" t="str">
        <f>IF(B458="","",IF(AE457&lt;$J$15,"Bet","No Bet"))</f>
        <v>Bet</v>
      </c>
      <c r="G458" s="22">
        <f t="shared" si="302"/>
        <v>-648</v>
      </c>
      <c r="AE458" s="1">
        <f>IF(E458="L",AE457+1,IF(E458="W",0,""))</f>
        <v>6</v>
      </c>
      <c r="AF458" s="3" t="str">
        <f t="shared" si="270"/>
        <v/>
      </c>
      <c r="AG458" s="3" t="str">
        <f t="shared" si="271"/>
        <v/>
      </c>
      <c r="AH458" s="3" t="str">
        <f t="shared" si="272"/>
        <v/>
      </c>
      <c r="AI458" s="3" t="str">
        <f t="shared" si="273"/>
        <v/>
      </c>
      <c r="AJ458" s="3" t="str">
        <f t="shared" si="274"/>
        <v/>
      </c>
      <c r="AK458" s="3" t="str">
        <f t="shared" si="275"/>
        <v/>
      </c>
      <c r="AL458" s="3" t="str">
        <f t="shared" si="276"/>
        <v/>
      </c>
      <c r="AM458" s="3" t="str">
        <f t="shared" si="277"/>
        <v/>
      </c>
      <c r="AN458" s="3" t="str">
        <f t="shared" si="278"/>
        <v/>
      </c>
      <c r="AO458" s="3" t="str">
        <f t="shared" si="279"/>
        <v/>
      </c>
      <c r="AP458" s="3" t="str">
        <f t="shared" si="280"/>
        <v/>
      </c>
      <c r="AQ458" s="3" t="str">
        <f t="shared" si="281"/>
        <v/>
      </c>
      <c r="AR458" s="3" t="str">
        <f t="shared" si="282"/>
        <v/>
      </c>
      <c r="AS458" s="3" t="str">
        <f t="shared" si="283"/>
        <v/>
      </c>
      <c r="AT458" s="3" t="str">
        <f t="shared" si="284"/>
        <v/>
      </c>
      <c r="AU458" s="3" t="str">
        <f t="shared" si="285"/>
        <v/>
      </c>
      <c r="AV458" s="3" t="str">
        <f t="shared" si="286"/>
        <v/>
      </c>
      <c r="AW458" s="3" t="str">
        <f t="shared" si="287"/>
        <v/>
      </c>
      <c r="AX458" s="3" t="str">
        <f t="shared" si="288"/>
        <v/>
      </c>
      <c r="AY458" s="3" t="str">
        <f t="shared" si="289"/>
        <v/>
      </c>
      <c r="AZ458" s="3" t="str">
        <f t="shared" si="290"/>
        <v/>
      </c>
      <c r="BA458" s="3" t="str">
        <f t="shared" si="291"/>
        <v/>
      </c>
      <c r="BB458" s="3" t="str">
        <f t="shared" si="292"/>
        <v/>
      </c>
      <c r="BC458" s="3" t="str">
        <f t="shared" si="293"/>
        <v/>
      </c>
      <c r="BD458" s="3" t="str">
        <f t="shared" si="294"/>
        <v/>
      </c>
      <c r="BE458" s="3" t="str">
        <f t="shared" si="295"/>
        <v/>
      </c>
      <c r="BF458" s="3" t="str">
        <f t="shared" si="296"/>
        <v/>
      </c>
      <c r="BG458" s="3" t="str">
        <f t="shared" si="297"/>
        <v/>
      </c>
      <c r="BH458" s="3" t="str">
        <f t="shared" si="298"/>
        <v/>
      </c>
      <c r="BI458" s="3" t="str">
        <f t="shared" si="299"/>
        <v/>
      </c>
      <c r="BJ458" s="3" t="str">
        <f t="shared" si="300"/>
        <v/>
      </c>
    </row>
    <row r="459" spans="2:62">
      <c r="B459" s="6">
        <v>16</v>
      </c>
      <c r="C459" s="4" t="str">
        <f>IF(B459="","",VLOOKUP(B459,Tabelle2!$A$2:$B$38,2,0))</f>
        <v>7-13-18-27-29-36</v>
      </c>
      <c r="D459" s="3">
        <f t="shared" si="303"/>
        <v>0</v>
      </c>
      <c r="E459" s="7" t="str">
        <f t="shared" si="301"/>
        <v>L</v>
      </c>
      <c r="F459" s="32" t="str">
        <f>IF(B459="","",IF(AE458&lt;$J$15,"Bet","No Bet"))</f>
        <v>Bet</v>
      </c>
      <c r="G459" s="22">
        <f t="shared" si="302"/>
        <v>-654</v>
      </c>
      <c r="AE459" s="1">
        <f>IF(E459="L",AE458+1,IF(E459="W",0,""))</f>
        <v>7</v>
      </c>
      <c r="AF459" s="3" t="str">
        <f t="shared" si="270"/>
        <v/>
      </c>
      <c r="AG459" s="3" t="str">
        <f t="shared" si="271"/>
        <v/>
      </c>
      <c r="AH459" s="3" t="str">
        <f t="shared" si="272"/>
        <v/>
      </c>
      <c r="AI459" s="3" t="str">
        <f t="shared" si="273"/>
        <v/>
      </c>
      <c r="AJ459" s="3" t="str">
        <f t="shared" si="274"/>
        <v/>
      </c>
      <c r="AK459" s="3" t="str">
        <f t="shared" si="275"/>
        <v/>
      </c>
      <c r="AL459" s="3" t="str">
        <f t="shared" si="276"/>
        <v/>
      </c>
      <c r="AM459" s="3" t="str">
        <f t="shared" si="277"/>
        <v/>
      </c>
      <c r="AN459" s="3" t="str">
        <f t="shared" si="278"/>
        <v/>
      </c>
      <c r="AO459" s="3" t="str">
        <f t="shared" si="279"/>
        <v/>
      </c>
      <c r="AP459" s="3" t="str">
        <f t="shared" si="280"/>
        <v/>
      </c>
      <c r="AQ459" s="3" t="str">
        <f t="shared" si="281"/>
        <v/>
      </c>
      <c r="AR459" s="3" t="str">
        <f t="shared" si="282"/>
        <v/>
      </c>
      <c r="AS459" s="3" t="str">
        <f t="shared" si="283"/>
        <v/>
      </c>
      <c r="AT459" s="3" t="str">
        <f t="shared" si="284"/>
        <v/>
      </c>
      <c r="AU459" s="3" t="str">
        <f t="shared" si="285"/>
        <v/>
      </c>
      <c r="AV459" s="3" t="str">
        <f t="shared" si="286"/>
        <v/>
      </c>
      <c r="AW459" s="3" t="str">
        <f t="shared" si="287"/>
        <v/>
      </c>
      <c r="AX459" s="3" t="str">
        <f t="shared" si="288"/>
        <v/>
      </c>
      <c r="AY459" s="3" t="str">
        <f t="shared" si="289"/>
        <v/>
      </c>
      <c r="AZ459" s="3" t="str">
        <f t="shared" si="290"/>
        <v/>
      </c>
      <c r="BA459" s="3" t="str">
        <f t="shared" si="291"/>
        <v/>
      </c>
      <c r="BB459" s="3" t="str">
        <f t="shared" si="292"/>
        <v/>
      </c>
      <c r="BC459" s="3" t="str">
        <f t="shared" si="293"/>
        <v/>
      </c>
      <c r="BD459" s="3" t="str">
        <f t="shared" si="294"/>
        <v/>
      </c>
      <c r="BE459" s="3" t="str">
        <f t="shared" si="295"/>
        <v/>
      </c>
      <c r="BF459" s="3" t="str">
        <f t="shared" si="296"/>
        <v/>
      </c>
      <c r="BG459" s="3" t="str">
        <f t="shared" si="297"/>
        <v/>
      </c>
      <c r="BH459" s="3" t="str">
        <f t="shared" si="298"/>
        <v/>
      </c>
      <c r="BI459" s="3" t="str">
        <f t="shared" si="299"/>
        <v/>
      </c>
      <c r="BJ459" s="3" t="str">
        <f t="shared" si="300"/>
        <v/>
      </c>
    </row>
    <row r="460" spans="2:62">
      <c r="B460" s="6">
        <v>31</v>
      </c>
      <c r="C460" s="4" t="str">
        <f>IF(B460="","",VLOOKUP(B460,Tabelle2!$A$2:$B$38,2,0))</f>
        <v>3-8-10-23-26-35</v>
      </c>
      <c r="D460" s="3">
        <f t="shared" si="303"/>
        <v>0</v>
      </c>
      <c r="E460" s="7" t="str">
        <f t="shared" si="301"/>
        <v>L</v>
      </c>
      <c r="F460" s="32" t="str">
        <f>IF(B460="","",IF(AE459&lt;$J$15,"Bet","No Bet"))</f>
        <v>Bet</v>
      </c>
      <c r="G460" s="22">
        <f t="shared" si="302"/>
        <v>-660</v>
      </c>
      <c r="AE460" s="1">
        <f>IF(E460="L",AE459+1,IF(E460="W",0,""))</f>
        <v>8</v>
      </c>
      <c r="AF460" s="3" t="str">
        <f t="shared" si="270"/>
        <v/>
      </c>
      <c r="AG460" s="3" t="str">
        <f t="shared" si="271"/>
        <v/>
      </c>
      <c r="AH460" s="3" t="str">
        <f t="shared" si="272"/>
        <v/>
      </c>
      <c r="AI460" s="3" t="str">
        <f t="shared" si="273"/>
        <v/>
      </c>
      <c r="AJ460" s="3" t="str">
        <f t="shared" si="274"/>
        <v/>
      </c>
      <c r="AK460" s="3" t="str">
        <f t="shared" si="275"/>
        <v/>
      </c>
      <c r="AL460" s="3" t="str">
        <f t="shared" si="276"/>
        <v/>
      </c>
      <c r="AM460" s="3" t="str">
        <f t="shared" si="277"/>
        <v/>
      </c>
      <c r="AN460" s="3" t="str">
        <f t="shared" si="278"/>
        <v/>
      </c>
      <c r="AO460" s="3" t="str">
        <f t="shared" si="279"/>
        <v/>
      </c>
      <c r="AP460" s="3" t="str">
        <f t="shared" si="280"/>
        <v/>
      </c>
      <c r="AQ460" s="3" t="str">
        <f t="shared" si="281"/>
        <v/>
      </c>
      <c r="AR460" s="3" t="str">
        <f t="shared" si="282"/>
        <v/>
      </c>
      <c r="AS460" s="3" t="str">
        <f t="shared" si="283"/>
        <v/>
      </c>
      <c r="AT460" s="3" t="str">
        <f t="shared" si="284"/>
        <v/>
      </c>
      <c r="AU460" s="3" t="str">
        <f t="shared" si="285"/>
        <v/>
      </c>
      <c r="AV460" s="3" t="str">
        <f t="shared" si="286"/>
        <v/>
      </c>
      <c r="AW460" s="3" t="str">
        <f t="shared" si="287"/>
        <v/>
      </c>
      <c r="AX460" s="3" t="str">
        <f t="shared" si="288"/>
        <v/>
      </c>
      <c r="AY460" s="3" t="str">
        <f t="shared" si="289"/>
        <v/>
      </c>
      <c r="AZ460" s="3" t="str">
        <f t="shared" si="290"/>
        <v/>
      </c>
      <c r="BA460" s="3" t="str">
        <f t="shared" si="291"/>
        <v/>
      </c>
      <c r="BB460" s="3" t="str">
        <f t="shared" si="292"/>
        <v/>
      </c>
      <c r="BC460" s="3" t="str">
        <f t="shared" si="293"/>
        <v/>
      </c>
      <c r="BD460" s="3" t="str">
        <f t="shared" si="294"/>
        <v/>
      </c>
      <c r="BE460" s="3" t="str">
        <f t="shared" si="295"/>
        <v/>
      </c>
      <c r="BF460" s="3" t="str">
        <f t="shared" si="296"/>
        <v/>
      </c>
      <c r="BG460" s="3" t="str">
        <f t="shared" si="297"/>
        <v/>
      </c>
      <c r="BH460" s="3" t="str">
        <f t="shared" si="298"/>
        <v/>
      </c>
      <c r="BI460" s="3" t="str">
        <f t="shared" si="299"/>
        <v/>
      </c>
      <c r="BJ460" s="3" t="str">
        <f t="shared" si="300"/>
        <v/>
      </c>
    </row>
    <row r="461" spans="2:62">
      <c r="B461" s="6">
        <v>36</v>
      </c>
      <c r="C461" s="4" t="str">
        <f>IF(B461="","",VLOOKUP(B461,Tabelle2!$A$2:$B$38,2,0))</f>
        <v>1-4-16-19-21-33</v>
      </c>
      <c r="D461" s="3">
        <f t="shared" si="303"/>
        <v>0</v>
      </c>
      <c r="E461" s="7" t="str">
        <f t="shared" si="301"/>
        <v>L</v>
      </c>
      <c r="F461" s="32" t="str">
        <f>IF(B461="","",IF(AE460&lt;$J$15,"Bet","No Bet"))</f>
        <v>Bet</v>
      </c>
      <c r="G461" s="22">
        <f t="shared" si="302"/>
        <v>-666</v>
      </c>
      <c r="AE461" s="1">
        <f>IF(E461="L",AE460+1,IF(E461="W",0,""))</f>
        <v>9</v>
      </c>
      <c r="AF461" s="3" t="str">
        <f t="shared" ref="AF461:AF524" si="304">IF(AND($AE462=0,$AE461=1),1,"")</f>
        <v/>
      </c>
      <c r="AG461" s="3" t="str">
        <f t="shared" ref="AG461:AG524" si="305">IF(AND($AE462=0,$AE461=2),1,"")</f>
        <v/>
      </c>
      <c r="AH461" s="3" t="str">
        <f t="shared" ref="AH461:AH524" si="306">IF(AND($AE462=0,$AE461=3),1,"")</f>
        <v/>
      </c>
      <c r="AI461" s="3" t="str">
        <f t="shared" ref="AI461:AI524" si="307">IF(AND($AE462=0,$AE461=4),1,"")</f>
        <v/>
      </c>
      <c r="AJ461" s="3" t="str">
        <f t="shared" ref="AJ461:AJ524" si="308">IF(AND($AE462=0,$AE461=5),1,"")</f>
        <v/>
      </c>
      <c r="AK461" s="3" t="str">
        <f t="shared" ref="AK461:AK524" si="309">IF(AND($AE462=0,$AE461=6),1,"")</f>
        <v/>
      </c>
      <c r="AL461" s="3" t="str">
        <f t="shared" ref="AL461:AL524" si="310">IF(AND($AE462=0,$AE461=7),1,"")</f>
        <v/>
      </c>
      <c r="AM461" s="3" t="str">
        <f t="shared" ref="AM461:AM524" si="311">IF(AND($AE462=0,$AE461=8),1,"")</f>
        <v/>
      </c>
      <c r="AN461" s="3" t="str">
        <f t="shared" ref="AN461:AN524" si="312">IF(AND($AE462=0,$AE461=9),1,"")</f>
        <v/>
      </c>
      <c r="AO461" s="3" t="str">
        <f t="shared" ref="AO461:AO524" si="313">IF(AND($AE462=0,$AE461=10),1,"")</f>
        <v/>
      </c>
      <c r="AP461" s="3" t="str">
        <f t="shared" ref="AP461:AP524" si="314">IF(AND($AE462=0,$AE461=11),1,"")</f>
        <v/>
      </c>
      <c r="AQ461" s="3" t="str">
        <f t="shared" ref="AQ461:AQ524" si="315">IF(AND($AE462=0,$AE461=12),1,"")</f>
        <v/>
      </c>
      <c r="AR461" s="3" t="str">
        <f t="shared" ref="AR461:AR524" si="316">IF(AND($AE462=0,$AE461=13),1,"")</f>
        <v/>
      </c>
      <c r="AS461" s="3" t="str">
        <f t="shared" ref="AS461:AS524" si="317">IF(AND($AE462=0,$AE461=14),1,"")</f>
        <v/>
      </c>
      <c r="AT461" s="3" t="str">
        <f t="shared" ref="AT461:AT524" si="318">IF(AND($AE462=0,$AE461=15),1,"")</f>
        <v/>
      </c>
      <c r="AU461" s="3" t="str">
        <f t="shared" ref="AU461:AU524" si="319">IF(AND($AE462=0,$AE461=16),1,"")</f>
        <v/>
      </c>
      <c r="AV461" s="3" t="str">
        <f t="shared" ref="AV461:AV524" si="320">IF(AND($AE462=0,$AE461=17),1,"")</f>
        <v/>
      </c>
      <c r="AW461" s="3" t="str">
        <f t="shared" ref="AW461:AW524" si="321">IF(AND($AE462=0,$AE461=18),1,"")</f>
        <v/>
      </c>
      <c r="AX461" s="3" t="str">
        <f t="shared" ref="AX461:AX524" si="322">IF(AND($AE462=0,$AE461=19),1,"")</f>
        <v/>
      </c>
      <c r="AY461" s="3" t="str">
        <f t="shared" ref="AY461:AY524" si="323">IF(AND($AE462=0,$AE461=20),1,"")</f>
        <v/>
      </c>
      <c r="AZ461" s="3" t="str">
        <f t="shared" ref="AZ461:AZ524" si="324">IF(AND($AE462=0,$AE461=21),1,"")</f>
        <v/>
      </c>
      <c r="BA461" s="3" t="str">
        <f t="shared" ref="BA461:BA524" si="325">IF(AND($AE462=0,$AE461=22),1,"")</f>
        <v/>
      </c>
      <c r="BB461" s="3" t="str">
        <f t="shared" ref="BB461:BB524" si="326">IF(AND($AE462=0,$AE461=23),1,"")</f>
        <v/>
      </c>
      <c r="BC461" s="3" t="str">
        <f t="shared" ref="BC461:BC524" si="327">IF(AND($AE462=0,$AE461=24),1,"")</f>
        <v/>
      </c>
      <c r="BD461" s="3" t="str">
        <f t="shared" ref="BD461:BD524" si="328">IF(AND($AE462=0,$AE461=25),1,"")</f>
        <v/>
      </c>
      <c r="BE461" s="3" t="str">
        <f t="shared" ref="BE461:BE524" si="329">IF(AND($AE462=0,$AE461=26),1,"")</f>
        <v/>
      </c>
      <c r="BF461" s="3" t="str">
        <f t="shared" ref="BF461:BF524" si="330">IF(AND($AE462=0,$AE461=27),1,"")</f>
        <v/>
      </c>
      <c r="BG461" s="3" t="str">
        <f t="shared" ref="BG461:BG524" si="331">IF(AND($AE462=0,$AE461=28),1,"")</f>
        <v/>
      </c>
      <c r="BH461" s="3" t="str">
        <f t="shared" ref="BH461:BH524" si="332">IF(AND($AE462=0,$AE461=29),1,"")</f>
        <v/>
      </c>
      <c r="BI461" s="3" t="str">
        <f t="shared" ref="BI461:BI524" si="333">IF(AND($AE462=0,$AE461=30),1,"")</f>
        <v/>
      </c>
      <c r="BJ461" s="3" t="str">
        <f t="shared" si="300"/>
        <v/>
      </c>
    </row>
    <row r="462" spans="2:62">
      <c r="B462" s="6">
        <v>23</v>
      </c>
      <c r="C462" s="4" t="str">
        <f>IF(B462="","",VLOOKUP(B462,Tabelle2!$A$2:$B$38,2,0))</f>
        <v>9-14-17-25-31-34</v>
      </c>
      <c r="D462" s="3">
        <f t="shared" si="303"/>
        <v>0</v>
      </c>
      <c r="E462" s="7" t="str">
        <f t="shared" si="301"/>
        <v>L</v>
      </c>
      <c r="F462" s="32" t="str">
        <f>IF(B462="","",IF(AE461&lt;$J$15,"Bet","No Bet"))</f>
        <v>Bet</v>
      </c>
      <c r="G462" s="22">
        <f t="shared" si="302"/>
        <v>-672</v>
      </c>
      <c r="AE462" s="1">
        <f>IF(E462="L",AE461+1,IF(E462="W",0,""))</f>
        <v>10</v>
      </c>
      <c r="AF462" s="3" t="str">
        <f t="shared" si="304"/>
        <v/>
      </c>
      <c r="AG462" s="3" t="str">
        <f t="shared" si="305"/>
        <v/>
      </c>
      <c r="AH462" s="3" t="str">
        <f t="shared" si="306"/>
        <v/>
      </c>
      <c r="AI462" s="3" t="str">
        <f t="shared" si="307"/>
        <v/>
      </c>
      <c r="AJ462" s="3" t="str">
        <f t="shared" si="308"/>
        <v/>
      </c>
      <c r="AK462" s="3" t="str">
        <f t="shared" si="309"/>
        <v/>
      </c>
      <c r="AL462" s="3" t="str">
        <f t="shared" si="310"/>
        <v/>
      </c>
      <c r="AM462" s="3" t="str">
        <f t="shared" si="311"/>
        <v/>
      </c>
      <c r="AN462" s="3" t="str">
        <f t="shared" si="312"/>
        <v/>
      </c>
      <c r="AO462" s="3" t="str">
        <f t="shared" si="313"/>
        <v/>
      </c>
      <c r="AP462" s="3" t="str">
        <f t="shared" si="314"/>
        <v/>
      </c>
      <c r="AQ462" s="3" t="str">
        <f t="shared" si="315"/>
        <v/>
      </c>
      <c r="AR462" s="3" t="str">
        <f t="shared" si="316"/>
        <v/>
      </c>
      <c r="AS462" s="3" t="str">
        <f t="shared" si="317"/>
        <v/>
      </c>
      <c r="AT462" s="3" t="str">
        <f t="shared" si="318"/>
        <v/>
      </c>
      <c r="AU462" s="3" t="str">
        <f t="shared" si="319"/>
        <v/>
      </c>
      <c r="AV462" s="3" t="str">
        <f t="shared" si="320"/>
        <v/>
      </c>
      <c r="AW462" s="3" t="str">
        <f t="shared" si="321"/>
        <v/>
      </c>
      <c r="AX462" s="3" t="str">
        <f t="shared" si="322"/>
        <v/>
      </c>
      <c r="AY462" s="3" t="str">
        <f t="shared" si="323"/>
        <v/>
      </c>
      <c r="AZ462" s="3" t="str">
        <f t="shared" si="324"/>
        <v/>
      </c>
      <c r="BA462" s="3" t="str">
        <f t="shared" si="325"/>
        <v/>
      </c>
      <c r="BB462" s="3" t="str">
        <f t="shared" si="326"/>
        <v/>
      </c>
      <c r="BC462" s="3" t="str">
        <f t="shared" si="327"/>
        <v/>
      </c>
      <c r="BD462" s="3" t="str">
        <f t="shared" si="328"/>
        <v/>
      </c>
      <c r="BE462" s="3" t="str">
        <f t="shared" si="329"/>
        <v/>
      </c>
      <c r="BF462" s="3" t="str">
        <f t="shared" si="330"/>
        <v/>
      </c>
      <c r="BG462" s="3" t="str">
        <f t="shared" si="331"/>
        <v/>
      </c>
      <c r="BH462" s="3" t="str">
        <f t="shared" si="332"/>
        <v/>
      </c>
      <c r="BI462" s="3" t="str">
        <f t="shared" si="333"/>
        <v/>
      </c>
      <c r="BJ462" s="3" t="str">
        <f t="shared" ref="BJ462:BJ525" si="334">IF(AE462="","",IF(AND($AE463=0,$AE462&gt;30),1,""))</f>
        <v/>
      </c>
    </row>
    <row r="463" spans="2:62">
      <c r="B463" s="6">
        <v>2</v>
      </c>
      <c r="C463" s="4" t="str">
        <f>IF(B463="","",VLOOKUP(B463,Tabelle2!$A$2:$B$38,2,0))</f>
        <v>3-8-11-12-30-35</v>
      </c>
      <c r="D463" s="3">
        <f t="shared" si="303"/>
        <v>0</v>
      </c>
      <c r="E463" s="7" t="str">
        <f t="shared" si="301"/>
        <v>L</v>
      </c>
      <c r="F463" s="32" t="str">
        <f>IF(B463="","",IF(AE462&lt;$J$15,"Bet","No Bet"))</f>
        <v>Bet</v>
      </c>
      <c r="G463" s="22">
        <f t="shared" si="302"/>
        <v>-678</v>
      </c>
      <c r="AE463" s="1">
        <f>IF(E463="L",AE462+1,IF(E463="W",0,""))</f>
        <v>11</v>
      </c>
      <c r="AF463" s="3" t="str">
        <f t="shared" si="304"/>
        <v/>
      </c>
      <c r="AG463" s="3" t="str">
        <f t="shared" si="305"/>
        <v/>
      </c>
      <c r="AH463" s="3" t="str">
        <f t="shared" si="306"/>
        <v/>
      </c>
      <c r="AI463" s="3" t="str">
        <f t="shared" si="307"/>
        <v/>
      </c>
      <c r="AJ463" s="3" t="str">
        <f t="shared" si="308"/>
        <v/>
      </c>
      <c r="AK463" s="3" t="str">
        <f t="shared" si="309"/>
        <v/>
      </c>
      <c r="AL463" s="3" t="str">
        <f t="shared" si="310"/>
        <v/>
      </c>
      <c r="AM463" s="3" t="str">
        <f t="shared" si="311"/>
        <v/>
      </c>
      <c r="AN463" s="3" t="str">
        <f t="shared" si="312"/>
        <v/>
      </c>
      <c r="AO463" s="3" t="str">
        <f t="shared" si="313"/>
        <v/>
      </c>
      <c r="AP463" s="3" t="str">
        <f t="shared" si="314"/>
        <v/>
      </c>
      <c r="AQ463" s="3" t="str">
        <f t="shared" si="315"/>
        <v/>
      </c>
      <c r="AR463" s="3" t="str">
        <f t="shared" si="316"/>
        <v/>
      </c>
      <c r="AS463" s="3" t="str">
        <f t="shared" si="317"/>
        <v/>
      </c>
      <c r="AT463" s="3" t="str">
        <f t="shared" si="318"/>
        <v/>
      </c>
      <c r="AU463" s="3" t="str">
        <f t="shared" si="319"/>
        <v/>
      </c>
      <c r="AV463" s="3" t="str">
        <f t="shared" si="320"/>
        <v/>
      </c>
      <c r="AW463" s="3" t="str">
        <f t="shared" si="321"/>
        <v/>
      </c>
      <c r="AX463" s="3" t="str">
        <f t="shared" si="322"/>
        <v/>
      </c>
      <c r="AY463" s="3" t="str">
        <f t="shared" si="323"/>
        <v/>
      </c>
      <c r="AZ463" s="3" t="str">
        <f t="shared" si="324"/>
        <v/>
      </c>
      <c r="BA463" s="3" t="str">
        <f t="shared" si="325"/>
        <v/>
      </c>
      <c r="BB463" s="3" t="str">
        <f t="shared" si="326"/>
        <v/>
      </c>
      <c r="BC463" s="3" t="str">
        <f t="shared" si="327"/>
        <v/>
      </c>
      <c r="BD463" s="3" t="str">
        <f t="shared" si="328"/>
        <v/>
      </c>
      <c r="BE463" s="3" t="str">
        <f t="shared" si="329"/>
        <v/>
      </c>
      <c r="BF463" s="3" t="str">
        <f t="shared" si="330"/>
        <v/>
      </c>
      <c r="BG463" s="3" t="str">
        <f t="shared" si="331"/>
        <v/>
      </c>
      <c r="BH463" s="3" t="str">
        <f t="shared" si="332"/>
        <v/>
      </c>
      <c r="BI463" s="3" t="str">
        <f t="shared" si="333"/>
        <v/>
      </c>
      <c r="BJ463" s="3" t="str">
        <f t="shared" si="334"/>
        <v/>
      </c>
    </row>
    <row r="464" spans="2:62">
      <c r="B464" s="6">
        <v>29</v>
      </c>
      <c r="C464" s="4" t="str">
        <f>IF(B464="","",VLOOKUP(B464,Tabelle2!$A$2:$B$38,2,0))</f>
        <v>15-16-19-24-32-33</v>
      </c>
      <c r="D464" s="3">
        <f t="shared" si="303"/>
        <v>0</v>
      </c>
      <c r="E464" s="7" t="str">
        <f t="shared" si="301"/>
        <v>L</v>
      </c>
      <c r="F464" s="32" t="str">
        <f>IF(B464="","",IF(AE463&lt;$J$15,"Bet","No Bet"))</f>
        <v>Bet</v>
      </c>
      <c r="G464" s="22">
        <f t="shared" si="302"/>
        <v>-684</v>
      </c>
      <c r="AE464" s="1">
        <f>IF(E464="L",AE463+1,IF(E464="W",0,""))</f>
        <v>12</v>
      </c>
      <c r="AF464" s="3" t="str">
        <f t="shared" si="304"/>
        <v/>
      </c>
      <c r="AG464" s="3" t="str">
        <f t="shared" si="305"/>
        <v/>
      </c>
      <c r="AH464" s="3" t="str">
        <f t="shared" si="306"/>
        <v/>
      </c>
      <c r="AI464" s="3" t="str">
        <f t="shared" si="307"/>
        <v/>
      </c>
      <c r="AJ464" s="3" t="str">
        <f t="shared" si="308"/>
        <v/>
      </c>
      <c r="AK464" s="3" t="str">
        <f t="shared" si="309"/>
        <v/>
      </c>
      <c r="AL464" s="3" t="str">
        <f t="shared" si="310"/>
        <v/>
      </c>
      <c r="AM464" s="3" t="str">
        <f t="shared" si="311"/>
        <v/>
      </c>
      <c r="AN464" s="3" t="str">
        <f t="shared" si="312"/>
        <v/>
      </c>
      <c r="AO464" s="3" t="str">
        <f t="shared" si="313"/>
        <v/>
      </c>
      <c r="AP464" s="3" t="str">
        <f t="shared" si="314"/>
        <v/>
      </c>
      <c r="AQ464" s="3" t="str">
        <f t="shared" si="315"/>
        <v/>
      </c>
      <c r="AR464" s="3" t="str">
        <f t="shared" si="316"/>
        <v/>
      </c>
      <c r="AS464" s="3" t="str">
        <f t="shared" si="317"/>
        <v/>
      </c>
      <c r="AT464" s="3" t="str">
        <f t="shared" si="318"/>
        <v/>
      </c>
      <c r="AU464" s="3" t="str">
        <f t="shared" si="319"/>
        <v/>
      </c>
      <c r="AV464" s="3" t="str">
        <f t="shared" si="320"/>
        <v/>
      </c>
      <c r="AW464" s="3" t="str">
        <f t="shared" si="321"/>
        <v/>
      </c>
      <c r="AX464" s="3" t="str">
        <f t="shared" si="322"/>
        <v/>
      </c>
      <c r="AY464" s="3" t="str">
        <f t="shared" si="323"/>
        <v/>
      </c>
      <c r="AZ464" s="3" t="str">
        <f t="shared" si="324"/>
        <v/>
      </c>
      <c r="BA464" s="3" t="str">
        <f t="shared" si="325"/>
        <v/>
      </c>
      <c r="BB464" s="3" t="str">
        <f t="shared" si="326"/>
        <v/>
      </c>
      <c r="BC464" s="3" t="str">
        <f t="shared" si="327"/>
        <v/>
      </c>
      <c r="BD464" s="3" t="str">
        <f t="shared" si="328"/>
        <v/>
      </c>
      <c r="BE464" s="3" t="str">
        <f t="shared" si="329"/>
        <v/>
      </c>
      <c r="BF464" s="3" t="str">
        <f t="shared" si="330"/>
        <v/>
      </c>
      <c r="BG464" s="3" t="str">
        <f t="shared" si="331"/>
        <v/>
      </c>
      <c r="BH464" s="3" t="str">
        <f t="shared" si="332"/>
        <v/>
      </c>
      <c r="BI464" s="3" t="str">
        <f t="shared" si="333"/>
        <v/>
      </c>
      <c r="BJ464" s="3" t="str">
        <f t="shared" si="334"/>
        <v/>
      </c>
    </row>
    <row r="465" spans="2:62">
      <c r="B465" s="6">
        <v>2</v>
      </c>
      <c r="C465" s="4" t="str">
        <f>IF(B465="","",VLOOKUP(B465,Tabelle2!$A$2:$B$38,2,0))</f>
        <v>3-8-11-12-30-35</v>
      </c>
      <c r="D465" s="3">
        <f t="shared" si="303"/>
        <v>0</v>
      </c>
      <c r="E465" s="7" t="str">
        <f t="shared" si="301"/>
        <v>L</v>
      </c>
      <c r="F465" s="32" t="str">
        <f>IF(B465="","",IF(AE464&lt;$J$15,"Bet","No Bet"))</f>
        <v>Bet</v>
      </c>
      <c r="G465" s="22">
        <f t="shared" si="302"/>
        <v>-690</v>
      </c>
      <c r="AE465" s="1">
        <f>IF(E465="L",AE464+1,IF(E465="W",0,""))</f>
        <v>13</v>
      </c>
      <c r="AF465" s="3" t="str">
        <f t="shared" si="304"/>
        <v/>
      </c>
      <c r="AG465" s="3" t="str">
        <f t="shared" si="305"/>
        <v/>
      </c>
      <c r="AH465" s="3" t="str">
        <f t="shared" si="306"/>
        <v/>
      </c>
      <c r="AI465" s="3" t="str">
        <f t="shared" si="307"/>
        <v/>
      </c>
      <c r="AJ465" s="3" t="str">
        <f t="shared" si="308"/>
        <v/>
      </c>
      <c r="AK465" s="3" t="str">
        <f t="shared" si="309"/>
        <v/>
      </c>
      <c r="AL465" s="3" t="str">
        <f t="shared" si="310"/>
        <v/>
      </c>
      <c r="AM465" s="3" t="str">
        <f t="shared" si="311"/>
        <v/>
      </c>
      <c r="AN465" s="3" t="str">
        <f t="shared" si="312"/>
        <v/>
      </c>
      <c r="AO465" s="3" t="str">
        <f t="shared" si="313"/>
        <v/>
      </c>
      <c r="AP465" s="3" t="str">
        <f t="shared" si="314"/>
        <v/>
      </c>
      <c r="AQ465" s="3" t="str">
        <f t="shared" si="315"/>
        <v/>
      </c>
      <c r="AR465" s="3" t="str">
        <f t="shared" si="316"/>
        <v/>
      </c>
      <c r="AS465" s="3" t="str">
        <f t="shared" si="317"/>
        <v/>
      </c>
      <c r="AT465" s="3" t="str">
        <f t="shared" si="318"/>
        <v/>
      </c>
      <c r="AU465" s="3" t="str">
        <f t="shared" si="319"/>
        <v/>
      </c>
      <c r="AV465" s="3" t="str">
        <f t="shared" si="320"/>
        <v/>
      </c>
      <c r="AW465" s="3" t="str">
        <f t="shared" si="321"/>
        <v/>
      </c>
      <c r="AX465" s="3" t="str">
        <f t="shared" si="322"/>
        <v/>
      </c>
      <c r="AY465" s="3" t="str">
        <f t="shared" si="323"/>
        <v/>
      </c>
      <c r="AZ465" s="3" t="str">
        <f t="shared" si="324"/>
        <v/>
      </c>
      <c r="BA465" s="3" t="str">
        <f t="shared" si="325"/>
        <v/>
      </c>
      <c r="BB465" s="3" t="str">
        <f t="shared" si="326"/>
        <v/>
      </c>
      <c r="BC465" s="3" t="str">
        <f t="shared" si="327"/>
        <v/>
      </c>
      <c r="BD465" s="3" t="str">
        <f t="shared" si="328"/>
        <v/>
      </c>
      <c r="BE465" s="3" t="str">
        <f t="shared" si="329"/>
        <v/>
      </c>
      <c r="BF465" s="3" t="str">
        <f t="shared" si="330"/>
        <v/>
      </c>
      <c r="BG465" s="3" t="str">
        <f t="shared" si="331"/>
        <v/>
      </c>
      <c r="BH465" s="3" t="str">
        <f t="shared" si="332"/>
        <v/>
      </c>
      <c r="BI465" s="3" t="str">
        <f t="shared" si="333"/>
        <v/>
      </c>
      <c r="BJ465" s="3" t="str">
        <f t="shared" si="334"/>
        <v/>
      </c>
    </row>
    <row r="466" spans="2:62">
      <c r="B466" s="6">
        <v>4</v>
      </c>
      <c r="C466" s="4" t="str">
        <f>IF(B466="","",VLOOKUP(B466,Tabelle2!$A$2:$B$38,2,0))</f>
        <v>7-11-12-13-28-36</v>
      </c>
      <c r="D466" s="3">
        <f t="shared" si="303"/>
        <v>0</v>
      </c>
      <c r="E466" s="7" t="str">
        <f t="shared" si="301"/>
        <v>L</v>
      </c>
      <c r="F466" s="32" t="str">
        <f>IF(B466="","",IF(AE465&lt;$J$15,"Bet","No Bet"))</f>
        <v>Bet</v>
      </c>
      <c r="G466" s="22">
        <f t="shared" si="302"/>
        <v>-696</v>
      </c>
      <c r="AE466" s="1">
        <f>IF(E466="L",AE465+1,IF(E466="W",0,""))</f>
        <v>14</v>
      </c>
      <c r="AF466" s="3" t="str">
        <f t="shared" si="304"/>
        <v/>
      </c>
      <c r="AG466" s="3" t="str">
        <f t="shared" si="305"/>
        <v/>
      </c>
      <c r="AH466" s="3" t="str">
        <f t="shared" si="306"/>
        <v/>
      </c>
      <c r="AI466" s="3" t="str">
        <f t="shared" si="307"/>
        <v/>
      </c>
      <c r="AJ466" s="3" t="str">
        <f t="shared" si="308"/>
        <v/>
      </c>
      <c r="AK466" s="3" t="str">
        <f t="shared" si="309"/>
        <v/>
      </c>
      <c r="AL466" s="3" t="str">
        <f t="shared" si="310"/>
        <v/>
      </c>
      <c r="AM466" s="3" t="str">
        <f t="shared" si="311"/>
        <v/>
      </c>
      <c r="AN466" s="3" t="str">
        <f t="shared" si="312"/>
        <v/>
      </c>
      <c r="AO466" s="3" t="str">
        <f t="shared" si="313"/>
        <v/>
      </c>
      <c r="AP466" s="3" t="str">
        <f t="shared" si="314"/>
        <v/>
      </c>
      <c r="AQ466" s="3" t="str">
        <f t="shared" si="315"/>
        <v/>
      </c>
      <c r="AR466" s="3" t="str">
        <f t="shared" si="316"/>
        <v/>
      </c>
      <c r="AS466" s="3">
        <f t="shared" si="317"/>
        <v>1</v>
      </c>
      <c r="AT466" s="3" t="str">
        <f t="shared" si="318"/>
        <v/>
      </c>
      <c r="AU466" s="3" t="str">
        <f t="shared" si="319"/>
        <v/>
      </c>
      <c r="AV466" s="3" t="str">
        <f t="shared" si="320"/>
        <v/>
      </c>
      <c r="AW466" s="3" t="str">
        <f t="shared" si="321"/>
        <v/>
      </c>
      <c r="AX466" s="3" t="str">
        <f t="shared" si="322"/>
        <v/>
      </c>
      <c r="AY466" s="3" t="str">
        <f t="shared" si="323"/>
        <v/>
      </c>
      <c r="AZ466" s="3" t="str">
        <f t="shared" si="324"/>
        <v/>
      </c>
      <c r="BA466" s="3" t="str">
        <f t="shared" si="325"/>
        <v/>
      </c>
      <c r="BB466" s="3" t="str">
        <f t="shared" si="326"/>
        <v/>
      </c>
      <c r="BC466" s="3" t="str">
        <f t="shared" si="327"/>
        <v/>
      </c>
      <c r="BD466" s="3" t="str">
        <f t="shared" si="328"/>
        <v/>
      </c>
      <c r="BE466" s="3" t="str">
        <f t="shared" si="329"/>
        <v/>
      </c>
      <c r="BF466" s="3" t="str">
        <f t="shared" si="330"/>
        <v/>
      </c>
      <c r="BG466" s="3" t="str">
        <f t="shared" si="331"/>
        <v/>
      </c>
      <c r="BH466" s="3" t="str">
        <f t="shared" si="332"/>
        <v/>
      </c>
      <c r="BI466" s="3" t="str">
        <f t="shared" si="333"/>
        <v/>
      </c>
      <c r="BJ466" s="3" t="str">
        <f t="shared" si="334"/>
        <v/>
      </c>
    </row>
    <row r="467" spans="2:62">
      <c r="B467" s="6">
        <v>7</v>
      </c>
      <c r="C467" s="4" t="str">
        <f>IF(B467="","",VLOOKUP(B467,Tabelle2!$A$2:$B$38,2,0))</f>
        <v>1-4-15-16-19-33</v>
      </c>
      <c r="D467" s="3">
        <f t="shared" si="303"/>
        <v>1</v>
      </c>
      <c r="E467" s="7" t="str">
        <f t="shared" si="301"/>
        <v>W</v>
      </c>
      <c r="F467" s="32" t="str">
        <f>IF(B467="","",IF(AE466&lt;$J$15,"Bet","No Bet"))</f>
        <v>Bet</v>
      </c>
      <c r="G467" s="22">
        <f t="shared" si="302"/>
        <v>-666</v>
      </c>
      <c r="AE467" s="1">
        <f>IF(E467="L",AE466+1,IF(E467="W",0,""))</f>
        <v>0</v>
      </c>
      <c r="AF467" s="3" t="str">
        <f t="shared" si="304"/>
        <v/>
      </c>
      <c r="AG467" s="3" t="str">
        <f t="shared" si="305"/>
        <v/>
      </c>
      <c r="AH467" s="3" t="str">
        <f t="shared" si="306"/>
        <v/>
      </c>
      <c r="AI467" s="3" t="str">
        <f t="shared" si="307"/>
        <v/>
      </c>
      <c r="AJ467" s="3" t="str">
        <f t="shared" si="308"/>
        <v/>
      </c>
      <c r="AK467" s="3" t="str">
        <f t="shared" si="309"/>
        <v/>
      </c>
      <c r="AL467" s="3" t="str">
        <f t="shared" si="310"/>
        <v/>
      </c>
      <c r="AM467" s="3" t="str">
        <f t="shared" si="311"/>
        <v/>
      </c>
      <c r="AN467" s="3" t="str">
        <f t="shared" si="312"/>
        <v/>
      </c>
      <c r="AO467" s="3" t="str">
        <f t="shared" si="313"/>
        <v/>
      </c>
      <c r="AP467" s="3" t="str">
        <f t="shared" si="314"/>
        <v/>
      </c>
      <c r="AQ467" s="3" t="str">
        <f t="shared" si="315"/>
        <v/>
      </c>
      <c r="AR467" s="3" t="str">
        <f t="shared" si="316"/>
        <v/>
      </c>
      <c r="AS467" s="3" t="str">
        <f t="shared" si="317"/>
        <v/>
      </c>
      <c r="AT467" s="3" t="str">
        <f t="shared" si="318"/>
        <v/>
      </c>
      <c r="AU467" s="3" t="str">
        <f t="shared" si="319"/>
        <v/>
      </c>
      <c r="AV467" s="3" t="str">
        <f t="shared" si="320"/>
        <v/>
      </c>
      <c r="AW467" s="3" t="str">
        <f t="shared" si="321"/>
        <v/>
      </c>
      <c r="AX467" s="3" t="str">
        <f t="shared" si="322"/>
        <v/>
      </c>
      <c r="AY467" s="3" t="str">
        <f t="shared" si="323"/>
        <v/>
      </c>
      <c r="AZ467" s="3" t="str">
        <f t="shared" si="324"/>
        <v/>
      </c>
      <c r="BA467" s="3" t="str">
        <f t="shared" si="325"/>
        <v/>
      </c>
      <c r="BB467" s="3" t="str">
        <f t="shared" si="326"/>
        <v/>
      </c>
      <c r="BC467" s="3" t="str">
        <f t="shared" si="327"/>
        <v/>
      </c>
      <c r="BD467" s="3" t="str">
        <f t="shared" si="328"/>
        <v/>
      </c>
      <c r="BE467" s="3" t="str">
        <f t="shared" si="329"/>
        <v/>
      </c>
      <c r="BF467" s="3" t="str">
        <f t="shared" si="330"/>
        <v/>
      </c>
      <c r="BG467" s="3" t="str">
        <f t="shared" si="331"/>
        <v/>
      </c>
      <c r="BH467" s="3" t="str">
        <f t="shared" si="332"/>
        <v/>
      </c>
      <c r="BI467" s="3" t="str">
        <f t="shared" si="333"/>
        <v/>
      </c>
      <c r="BJ467" s="3" t="str">
        <f t="shared" si="334"/>
        <v/>
      </c>
    </row>
    <row r="468" spans="2:62">
      <c r="B468" s="6">
        <v>17</v>
      </c>
      <c r="C468" s="4" t="str">
        <f>IF(B468="","",VLOOKUP(B468,Tabelle2!$A$2:$B$38,2,0))</f>
        <v>0-3-8-10-23-26</v>
      </c>
      <c r="D468" s="3">
        <f t="shared" si="303"/>
        <v>0</v>
      </c>
      <c r="E468" s="7" t="str">
        <f t="shared" si="301"/>
        <v>L</v>
      </c>
      <c r="F468" s="32" t="str">
        <f>IF(B468="","",IF(AE467&lt;$J$15,"Bet","No Bet"))</f>
        <v>Bet</v>
      </c>
      <c r="G468" s="22">
        <f t="shared" si="302"/>
        <v>-672</v>
      </c>
      <c r="AE468" s="1">
        <f>IF(E468="L",AE467+1,IF(E468="W",0,""))</f>
        <v>1</v>
      </c>
      <c r="AF468" s="3" t="str">
        <f t="shared" si="304"/>
        <v/>
      </c>
      <c r="AG468" s="3" t="str">
        <f t="shared" si="305"/>
        <v/>
      </c>
      <c r="AH468" s="3" t="str">
        <f t="shared" si="306"/>
        <v/>
      </c>
      <c r="AI468" s="3" t="str">
        <f t="shared" si="307"/>
        <v/>
      </c>
      <c r="AJ468" s="3" t="str">
        <f t="shared" si="308"/>
        <v/>
      </c>
      <c r="AK468" s="3" t="str">
        <f t="shared" si="309"/>
        <v/>
      </c>
      <c r="AL468" s="3" t="str">
        <f t="shared" si="310"/>
        <v/>
      </c>
      <c r="AM468" s="3" t="str">
        <f t="shared" si="311"/>
        <v/>
      </c>
      <c r="AN468" s="3" t="str">
        <f t="shared" si="312"/>
        <v/>
      </c>
      <c r="AO468" s="3" t="str">
        <f t="shared" si="313"/>
        <v/>
      </c>
      <c r="AP468" s="3" t="str">
        <f t="shared" si="314"/>
        <v/>
      </c>
      <c r="AQ468" s="3" t="str">
        <f t="shared" si="315"/>
        <v/>
      </c>
      <c r="AR468" s="3" t="str">
        <f t="shared" si="316"/>
        <v/>
      </c>
      <c r="AS468" s="3" t="str">
        <f t="shared" si="317"/>
        <v/>
      </c>
      <c r="AT468" s="3" t="str">
        <f t="shared" si="318"/>
        <v/>
      </c>
      <c r="AU468" s="3" t="str">
        <f t="shared" si="319"/>
        <v/>
      </c>
      <c r="AV468" s="3" t="str">
        <f t="shared" si="320"/>
        <v/>
      </c>
      <c r="AW468" s="3" t="str">
        <f t="shared" si="321"/>
        <v/>
      </c>
      <c r="AX468" s="3" t="str">
        <f t="shared" si="322"/>
        <v/>
      </c>
      <c r="AY468" s="3" t="str">
        <f t="shared" si="323"/>
        <v/>
      </c>
      <c r="AZ468" s="3" t="str">
        <f t="shared" si="324"/>
        <v/>
      </c>
      <c r="BA468" s="3" t="str">
        <f t="shared" si="325"/>
        <v/>
      </c>
      <c r="BB468" s="3" t="str">
        <f t="shared" si="326"/>
        <v/>
      </c>
      <c r="BC468" s="3" t="str">
        <f t="shared" si="327"/>
        <v/>
      </c>
      <c r="BD468" s="3" t="str">
        <f t="shared" si="328"/>
        <v/>
      </c>
      <c r="BE468" s="3" t="str">
        <f t="shared" si="329"/>
        <v/>
      </c>
      <c r="BF468" s="3" t="str">
        <f t="shared" si="330"/>
        <v/>
      </c>
      <c r="BG468" s="3" t="str">
        <f t="shared" si="331"/>
        <v/>
      </c>
      <c r="BH468" s="3" t="str">
        <f t="shared" si="332"/>
        <v/>
      </c>
      <c r="BI468" s="3" t="str">
        <f t="shared" si="333"/>
        <v/>
      </c>
      <c r="BJ468" s="3" t="str">
        <f t="shared" si="334"/>
        <v/>
      </c>
    </row>
    <row r="469" spans="2:62">
      <c r="B469" s="6">
        <v>13</v>
      </c>
      <c r="C469" s="4" t="str">
        <f>IF(B469="","",VLOOKUP(B469,Tabelle2!$A$2:$B$38,2,0))</f>
        <v>4-15-16-19-24-33</v>
      </c>
      <c r="D469" s="3">
        <f t="shared" si="303"/>
        <v>0</v>
      </c>
      <c r="E469" s="7" t="str">
        <f t="shared" si="301"/>
        <v>L</v>
      </c>
      <c r="F469" s="32" t="str">
        <f>IF(B469="","",IF(AE468&lt;$J$15,"Bet","No Bet"))</f>
        <v>Bet</v>
      </c>
      <c r="G469" s="22">
        <f t="shared" si="302"/>
        <v>-678</v>
      </c>
      <c r="AE469" s="1">
        <f>IF(E469="L",AE468+1,IF(E469="W",0,""))</f>
        <v>2</v>
      </c>
      <c r="AF469" s="3" t="str">
        <f t="shared" si="304"/>
        <v/>
      </c>
      <c r="AG469" s="3" t="str">
        <f t="shared" si="305"/>
        <v/>
      </c>
      <c r="AH469" s="3" t="str">
        <f t="shared" si="306"/>
        <v/>
      </c>
      <c r="AI469" s="3" t="str">
        <f t="shared" si="307"/>
        <v/>
      </c>
      <c r="AJ469" s="3" t="str">
        <f t="shared" si="308"/>
        <v/>
      </c>
      <c r="AK469" s="3" t="str">
        <f t="shared" si="309"/>
        <v/>
      </c>
      <c r="AL469" s="3" t="str">
        <f t="shared" si="310"/>
        <v/>
      </c>
      <c r="AM469" s="3" t="str">
        <f t="shared" si="311"/>
        <v/>
      </c>
      <c r="AN469" s="3" t="str">
        <f t="shared" si="312"/>
        <v/>
      </c>
      <c r="AO469" s="3" t="str">
        <f t="shared" si="313"/>
        <v/>
      </c>
      <c r="AP469" s="3" t="str">
        <f t="shared" si="314"/>
        <v/>
      </c>
      <c r="AQ469" s="3" t="str">
        <f t="shared" si="315"/>
        <v/>
      </c>
      <c r="AR469" s="3" t="str">
        <f t="shared" si="316"/>
        <v/>
      </c>
      <c r="AS469" s="3" t="str">
        <f t="shared" si="317"/>
        <v/>
      </c>
      <c r="AT469" s="3" t="str">
        <f t="shared" si="318"/>
        <v/>
      </c>
      <c r="AU469" s="3" t="str">
        <f t="shared" si="319"/>
        <v/>
      </c>
      <c r="AV469" s="3" t="str">
        <f t="shared" si="320"/>
        <v/>
      </c>
      <c r="AW469" s="3" t="str">
        <f t="shared" si="321"/>
        <v/>
      </c>
      <c r="AX469" s="3" t="str">
        <f t="shared" si="322"/>
        <v/>
      </c>
      <c r="AY469" s="3" t="str">
        <f t="shared" si="323"/>
        <v/>
      </c>
      <c r="AZ469" s="3" t="str">
        <f t="shared" si="324"/>
        <v/>
      </c>
      <c r="BA469" s="3" t="str">
        <f t="shared" si="325"/>
        <v/>
      </c>
      <c r="BB469" s="3" t="str">
        <f t="shared" si="326"/>
        <v/>
      </c>
      <c r="BC469" s="3" t="str">
        <f t="shared" si="327"/>
        <v/>
      </c>
      <c r="BD469" s="3" t="str">
        <f t="shared" si="328"/>
        <v/>
      </c>
      <c r="BE469" s="3" t="str">
        <f t="shared" si="329"/>
        <v/>
      </c>
      <c r="BF469" s="3" t="str">
        <f t="shared" si="330"/>
        <v/>
      </c>
      <c r="BG469" s="3" t="str">
        <f t="shared" si="331"/>
        <v/>
      </c>
      <c r="BH469" s="3" t="str">
        <f t="shared" si="332"/>
        <v/>
      </c>
      <c r="BI469" s="3" t="str">
        <f t="shared" si="333"/>
        <v/>
      </c>
      <c r="BJ469" s="3" t="str">
        <f t="shared" si="334"/>
        <v/>
      </c>
    </row>
    <row r="470" spans="2:62">
      <c r="B470" s="6">
        <v>30</v>
      </c>
      <c r="C470" s="4" t="str">
        <f>IF(B470="","",VLOOKUP(B470,Tabelle2!$A$2:$B$38,2,0))</f>
        <v>1-2-14-20-21-25</v>
      </c>
      <c r="D470" s="3">
        <f t="shared" si="303"/>
        <v>0</v>
      </c>
      <c r="E470" s="7" t="str">
        <f t="shared" si="301"/>
        <v>L</v>
      </c>
      <c r="F470" s="32" t="str">
        <f>IF(B470="","",IF(AE469&lt;$J$15,"Bet","No Bet"))</f>
        <v>Bet</v>
      </c>
      <c r="G470" s="22">
        <f t="shared" si="302"/>
        <v>-684</v>
      </c>
      <c r="AE470" s="1">
        <f>IF(E470="L",AE469+1,IF(E470="W",0,""))</f>
        <v>3</v>
      </c>
      <c r="AF470" s="3" t="str">
        <f t="shared" si="304"/>
        <v/>
      </c>
      <c r="AG470" s="3" t="str">
        <f t="shared" si="305"/>
        <v/>
      </c>
      <c r="AH470" s="3">
        <f t="shared" si="306"/>
        <v>1</v>
      </c>
      <c r="AI470" s="3" t="str">
        <f t="shared" si="307"/>
        <v/>
      </c>
      <c r="AJ470" s="3" t="str">
        <f t="shared" si="308"/>
        <v/>
      </c>
      <c r="AK470" s="3" t="str">
        <f t="shared" si="309"/>
        <v/>
      </c>
      <c r="AL470" s="3" t="str">
        <f t="shared" si="310"/>
        <v/>
      </c>
      <c r="AM470" s="3" t="str">
        <f t="shared" si="311"/>
        <v/>
      </c>
      <c r="AN470" s="3" t="str">
        <f t="shared" si="312"/>
        <v/>
      </c>
      <c r="AO470" s="3" t="str">
        <f t="shared" si="313"/>
        <v/>
      </c>
      <c r="AP470" s="3" t="str">
        <f t="shared" si="314"/>
        <v/>
      </c>
      <c r="AQ470" s="3" t="str">
        <f t="shared" si="315"/>
        <v/>
      </c>
      <c r="AR470" s="3" t="str">
        <f t="shared" si="316"/>
        <v/>
      </c>
      <c r="AS470" s="3" t="str">
        <f t="shared" si="317"/>
        <v/>
      </c>
      <c r="AT470" s="3" t="str">
        <f t="shared" si="318"/>
        <v/>
      </c>
      <c r="AU470" s="3" t="str">
        <f t="shared" si="319"/>
        <v/>
      </c>
      <c r="AV470" s="3" t="str">
        <f t="shared" si="320"/>
        <v/>
      </c>
      <c r="AW470" s="3" t="str">
        <f t="shared" si="321"/>
        <v/>
      </c>
      <c r="AX470" s="3" t="str">
        <f t="shared" si="322"/>
        <v/>
      </c>
      <c r="AY470" s="3" t="str">
        <f t="shared" si="323"/>
        <v/>
      </c>
      <c r="AZ470" s="3" t="str">
        <f t="shared" si="324"/>
        <v/>
      </c>
      <c r="BA470" s="3" t="str">
        <f t="shared" si="325"/>
        <v/>
      </c>
      <c r="BB470" s="3" t="str">
        <f t="shared" si="326"/>
        <v/>
      </c>
      <c r="BC470" s="3" t="str">
        <f t="shared" si="327"/>
        <v/>
      </c>
      <c r="BD470" s="3" t="str">
        <f t="shared" si="328"/>
        <v/>
      </c>
      <c r="BE470" s="3" t="str">
        <f t="shared" si="329"/>
        <v/>
      </c>
      <c r="BF470" s="3" t="str">
        <f t="shared" si="330"/>
        <v/>
      </c>
      <c r="BG470" s="3" t="str">
        <f t="shared" si="331"/>
        <v/>
      </c>
      <c r="BH470" s="3" t="str">
        <f t="shared" si="332"/>
        <v/>
      </c>
      <c r="BI470" s="3" t="str">
        <f t="shared" si="333"/>
        <v/>
      </c>
      <c r="BJ470" s="3" t="str">
        <f t="shared" si="334"/>
        <v/>
      </c>
    </row>
    <row r="471" spans="2:62">
      <c r="B471" s="6">
        <v>2</v>
      </c>
      <c r="C471" s="4" t="str">
        <f>IF(B471="","",VLOOKUP(B471,Tabelle2!$A$2:$B$38,2,0))</f>
        <v>3-8-11-12-30-35</v>
      </c>
      <c r="D471" s="3">
        <f t="shared" si="303"/>
        <v>1</v>
      </c>
      <c r="E471" s="7" t="str">
        <f t="shared" si="301"/>
        <v>W</v>
      </c>
      <c r="F471" s="32" t="str">
        <f>IF(B471="","",IF(AE470&lt;$J$15,"Bet","No Bet"))</f>
        <v>Bet</v>
      </c>
      <c r="G471" s="22">
        <f t="shared" si="302"/>
        <v>-654</v>
      </c>
      <c r="AE471" s="1">
        <f>IF(E471="L",AE470+1,IF(E471="W",0,""))</f>
        <v>0</v>
      </c>
      <c r="AF471" s="3" t="str">
        <f t="shared" si="304"/>
        <v/>
      </c>
      <c r="AG471" s="3" t="str">
        <f t="shared" si="305"/>
        <v/>
      </c>
      <c r="AH471" s="3" t="str">
        <f t="shared" si="306"/>
        <v/>
      </c>
      <c r="AI471" s="3" t="str">
        <f t="shared" si="307"/>
        <v/>
      </c>
      <c r="AJ471" s="3" t="str">
        <f t="shared" si="308"/>
        <v/>
      </c>
      <c r="AK471" s="3" t="str">
        <f t="shared" si="309"/>
        <v/>
      </c>
      <c r="AL471" s="3" t="str">
        <f t="shared" si="310"/>
        <v/>
      </c>
      <c r="AM471" s="3" t="str">
        <f t="shared" si="311"/>
        <v/>
      </c>
      <c r="AN471" s="3" t="str">
        <f t="shared" si="312"/>
        <v/>
      </c>
      <c r="AO471" s="3" t="str">
        <f t="shared" si="313"/>
        <v/>
      </c>
      <c r="AP471" s="3" t="str">
        <f t="shared" si="314"/>
        <v/>
      </c>
      <c r="AQ471" s="3" t="str">
        <f t="shared" si="315"/>
        <v/>
      </c>
      <c r="AR471" s="3" t="str">
        <f t="shared" si="316"/>
        <v/>
      </c>
      <c r="AS471" s="3" t="str">
        <f t="shared" si="317"/>
        <v/>
      </c>
      <c r="AT471" s="3" t="str">
        <f t="shared" si="318"/>
        <v/>
      </c>
      <c r="AU471" s="3" t="str">
        <f t="shared" si="319"/>
        <v/>
      </c>
      <c r="AV471" s="3" t="str">
        <f t="shared" si="320"/>
        <v/>
      </c>
      <c r="AW471" s="3" t="str">
        <f t="shared" si="321"/>
        <v/>
      </c>
      <c r="AX471" s="3" t="str">
        <f t="shared" si="322"/>
        <v/>
      </c>
      <c r="AY471" s="3" t="str">
        <f t="shared" si="323"/>
        <v/>
      </c>
      <c r="AZ471" s="3" t="str">
        <f t="shared" si="324"/>
        <v/>
      </c>
      <c r="BA471" s="3" t="str">
        <f t="shared" si="325"/>
        <v/>
      </c>
      <c r="BB471" s="3" t="str">
        <f t="shared" si="326"/>
        <v/>
      </c>
      <c r="BC471" s="3" t="str">
        <f t="shared" si="327"/>
        <v/>
      </c>
      <c r="BD471" s="3" t="str">
        <f t="shared" si="328"/>
        <v/>
      </c>
      <c r="BE471" s="3" t="str">
        <f t="shared" si="329"/>
        <v/>
      </c>
      <c r="BF471" s="3" t="str">
        <f t="shared" si="330"/>
        <v/>
      </c>
      <c r="BG471" s="3" t="str">
        <f t="shared" si="331"/>
        <v/>
      </c>
      <c r="BH471" s="3" t="str">
        <f t="shared" si="332"/>
        <v/>
      </c>
      <c r="BI471" s="3" t="str">
        <f t="shared" si="333"/>
        <v/>
      </c>
      <c r="BJ471" s="3" t="str">
        <f t="shared" si="334"/>
        <v/>
      </c>
    </row>
    <row r="472" spans="2:62">
      <c r="B472" s="6">
        <v>30</v>
      </c>
      <c r="C472" s="4" t="str">
        <f>IF(B472="","",VLOOKUP(B472,Tabelle2!$A$2:$B$38,2,0))</f>
        <v>1-2-14-20-21-25</v>
      </c>
      <c r="D472" s="3">
        <f t="shared" si="303"/>
        <v>1</v>
      </c>
      <c r="E472" s="7" t="str">
        <f t="shared" si="301"/>
        <v>W</v>
      </c>
      <c r="F472" s="32" t="str">
        <f>IF(B472="","",IF(AE471&lt;$J$15,"Bet","No Bet"))</f>
        <v>Bet</v>
      </c>
      <c r="G472" s="22">
        <f t="shared" si="302"/>
        <v>-624</v>
      </c>
      <c r="AE472" s="1">
        <f>IF(E472="L",AE471+1,IF(E472="W",0,""))</f>
        <v>0</v>
      </c>
      <c r="AF472" s="3" t="str">
        <f t="shared" si="304"/>
        <v/>
      </c>
      <c r="AG472" s="3" t="str">
        <f t="shared" si="305"/>
        <v/>
      </c>
      <c r="AH472" s="3" t="str">
        <f t="shared" si="306"/>
        <v/>
      </c>
      <c r="AI472" s="3" t="str">
        <f t="shared" si="307"/>
        <v/>
      </c>
      <c r="AJ472" s="3" t="str">
        <f t="shared" si="308"/>
        <v/>
      </c>
      <c r="AK472" s="3" t="str">
        <f t="shared" si="309"/>
        <v/>
      </c>
      <c r="AL472" s="3" t="str">
        <f t="shared" si="310"/>
        <v/>
      </c>
      <c r="AM472" s="3" t="str">
        <f t="shared" si="311"/>
        <v/>
      </c>
      <c r="AN472" s="3" t="str">
        <f t="shared" si="312"/>
        <v/>
      </c>
      <c r="AO472" s="3" t="str">
        <f t="shared" si="313"/>
        <v/>
      </c>
      <c r="AP472" s="3" t="str">
        <f t="shared" si="314"/>
        <v/>
      </c>
      <c r="AQ472" s="3" t="str">
        <f t="shared" si="315"/>
        <v/>
      </c>
      <c r="AR472" s="3" t="str">
        <f t="shared" si="316"/>
        <v/>
      </c>
      <c r="AS472" s="3" t="str">
        <f t="shared" si="317"/>
        <v/>
      </c>
      <c r="AT472" s="3" t="str">
        <f t="shared" si="318"/>
        <v/>
      </c>
      <c r="AU472" s="3" t="str">
        <f t="shared" si="319"/>
        <v/>
      </c>
      <c r="AV472" s="3" t="str">
        <f t="shared" si="320"/>
        <v/>
      </c>
      <c r="AW472" s="3" t="str">
        <f t="shared" si="321"/>
        <v/>
      </c>
      <c r="AX472" s="3" t="str">
        <f t="shared" si="322"/>
        <v/>
      </c>
      <c r="AY472" s="3" t="str">
        <f t="shared" si="323"/>
        <v/>
      </c>
      <c r="AZ472" s="3" t="str">
        <f t="shared" si="324"/>
        <v/>
      </c>
      <c r="BA472" s="3" t="str">
        <f t="shared" si="325"/>
        <v/>
      </c>
      <c r="BB472" s="3" t="str">
        <f t="shared" si="326"/>
        <v/>
      </c>
      <c r="BC472" s="3" t="str">
        <f t="shared" si="327"/>
        <v/>
      </c>
      <c r="BD472" s="3" t="str">
        <f t="shared" si="328"/>
        <v/>
      </c>
      <c r="BE472" s="3" t="str">
        <f t="shared" si="329"/>
        <v/>
      </c>
      <c r="BF472" s="3" t="str">
        <f t="shared" si="330"/>
        <v/>
      </c>
      <c r="BG472" s="3" t="str">
        <f t="shared" si="331"/>
        <v/>
      </c>
      <c r="BH472" s="3" t="str">
        <f t="shared" si="332"/>
        <v/>
      </c>
      <c r="BI472" s="3" t="str">
        <f t="shared" si="333"/>
        <v/>
      </c>
      <c r="BJ472" s="3" t="str">
        <f t="shared" si="334"/>
        <v/>
      </c>
    </row>
    <row r="473" spans="2:62">
      <c r="B473" s="6">
        <v>21</v>
      </c>
      <c r="C473" s="4" t="str">
        <f>IF(B473="","",VLOOKUP(B473,Tabelle2!$A$2:$B$38,2,0))</f>
        <v>11-12-28-30-35-36</v>
      </c>
      <c r="D473" s="3">
        <f t="shared" si="303"/>
        <v>1</v>
      </c>
      <c r="E473" s="7" t="str">
        <f t="shared" si="301"/>
        <v>W</v>
      </c>
      <c r="F473" s="32" t="str">
        <f>IF(B473="","",IF(AE472&lt;$J$15,"Bet","No Bet"))</f>
        <v>Bet</v>
      </c>
      <c r="G473" s="22">
        <f t="shared" si="302"/>
        <v>-594</v>
      </c>
      <c r="AE473" s="1">
        <f>IF(E473="L",AE472+1,IF(E473="W",0,""))</f>
        <v>0</v>
      </c>
      <c r="AF473" s="3" t="str">
        <f t="shared" si="304"/>
        <v/>
      </c>
      <c r="AG473" s="3" t="str">
        <f t="shared" si="305"/>
        <v/>
      </c>
      <c r="AH473" s="3" t="str">
        <f t="shared" si="306"/>
        <v/>
      </c>
      <c r="AI473" s="3" t="str">
        <f t="shared" si="307"/>
        <v/>
      </c>
      <c r="AJ473" s="3" t="str">
        <f t="shared" si="308"/>
        <v/>
      </c>
      <c r="AK473" s="3" t="str">
        <f t="shared" si="309"/>
        <v/>
      </c>
      <c r="AL473" s="3" t="str">
        <f t="shared" si="310"/>
        <v/>
      </c>
      <c r="AM473" s="3" t="str">
        <f t="shared" si="311"/>
        <v/>
      </c>
      <c r="AN473" s="3" t="str">
        <f t="shared" si="312"/>
        <v/>
      </c>
      <c r="AO473" s="3" t="str">
        <f t="shared" si="313"/>
        <v/>
      </c>
      <c r="AP473" s="3" t="str">
        <f t="shared" si="314"/>
        <v/>
      </c>
      <c r="AQ473" s="3" t="str">
        <f t="shared" si="315"/>
        <v/>
      </c>
      <c r="AR473" s="3" t="str">
        <f t="shared" si="316"/>
        <v/>
      </c>
      <c r="AS473" s="3" t="str">
        <f t="shared" si="317"/>
        <v/>
      </c>
      <c r="AT473" s="3" t="str">
        <f t="shared" si="318"/>
        <v/>
      </c>
      <c r="AU473" s="3" t="str">
        <f t="shared" si="319"/>
        <v/>
      </c>
      <c r="AV473" s="3" t="str">
        <f t="shared" si="320"/>
        <v/>
      </c>
      <c r="AW473" s="3" t="str">
        <f t="shared" si="321"/>
        <v/>
      </c>
      <c r="AX473" s="3" t="str">
        <f t="shared" si="322"/>
        <v/>
      </c>
      <c r="AY473" s="3" t="str">
        <f t="shared" si="323"/>
        <v/>
      </c>
      <c r="AZ473" s="3" t="str">
        <f t="shared" si="324"/>
        <v/>
      </c>
      <c r="BA473" s="3" t="str">
        <f t="shared" si="325"/>
        <v/>
      </c>
      <c r="BB473" s="3" t="str">
        <f t="shared" si="326"/>
        <v/>
      </c>
      <c r="BC473" s="3" t="str">
        <f t="shared" si="327"/>
        <v/>
      </c>
      <c r="BD473" s="3" t="str">
        <f t="shared" si="328"/>
        <v/>
      </c>
      <c r="BE473" s="3" t="str">
        <f t="shared" si="329"/>
        <v/>
      </c>
      <c r="BF473" s="3" t="str">
        <f t="shared" si="330"/>
        <v/>
      </c>
      <c r="BG473" s="3" t="str">
        <f t="shared" si="331"/>
        <v/>
      </c>
      <c r="BH473" s="3" t="str">
        <f t="shared" si="332"/>
        <v/>
      </c>
      <c r="BI473" s="3" t="str">
        <f t="shared" si="333"/>
        <v/>
      </c>
      <c r="BJ473" s="3" t="str">
        <f t="shared" si="334"/>
        <v/>
      </c>
    </row>
    <row r="474" spans="2:62">
      <c r="B474" s="6">
        <v>9</v>
      </c>
      <c r="C474" s="4" t="str">
        <f>IF(B474="","",VLOOKUP(B474,Tabelle2!$A$2:$B$38,2,0))</f>
        <v>0-3-5-10-23-26</v>
      </c>
      <c r="D474" s="3">
        <f t="shared" si="303"/>
        <v>0</v>
      </c>
      <c r="E474" s="7" t="str">
        <f t="shared" si="301"/>
        <v>L</v>
      </c>
      <c r="F474" s="32" t="str">
        <f>IF(B474="","",IF(AE473&lt;$J$15,"Bet","No Bet"))</f>
        <v>Bet</v>
      </c>
      <c r="G474" s="22">
        <f t="shared" si="302"/>
        <v>-600</v>
      </c>
      <c r="AE474" s="1">
        <f>IF(E474="L",AE473+1,IF(E474="W",0,""))</f>
        <v>1</v>
      </c>
      <c r="AF474" s="3" t="str">
        <f t="shared" si="304"/>
        <v/>
      </c>
      <c r="AG474" s="3" t="str">
        <f t="shared" si="305"/>
        <v/>
      </c>
      <c r="AH474" s="3" t="str">
        <f t="shared" si="306"/>
        <v/>
      </c>
      <c r="AI474" s="3" t="str">
        <f t="shared" si="307"/>
        <v/>
      </c>
      <c r="AJ474" s="3" t="str">
        <f t="shared" si="308"/>
        <v/>
      </c>
      <c r="AK474" s="3" t="str">
        <f t="shared" si="309"/>
        <v/>
      </c>
      <c r="AL474" s="3" t="str">
        <f t="shared" si="310"/>
        <v/>
      </c>
      <c r="AM474" s="3" t="str">
        <f t="shared" si="311"/>
        <v/>
      </c>
      <c r="AN474" s="3" t="str">
        <f t="shared" si="312"/>
        <v/>
      </c>
      <c r="AO474" s="3" t="str">
        <f t="shared" si="313"/>
        <v/>
      </c>
      <c r="AP474" s="3" t="str">
        <f t="shared" si="314"/>
        <v/>
      </c>
      <c r="AQ474" s="3" t="str">
        <f t="shared" si="315"/>
        <v/>
      </c>
      <c r="AR474" s="3" t="str">
        <f t="shared" si="316"/>
        <v/>
      </c>
      <c r="AS474" s="3" t="str">
        <f t="shared" si="317"/>
        <v/>
      </c>
      <c r="AT474" s="3" t="str">
        <f t="shared" si="318"/>
        <v/>
      </c>
      <c r="AU474" s="3" t="str">
        <f t="shared" si="319"/>
        <v/>
      </c>
      <c r="AV474" s="3" t="str">
        <f t="shared" si="320"/>
        <v/>
      </c>
      <c r="AW474" s="3" t="str">
        <f t="shared" si="321"/>
        <v/>
      </c>
      <c r="AX474" s="3" t="str">
        <f t="shared" si="322"/>
        <v/>
      </c>
      <c r="AY474" s="3" t="str">
        <f t="shared" si="323"/>
        <v/>
      </c>
      <c r="AZ474" s="3" t="str">
        <f t="shared" si="324"/>
        <v/>
      </c>
      <c r="BA474" s="3" t="str">
        <f t="shared" si="325"/>
        <v/>
      </c>
      <c r="BB474" s="3" t="str">
        <f t="shared" si="326"/>
        <v/>
      </c>
      <c r="BC474" s="3" t="str">
        <f t="shared" si="327"/>
        <v/>
      </c>
      <c r="BD474" s="3" t="str">
        <f t="shared" si="328"/>
        <v/>
      </c>
      <c r="BE474" s="3" t="str">
        <f t="shared" si="329"/>
        <v/>
      </c>
      <c r="BF474" s="3" t="str">
        <f t="shared" si="330"/>
        <v/>
      </c>
      <c r="BG474" s="3" t="str">
        <f t="shared" si="331"/>
        <v/>
      </c>
      <c r="BH474" s="3" t="str">
        <f t="shared" si="332"/>
        <v/>
      </c>
      <c r="BI474" s="3" t="str">
        <f t="shared" si="333"/>
        <v/>
      </c>
      <c r="BJ474" s="3" t="str">
        <f t="shared" si="334"/>
        <v/>
      </c>
    </row>
    <row r="475" spans="2:62">
      <c r="B475" s="6">
        <v>29</v>
      </c>
      <c r="C475" s="4" t="str">
        <f>IF(B475="","",VLOOKUP(B475,Tabelle2!$A$2:$B$38,2,0))</f>
        <v>15-16-19-24-32-33</v>
      </c>
      <c r="D475" s="3">
        <f t="shared" si="303"/>
        <v>0</v>
      </c>
      <c r="E475" s="7" t="str">
        <f t="shared" si="301"/>
        <v>L</v>
      </c>
      <c r="F475" s="32" t="str">
        <f>IF(B475="","",IF(AE474&lt;$J$15,"Bet","No Bet"))</f>
        <v>Bet</v>
      </c>
      <c r="G475" s="22">
        <f t="shared" si="302"/>
        <v>-606</v>
      </c>
      <c r="AE475" s="1">
        <f>IF(E475="L",AE474+1,IF(E475="W",0,""))</f>
        <v>2</v>
      </c>
      <c r="AF475" s="3" t="str">
        <f t="shared" si="304"/>
        <v/>
      </c>
      <c r="AG475" s="3" t="str">
        <f t="shared" si="305"/>
        <v/>
      </c>
      <c r="AH475" s="3" t="str">
        <f t="shared" si="306"/>
        <v/>
      </c>
      <c r="AI475" s="3" t="str">
        <f t="shared" si="307"/>
        <v/>
      </c>
      <c r="AJ475" s="3" t="str">
        <f t="shared" si="308"/>
        <v/>
      </c>
      <c r="AK475" s="3" t="str">
        <f t="shared" si="309"/>
        <v/>
      </c>
      <c r="AL475" s="3" t="str">
        <f t="shared" si="310"/>
        <v/>
      </c>
      <c r="AM475" s="3" t="str">
        <f t="shared" si="311"/>
        <v/>
      </c>
      <c r="AN475" s="3" t="str">
        <f t="shared" si="312"/>
        <v/>
      </c>
      <c r="AO475" s="3" t="str">
        <f t="shared" si="313"/>
        <v/>
      </c>
      <c r="AP475" s="3" t="str">
        <f t="shared" si="314"/>
        <v/>
      </c>
      <c r="AQ475" s="3" t="str">
        <f t="shared" si="315"/>
        <v/>
      </c>
      <c r="AR475" s="3" t="str">
        <f t="shared" si="316"/>
        <v/>
      </c>
      <c r="AS475" s="3" t="str">
        <f t="shared" si="317"/>
        <v/>
      </c>
      <c r="AT475" s="3" t="str">
        <f t="shared" si="318"/>
        <v/>
      </c>
      <c r="AU475" s="3" t="str">
        <f t="shared" si="319"/>
        <v/>
      </c>
      <c r="AV475" s="3" t="str">
        <f t="shared" si="320"/>
        <v/>
      </c>
      <c r="AW475" s="3" t="str">
        <f t="shared" si="321"/>
        <v/>
      </c>
      <c r="AX475" s="3" t="str">
        <f t="shared" si="322"/>
        <v/>
      </c>
      <c r="AY475" s="3" t="str">
        <f t="shared" si="323"/>
        <v/>
      </c>
      <c r="AZ475" s="3" t="str">
        <f t="shared" si="324"/>
        <v/>
      </c>
      <c r="BA475" s="3" t="str">
        <f t="shared" si="325"/>
        <v/>
      </c>
      <c r="BB475" s="3" t="str">
        <f t="shared" si="326"/>
        <v/>
      </c>
      <c r="BC475" s="3" t="str">
        <f t="shared" si="327"/>
        <v/>
      </c>
      <c r="BD475" s="3" t="str">
        <f t="shared" si="328"/>
        <v/>
      </c>
      <c r="BE475" s="3" t="str">
        <f t="shared" si="329"/>
        <v/>
      </c>
      <c r="BF475" s="3" t="str">
        <f t="shared" si="330"/>
        <v/>
      </c>
      <c r="BG475" s="3" t="str">
        <f t="shared" si="331"/>
        <v/>
      </c>
      <c r="BH475" s="3" t="str">
        <f t="shared" si="332"/>
        <v/>
      </c>
      <c r="BI475" s="3" t="str">
        <f t="shared" si="333"/>
        <v/>
      </c>
      <c r="BJ475" s="3" t="str">
        <f t="shared" si="334"/>
        <v/>
      </c>
    </row>
    <row r="476" spans="2:62">
      <c r="B476" s="6">
        <v>10</v>
      </c>
      <c r="C476" s="4" t="str">
        <f>IF(B476="","",VLOOKUP(B476,Tabelle2!$A$2:$B$38,2,0))</f>
        <v>6-9-17-22-31-34</v>
      </c>
      <c r="D476" s="3">
        <f t="shared" si="303"/>
        <v>0</v>
      </c>
      <c r="E476" s="7" t="str">
        <f t="shared" si="301"/>
        <v>L</v>
      </c>
      <c r="F476" s="32" t="str">
        <f>IF(B476="","",IF(AE475&lt;$J$15,"Bet","No Bet"))</f>
        <v>Bet</v>
      </c>
      <c r="G476" s="22">
        <f t="shared" si="302"/>
        <v>-612</v>
      </c>
      <c r="AE476" s="1">
        <f>IF(E476="L",AE475+1,IF(E476="W",0,""))</f>
        <v>3</v>
      </c>
      <c r="AF476" s="3" t="str">
        <f t="shared" si="304"/>
        <v/>
      </c>
      <c r="AG476" s="3" t="str">
        <f t="shared" si="305"/>
        <v/>
      </c>
      <c r="AH476" s="3" t="str">
        <f t="shared" si="306"/>
        <v/>
      </c>
      <c r="AI476" s="3" t="str">
        <f t="shared" si="307"/>
        <v/>
      </c>
      <c r="AJ476" s="3" t="str">
        <f t="shared" si="308"/>
        <v/>
      </c>
      <c r="AK476" s="3" t="str">
        <f t="shared" si="309"/>
        <v/>
      </c>
      <c r="AL476" s="3" t="str">
        <f t="shared" si="310"/>
        <v/>
      </c>
      <c r="AM476" s="3" t="str">
        <f t="shared" si="311"/>
        <v/>
      </c>
      <c r="AN476" s="3" t="str">
        <f t="shared" si="312"/>
        <v/>
      </c>
      <c r="AO476" s="3" t="str">
        <f t="shared" si="313"/>
        <v/>
      </c>
      <c r="AP476" s="3" t="str">
        <f t="shared" si="314"/>
        <v/>
      </c>
      <c r="AQ476" s="3" t="str">
        <f t="shared" si="315"/>
        <v/>
      </c>
      <c r="AR476" s="3" t="str">
        <f t="shared" si="316"/>
        <v/>
      </c>
      <c r="AS476" s="3" t="str">
        <f t="shared" si="317"/>
        <v/>
      </c>
      <c r="AT476" s="3" t="str">
        <f t="shared" si="318"/>
        <v/>
      </c>
      <c r="AU476" s="3" t="str">
        <f t="shared" si="319"/>
        <v/>
      </c>
      <c r="AV476" s="3" t="str">
        <f t="shared" si="320"/>
        <v/>
      </c>
      <c r="AW476" s="3" t="str">
        <f t="shared" si="321"/>
        <v/>
      </c>
      <c r="AX476" s="3" t="str">
        <f t="shared" si="322"/>
        <v/>
      </c>
      <c r="AY476" s="3" t="str">
        <f t="shared" si="323"/>
        <v/>
      </c>
      <c r="AZ476" s="3" t="str">
        <f t="shared" si="324"/>
        <v/>
      </c>
      <c r="BA476" s="3" t="str">
        <f t="shared" si="325"/>
        <v/>
      </c>
      <c r="BB476" s="3" t="str">
        <f t="shared" si="326"/>
        <v/>
      </c>
      <c r="BC476" s="3" t="str">
        <f t="shared" si="327"/>
        <v/>
      </c>
      <c r="BD476" s="3" t="str">
        <f t="shared" si="328"/>
        <v/>
      </c>
      <c r="BE476" s="3" t="str">
        <f t="shared" si="329"/>
        <v/>
      </c>
      <c r="BF476" s="3" t="str">
        <f t="shared" si="330"/>
        <v/>
      </c>
      <c r="BG476" s="3" t="str">
        <f t="shared" si="331"/>
        <v/>
      </c>
      <c r="BH476" s="3" t="str">
        <f t="shared" si="332"/>
        <v/>
      </c>
      <c r="BI476" s="3" t="str">
        <f t="shared" si="333"/>
        <v/>
      </c>
      <c r="BJ476" s="3" t="str">
        <f t="shared" si="334"/>
        <v/>
      </c>
    </row>
    <row r="477" spans="2:62">
      <c r="B477" s="6">
        <v>3</v>
      </c>
      <c r="C477" s="4" t="str">
        <f>IF(B477="","",VLOOKUP(B477,Tabelle2!$A$2:$B$38,2,0))</f>
        <v>2-9-14-17-25-31</v>
      </c>
      <c r="D477" s="3">
        <f t="shared" si="303"/>
        <v>0</v>
      </c>
      <c r="E477" s="7" t="str">
        <f t="shared" si="301"/>
        <v>L</v>
      </c>
      <c r="F477" s="32" t="str">
        <f>IF(B477="","",IF(AE476&lt;$J$15,"Bet","No Bet"))</f>
        <v>Bet</v>
      </c>
      <c r="G477" s="22">
        <f t="shared" si="302"/>
        <v>-618</v>
      </c>
      <c r="AE477" s="1">
        <f>IF(E477="L",AE476+1,IF(E477="W",0,""))</f>
        <v>4</v>
      </c>
      <c r="AF477" s="3" t="str">
        <f t="shared" si="304"/>
        <v/>
      </c>
      <c r="AG477" s="3" t="str">
        <f t="shared" si="305"/>
        <v/>
      </c>
      <c r="AH477" s="3" t="str">
        <f t="shared" si="306"/>
        <v/>
      </c>
      <c r="AI477" s="3">
        <f t="shared" si="307"/>
        <v>1</v>
      </c>
      <c r="AJ477" s="3" t="str">
        <f t="shared" si="308"/>
        <v/>
      </c>
      <c r="AK477" s="3" t="str">
        <f t="shared" si="309"/>
        <v/>
      </c>
      <c r="AL477" s="3" t="str">
        <f t="shared" si="310"/>
        <v/>
      </c>
      <c r="AM477" s="3" t="str">
        <f t="shared" si="311"/>
        <v/>
      </c>
      <c r="AN477" s="3" t="str">
        <f t="shared" si="312"/>
        <v/>
      </c>
      <c r="AO477" s="3" t="str">
        <f t="shared" si="313"/>
        <v/>
      </c>
      <c r="AP477" s="3" t="str">
        <f t="shared" si="314"/>
        <v/>
      </c>
      <c r="AQ477" s="3" t="str">
        <f t="shared" si="315"/>
        <v/>
      </c>
      <c r="AR477" s="3" t="str">
        <f t="shared" si="316"/>
        <v/>
      </c>
      <c r="AS477" s="3" t="str">
        <f t="shared" si="317"/>
        <v/>
      </c>
      <c r="AT477" s="3" t="str">
        <f t="shared" si="318"/>
        <v/>
      </c>
      <c r="AU477" s="3" t="str">
        <f t="shared" si="319"/>
        <v/>
      </c>
      <c r="AV477" s="3" t="str">
        <f t="shared" si="320"/>
        <v/>
      </c>
      <c r="AW477" s="3" t="str">
        <f t="shared" si="321"/>
        <v/>
      </c>
      <c r="AX477" s="3" t="str">
        <f t="shared" si="322"/>
        <v/>
      </c>
      <c r="AY477" s="3" t="str">
        <f t="shared" si="323"/>
        <v/>
      </c>
      <c r="AZ477" s="3" t="str">
        <f t="shared" si="324"/>
        <v/>
      </c>
      <c r="BA477" s="3" t="str">
        <f t="shared" si="325"/>
        <v/>
      </c>
      <c r="BB477" s="3" t="str">
        <f t="shared" si="326"/>
        <v/>
      </c>
      <c r="BC477" s="3" t="str">
        <f t="shared" si="327"/>
        <v/>
      </c>
      <c r="BD477" s="3" t="str">
        <f t="shared" si="328"/>
        <v/>
      </c>
      <c r="BE477" s="3" t="str">
        <f t="shared" si="329"/>
        <v/>
      </c>
      <c r="BF477" s="3" t="str">
        <f t="shared" si="330"/>
        <v/>
      </c>
      <c r="BG477" s="3" t="str">
        <f t="shared" si="331"/>
        <v/>
      </c>
      <c r="BH477" s="3" t="str">
        <f t="shared" si="332"/>
        <v/>
      </c>
      <c r="BI477" s="3" t="str">
        <f t="shared" si="333"/>
        <v/>
      </c>
      <c r="BJ477" s="3" t="str">
        <f t="shared" si="334"/>
        <v/>
      </c>
    </row>
    <row r="478" spans="2:62">
      <c r="B478" s="6">
        <v>25</v>
      </c>
      <c r="C478" s="4" t="str">
        <f>IF(B478="","",VLOOKUP(B478,Tabelle2!$A$2:$B$38,2,0))</f>
        <v>3-8-23-26-30-35</v>
      </c>
      <c r="D478" s="3">
        <f t="shared" si="303"/>
        <v>1</v>
      </c>
      <c r="E478" s="7" t="str">
        <f t="shared" si="301"/>
        <v>W</v>
      </c>
      <c r="F478" s="32" t="str">
        <f>IF(B478="","",IF(AE477&lt;$J$15,"Bet","No Bet"))</f>
        <v>Bet</v>
      </c>
      <c r="G478" s="22">
        <f t="shared" si="302"/>
        <v>-588</v>
      </c>
      <c r="AE478" s="1">
        <f>IF(E478="L",AE477+1,IF(E478="W",0,""))</f>
        <v>0</v>
      </c>
      <c r="AF478" s="3" t="str">
        <f t="shared" si="304"/>
        <v/>
      </c>
      <c r="AG478" s="3" t="str">
        <f t="shared" si="305"/>
        <v/>
      </c>
      <c r="AH478" s="3" t="str">
        <f t="shared" si="306"/>
        <v/>
      </c>
      <c r="AI478" s="3" t="str">
        <f t="shared" si="307"/>
        <v/>
      </c>
      <c r="AJ478" s="3" t="str">
        <f t="shared" si="308"/>
        <v/>
      </c>
      <c r="AK478" s="3" t="str">
        <f t="shared" si="309"/>
        <v/>
      </c>
      <c r="AL478" s="3" t="str">
        <f t="shared" si="310"/>
        <v/>
      </c>
      <c r="AM478" s="3" t="str">
        <f t="shared" si="311"/>
        <v/>
      </c>
      <c r="AN478" s="3" t="str">
        <f t="shared" si="312"/>
        <v/>
      </c>
      <c r="AO478" s="3" t="str">
        <f t="shared" si="313"/>
        <v/>
      </c>
      <c r="AP478" s="3" t="str">
        <f t="shared" si="314"/>
        <v/>
      </c>
      <c r="AQ478" s="3" t="str">
        <f t="shared" si="315"/>
        <v/>
      </c>
      <c r="AR478" s="3" t="str">
        <f t="shared" si="316"/>
        <v/>
      </c>
      <c r="AS478" s="3" t="str">
        <f t="shared" si="317"/>
        <v/>
      </c>
      <c r="AT478" s="3" t="str">
        <f t="shared" si="318"/>
        <v/>
      </c>
      <c r="AU478" s="3" t="str">
        <f t="shared" si="319"/>
        <v/>
      </c>
      <c r="AV478" s="3" t="str">
        <f t="shared" si="320"/>
        <v/>
      </c>
      <c r="AW478" s="3" t="str">
        <f t="shared" si="321"/>
        <v/>
      </c>
      <c r="AX478" s="3" t="str">
        <f t="shared" si="322"/>
        <v/>
      </c>
      <c r="AY478" s="3" t="str">
        <f t="shared" si="323"/>
        <v/>
      </c>
      <c r="AZ478" s="3" t="str">
        <f t="shared" si="324"/>
        <v/>
      </c>
      <c r="BA478" s="3" t="str">
        <f t="shared" si="325"/>
        <v/>
      </c>
      <c r="BB478" s="3" t="str">
        <f t="shared" si="326"/>
        <v/>
      </c>
      <c r="BC478" s="3" t="str">
        <f t="shared" si="327"/>
        <v/>
      </c>
      <c r="BD478" s="3" t="str">
        <f t="shared" si="328"/>
        <v/>
      </c>
      <c r="BE478" s="3" t="str">
        <f t="shared" si="329"/>
        <v/>
      </c>
      <c r="BF478" s="3" t="str">
        <f t="shared" si="330"/>
        <v/>
      </c>
      <c r="BG478" s="3" t="str">
        <f t="shared" si="331"/>
        <v/>
      </c>
      <c r="BH478" s="3" t="str">
        <f t="shared" si="332"/>
        <v/>
      </c>
      <c r="BI478" s="3" t="str">
        <f t="shared" si="333"/>
        <v/>
      </c>
      <c r="BJ478" s="3" t="str">
        <f t="shared" si="334"/>
        <v/>
      </c>
    </row>
    <row r="479" spans="2:62">
      <c r="B479" s="6">
        <v>15</v>
      </c>
      <c r="C479" s="4" t="str">
        <f>IF(B479="","",VLOOKUP(B479,Tabelle2!$A$2:$B$38,2,0))</f>
        <v>6-7-12-18-27-29</v>
      </c>
      <c r="D479" s="3">
        <f t="shared" si="303"/>
        <v>0</v>
      </c>
      <c r="E479" s="7" t="str">
        <f t="shared" si="301"/>
        <v>L</v>
      </c>
      <c r="F479" s="32" t="str">
        <f>IF(B479="","",IF(AE478&lt;$J$15,"Bet","No Bet"))</f>
        <v>Bet</v>
      </c>
      <c r="G479" s="22">
        <f t="shared" si="302"/>
        <v>-594</v>
      </c>
      <c r="AE479" s="1">
        <f>IF(E479="L",AE478+1,IF(E479="W",0,""))</f>
        <v>1</v>
      </c>
      <c r="AF479" s="3" t="str">
        <f t="shared" si="304"/>
        <v/>
      </c>
      <c r="AG479" s="3" t="str">
        <f t="shared" si="305"/>
        <v/>
      </c>
      <c r="AH479" s="3" t="str">
        <f t="shared" si="306"/>
        <v/>
      </c>
      <c r="AI479" s="3" t="str">
        <f t="shared" si="307"/>
        <v/>
      </c>
      <c r="AJ479" s="3" t="str">
        <f t="shared" si="308"/>
        <v/>
      </c>
      <c r="AK479" s="3" t="str">
        <f t="shared" si="309"/>
        <v/>
      </c>
      <c r="AL479" s="3" t="str">
        <f t="shared" si="310"/>
        <v/>
      </c>
      <c r="AM479" s="3" t="str">
        <f t="shared" si="311"/>
        <v/>
      </c>
      <c r="AN479" s="3" t="str">
        <f t="shared" si="312"/>
        <v/>
      </c>
      <c r="AO479" s="3" t="str">
        <f t="shared" si="313"/>
        <v/>
      </c>
      <c r="AP479" s="3" t="str">
        <f t="shared" si="314"/>
        <v/>
      </c>
      <c r="AQ479" s="3" t="str">
        <f t="shared" si="315"/>
        <v/>
      </c>
      <c r="AR479" s="3" t="str">
        <f t="shared" si="316"/>
        <v/>
      </c>
      <c r="AS479" s="3" t="str">
        <f t="shared" si="317"/>
        <v/>
      </c>
      <c r="AT479" s="3" t="str">
        <f t="shared" si="318"/>
        <v/>
      </c>
      <c r="AU479" s="3" t="str">
        <f t="shared" si="319"/>
        <v/>
      </c>
      <c r="AV479" s="3" t="str">
        <f t="shared" si="320"/>
        <v/>
      </c>
      <c r="AW479" s="3" t="str">
        <f t="shared" si="321"/>
        <v/>
      </c>
      <c r="AX479" s="3" t="str">
        <f t="shared" si="322"/>
        <v/>
      </c>
      <c r="AY479" s="3" t="str">
        <f t="shared" si="323"/>
        <v/>
      </c>
      <c r="AZ479" s="3" t="str">
        <f t="shared" si="324"/>
        <v/>
      </c>
      <c r="BA479" s="3" t="str">
        <f t="shared" si="325"/>
        <v/>
      </c>
      <c r="BB479" s="3" t="str">
        <f t="shared" si="326"/>
        <v/>
      </c>
      <c r="BC479" s="3" t="str">
        <f t="shared" si="327"/>
        <v/>
      </c>
      <c r="BD479" s="3" t="str">
        <f t="shared" si="328"/>
        <v/>
      </c>
      <c r="BE479" s="3" t="str">
        <f t="shared" si="329"/>
        <v/>
      </c>
      <c r="BF479" s="3" t="str">
        <f t="shared" si="330"/>
        <v/>
      </c>
      <c r="BG479" s="3" t="str">
        <f t="shared" si="331"/>
        <v/>
      </c>
      <c r="BH479" s="3" t="str">
        <f t="shared" si="332"/>
        <v/>
      </c>
      <c r="BI479" s="3" t="str">
        <f t="shared" si="333"/>
        <v/>
      </c>
      <c r="BJ479" s="3" t="str">
        <f t="shared" si="334"/>
        <v/>
      </c>
    </row>
    <row r="480" spans="2:62">
      <c r="B480" s="6">
        <v>2</v>
      </c>
      <c r="C480" s="4" t="str">
        <f>IF(B480="","",VLOOKUP(B480,Tabelle2!$A$2:$B$38,2,0))</f>
        <v>3-8-11-12-30-35</v>
      </c>
      <c r="D480" s="3">
        <f t="shared" si="303"/>
        <v>0</v>
      </c>
      <c r="E480" s="7" t="str">
        <f t="shared" si="301"/>
        <v>L</v>
      </c>
      <c r="F480" s="32" t="str">
        <f>IF(B480="","",IF(AE479&lt;$J$15,"Bet","No Bet"))</f>
        <v>Bet</v>
      </c>
      <c r="G480" s="22">
        <f t="shared" si="302"/>
        <v>-600</v>
      </c>
      <c r="AE480" s="1">
        <f>IF(E480="L",AE479+1,IF(E480="W",0,""))</f>
        <v>2</v>
      </c>
      <c r="AF480" s="3" t="str">
        <f t="shared" si="304"/>
        <v/>
      </c>
      <c r="AG480" s="3" t="str">
        <f t="shared" si="305"/>
        <v/>
      </c>
      <c r="AH480" s="3" t="str">
        <f t="shared" si="306"/>
        <v/>
      </c>
      <c r="AI480" s="3" t="str">
        <f t="shared" si="307"/>
        <v/>
      </c>
      <c r="AJ480" s="3" t="str">
        <f t="shared" si="308"/>
        <v/>
      </c>
      <c r="AK480" s="3" t="str">
        <f t="shared" si="309"/>
        <v/>
      </c>
      <c r="AL480" s="3" t="str">
        <f t="shared" si="310"/>
        <v/>
      </c>
      <c r="AM480" s="3" t="str">
        <f t="shared" si="311"/>
        <v/>
      </c>
      <c r="AN480" s="3" t="str">
        <f t="shared" si="312"/>
        <v/>
      </c>
      <c r="AO480" s="3" t="str">
        <f t="shared" si="313"/>
        <v/>
      </c>
      <c r="AP480" s="3" t="str">
        <f t="shared" si="314"/>
        <v/>
      </c>
      <c r="AQ480" s="3" t="str">
        <f t="shared" si="315"/>
        <v/>
      </c>
      <c r="AR480" s="3" t="str">
        <f t="shared" si="316"/>
        <v/>
      </c>
      <c r="AS480" s="3" t="str">
        <f t="shared" si="317"/>
        <v/>
      </c>
      <c r="AT480" s="3" t="str">
        <f t="shared" si="318"/>
        <v/>
      </c>
      <c r="AU480" s="3" t="str">
        <f t="shared" si="319"/>
        <v/>
      </c>
      <c r="AV480" s="3" t="str">
        <f t="shared" si="320"/>
        <v/>
      </c>
      <c r="AW480" s="3" t="str">
        <f t="shared" si="321"/>
        <v/>
      </c>
      <c r="AX480" s="3" t="str">
        <f t="shared" si="322"/>
        <v/>
      </c>
      <c r="AY480" s="3" t="str">
        <f t="shared" si="323"/>
        <v/>
      </c>
      <c r="AZ480" s="3" t="str">
        <f t="shared" si="324"/>
        <v/>
      </c>
      <c r="BA480" s="3" t="str">
        <f t="shared" si="325"/>
        <v/>
      </c>
      <c r="BB480" s="3" t="str">
        <f t="shared" si="326"/>
        <v/>
      </c>
      <c r="BC480" s="3" t="str">
        <f t="shared" si="327"/>
        <v/>
      </c>
      <c r="BD480" s="3" t="str">
        <f t="shared" si="328"/>
        <v/>
      </c>
      <c r="BE480" s="3" t="str">
        <f t="shared" si="329"/>
        <v/>
      </c>
      <c r="BF480" s="3" t="str">
        <f t="shared" si="330"/>
        <v/>
      </c>
      <c r="BG480" s="3" t="str">
        <f t="shared" si="331"/>
        <v/>
      </c>
      <c r="BH480" s="3" t="str">
        <f t="shared" si="332"/>
        <v/>
      </c>
      <c r="BI480" s="3" t="str">
        <f t="shared" si="333"/>
        <v/>
      </c>
      <c r="BJ480" s="3" t="str">
        <f t="shared" si="334"/>
        <v/>
      </c>
    </row>
    <row r="481" spans="2:62">
      <c r="B481" s="6">
        <v>32</v>
      </c>
      <c r="C481" s="4" t="str">
        <f>IF(B481="","",VLOOKUP(B481,Tabelle2!$A$2:$B$38,2,0))</f>
        <v>6-18-22-27-29-34</v>
      </c>
      <c r="D481" s="3">
        <f t="shared" si="303"/>
        <v>0</v>
      </c>
      <c r="E481" s="7" t="str">
        <f t="shared" si="301"/>
        <v>L</v>
      </c>
      <c r="F481" s="32" t="str">
        <f>IF(B481="","",IF(AE480&lt;$J$15,"Bet","No Bet"))</f>
        <v>Bet</v>
      </c>
      <c r="G481" s="22">
        <f t="shared" si="302"/>
        <v>-606</v>
      </c>
      <c r="AE481" s="1">
        <f>IF(E481="L",AE480+1,IF(E481="W",0,""))</f>
        <v>3</v>
      </c>
      <c r="AF481" s="3" t="str">
        <f t="shared" si="304"/>
        <v/>
      </c>
      <c r="AG481" s="3" t="str">
        <f t="shared" si="305"/>
        <v/>
      </c>
      <c r="AH481" s="3" t="str">
        <f t="shared" si="306"/>
        <v/>
      </c>
      <c r="AI481" s="3" t="str">
        <f t="shared" si="307"/>
        <v/>
      </c>
      <c r="AJ481" s="3" t="str">
        <f t="shared" si="308"/>
        <v/>
      </c>
      <c r="AK481" s="3" t="str">
        <f t="shared" si="309"/>
        <v/>
      </c>
      <c r="AL481" s="3" t="str">
        <f t="shared" si="310"/>
        <v/>
      </c>
      <c r="AM481" s="3" t="str">
        <f t="shared" si="311"/>
        <v/>
      </c>
      <c r="AN481" s="3" t="str">
        <f t="shared" si="312"/>
        <v/>
      </c>
      <c r="AO481" s="3" t="str">
        <f t="shared" si="313"/>
        <v/>
      </c>
      <c r="AP481" s="3" t="str">
        <f t="shared" si="314"/>
        <v/>
      </c>
      <c r="AQ481" s="3" t="str">
        <f t="shared" si="315"/>
        <v/>
      </c>
      <c r="AR481" s="3" t="str">
        <f t="shared" si="316"/>
        <v/>
      </c>
      <c r="AS481" s="3" t="str">
        <f t="shared" si="317"/>
        <v/>
      </c>
      <c r="AT481" s="3" t="str">
        <f t="shared" si="318"/>
        <v/>
      </c>
      <c r="AU481" s="3" t="str">
        <f t="shared" si="319"/>
        <v/>
      </c>
      <c r="AV481" s="3" t="str">
        <f t="shared" si="320"/>
        <v/>
      </c>
      <c r="AW481" s="3" t="str">
        <f t="shared" si="321"/>
        <v/>
      </c>
      <c r="AX481" s="3" t="str">
        <f t="shared" si="322"/>
        <v/>
      </c>
      <c r="AY481" s="3" t="str">
        <f t="shared" si="323"/>
        <v/>
      </c>
      <c r="AZ481" s="3" t="str">
        <f t="shared" si="324"/>
        <v/>
      </c>
      <c r="BA481" s="3" t="str">
        <f t="shared" si="325"/>
        <v/>
      </c>
      <c r="BB481" s="3" t="str">
        <f t="shared" si="326"/>
        <v/>
      </c>
      <c r="BC481" s="3" t="str">
        <f t="shared" si="327"/>
        <v/>
      </c>
      <c r="BD481" s="3" t="str">
        <f t="shared" si="328"/>
        <v/>
      </c>
      <c r="BE481" s="3" t="str">
        <f t="shared" si="329"/>
        <v/>
      </c>
      <c r="BF481" s="3" t="str">
        <f t="shared" si="330"/>
        <v/>
      </c>
      <c r="BG481" s="3" t="str">
        <f t="shared" si="331"/>
        <v/>
      </c>
      <c r="BH481" s="3" t="str">
        <f t="shared" si="332"/>
        <v/>
      </c>
      <c r="BI481" s="3" t="str">
        <f t="shared" si="333"/>
        <v/>
      </c>
      <c r="BJ481" s="3" t="str">
        <f t="shared" si="334"/>
        <v/>
      </c>
    </row>
    <row r="482" spans="2:62">
      <c r="B482" s="6">
        <v>25</v>
      </c>
      <c r="C482" s="4" t="str">
        <f>IF(B482="","",VLOOKUP(B482,Tabelle2!$A$2:$B$38,2,0))</f>
        <v>3-8-23-26-30-35</v>
      </c>
      <c r="D482" s="3">
        <f t="shared" si="303"/>
        <v>0</v>
      </c>
      <c r="E482" s="7" t="str">
        <f t="shared" si="301"/>
        <v>L</v>
      </c>
      <c r="F482" s="32" t="str">
        <f>IF(B482="","",IF(AE481&lt;$J$15,"Bet","No Bet"))</f>
        <v>Bet</v>
      </c>
      <c r="G482" s="22">
        <f t="shared" si="302"/>
        <v>-612</v>
      </c>
      <c r="AE482" s="1">
        <f>IF(E482="L",AE481+1,IF(E482="W",0,""))</f>
        <v>4</v>
      </c>
      <c r="AF482" s="3" t="str">
        <f t="shared" si="304"/>
        <v/>
      </c>
      <c r="AG482" s="3" t="str">
        <f t="shared" si="305"/>
        <v/>
      </c>
      <c r="AH482" s="3" t="str">
        <f t="shared" si="306"/>
        <v/>
      </c>
      <c r="AI482" s="3" t="str">
        <f t="shared" si="307"/>
        <v/>
      </c>
      <c r="AJ482" s="3" t="str">
        <f t="shared" si="308"/>
        <v/>
      </c>
      <c r="AK482" s="3" t="str">
        <f t="shared" si="309"/>
        <v/>
      </c>
      <c r="AL482" s="3" t="str">
        <f t="shared" si="310"/>
        <v/>
      </c>
      <c r="AM482" s="3" t="str">
        <f t="shared" si="311"/>
        <v/>
      </c>
      <c r="AN482" s="3" t="str">
        <f t="shared" si="312"/>
        <v/>
      </c>
      <c r="AO482" s="3" t="str">
        <f t="shared" si="313"/>
        <v/>
      </c>
      <c r="AP482" s="3" t="str">
        <f t="shared" si="314"/>
        <v/>
      </c>
      <c r="AQ482" s="3" t="str">
        <f t="shared" si="315"/>
        <v/>
      </c>
      <c r="AR482" s="3" t="str">
        <f t="shared" si="316"/>
        <v/>
      </c>
      <c r="AS482" s="3" t="str">
        <f t="shared" si="317"/>
        <v/>
      </c>
      <c r="AT482" s="3" t="str">
        <f t="shared" si="318"/>
        <v/>
      </c>
      <c r="AU482" s="3" t="str">
        <f t="shared" si="319"/>
        <v/>
      </c>
      <c r="AV482" s="3" t="str">
        <f t="shared" si="320"/>
        <v/>
      </c>
      <c r="AW482" s="3" t="str">
        <f t="shared" si="321"/>
        <v/>
      </c>
      <c r="AX482" s="3" t="str">
        <f t="shared" si="322"/>
        <v/>
      </c>
      <c r="AY482" s="3" t="str">
        <f t="shared" si="323"/>
        <v/>
      </c>
      <c r="AZ482" s="3" t="str">
        <f t="shared" si="324"/>
        <v/>
      </c>
      <c r="BA482" s="3" t="str">
        <f t="shared" si="325"/>
        <v/>
      </c>
      <c r="BB482" s="3" t="str">
        <f t="shared" si="326"/>
        <v/>
      </c>
      <c r="BC482" s="3" t="str">
        <f t="shared" si="327"/>
        <v/>
      </c>
      <c r="BD482" s="3" t="str">
        <f t="shared" si="328"/>
        <v/>
      </c>
      <c r="BE482" s="3" t="str">
        <f t="shared" si="329"/>
        <v/>
      </c>
      <c r="BF482" s="3" t="str">
        <f t="shared" si="330"/>
        <v/>
      </c>
      <c r="BG482" s="3" t="str">
        <f t="shared" si="331"/>
        <v/>
      </c>
      <c r="BH482" s="3" t="str">
        <f t="shared" si="332"/>
        <v/>
      </c>
      <c r="BI482" s="3" t="str">
        <f t="shared" si="333"/>
        <v/>
      </c>
      <c r="BJ482" s="3" t="str">
        <f t="shared" si="334"/>
        <v/>
      </c>
    </row>
    <row r="483" spans="2:62">
      <c r="B483" s="6">
        <v>6</v>
      </c>
      <c r="C483" s="4" t="str">
        <f>IF(B483="","",VLOOKUP(B483,Tabelle2!$A$2:$B$38,2,0))</f>
        <v>0-5-10-15-24-32</v>
      </c>
      <c r="D483" s="3">
        <f t="shared" si="303"/>
        <v>0</v>
      </c>
      <c r="E483" s="7" t="str">
        <f t="shared" si="301"/>
        <v>L</v>
      </c>
      <c r="F483" s="32" t="str">
        <f>IF(B483="","",IF(AE482&lt;$J$15,"Bet","No Bet"))</f>
        <v>Bet</v>
      </c>
      <c r="G483" s="22">
        <f t="shared" si="302"/>
        <v>-618</v>
      </c>
      <c r="AE483" s="1">
        <f>IF(E483="L",AE482+1,IF(E483="W",0,""))</f>
        <v>5</v>
      </c>
      <c r="AF483" s="3" t="str">
        <f t="shared" si="304"/>
        <v/>
      </c>
      <c r="AG483" s="3" t="str">
        <f t="shared" si="305"/>
        <v/>
      </c>
      <c r="AH483" s="3" t="str">
        <f t="shared" si="306"/>
        <v/>
      </c>
      <c r="AI483" s="3" t="str">
        <f t="shared" si="307"/>
        <v/>
      </c>
      <c r="AJ483" s="3" t="str">
        <f t="shared" si="308"/>
        <v/>
      </c>
      <c r="AK483" s="3" t="str">
        <f t="shared" si="309"/>
        <v/>
      </c>
      <c r="AL483" s="3" t="str">
        <f t="shared" si="310"/>
        <v/>
      </c>
      <c r="AM483" s="3" t="str">
        <f t="shared" si="311"/>
        <v/>
      </c>
      <c r="AN483" s="3" t="str">
        <f t="shared" si="312"/>
        <v/>
      </c>
      <c r="AO483" s="3" t="str">
        <f t="shared" si="313"/>
        <v/>
      </c>
      <c r="AP483" s="3" t="str">
        <f t="shared" si="314"/>
        <v/>
      </c>
      <c r="AQ483" s="3" t="str">
        <f t="shared" si="315"/>
        <v/>
      </c>
      <c r="AR483" s="3" t="str">
        <f t="shared" si="316"/>
        <v/>
      </c>
      <c r="AS483" s="3" t="str">
        <f t="shared" si="317"/>
        <v/>
      </c>
      <c r="AT483" s="3" t="str">
        <f t="shared" si="318"/>
        <v/>
      </c>
      <c r="AU483" s="3" t="str">
        <f t="shared" si="319"/>
        <v/>
      </c>
      <c r="AV483" s="3" t="str">
        <f t="shared" si="320"/>
        <v/>
      </c>
      <c r="AW483" s="3" t="str">
        <f t="shared" si="321"/>
        <v/>
      </c>
      <c r="AX483" s="3" t="str">
        <f t="shared" si="322"/>
        <v/>
      </c>
      <c r="AY483" s="3" t="str">
        <f t="shared" si="323"/>
        <v/>
      </c>
      <c r="AZ483" s="3" t="str">
        <f t="shared" si="324"/>
        <v/>
      </c>
      <c r="BA483" s="3" t="str">
        <f t="shared" si="325"/>
        <v/>
      </c>
      <c r="BB483" s="3" t="str">
        <f t="shared" si="326"/>
        <v/>
      </c>
      <c r="BC483" s="3" t="str">
        <f t="shared" si="327"/>
        <v/>
      </c>
      <c r="BD483" s="3" t="str">
        <f t="shared" si="328"/>
        <v/>
      </c>
      <c r="BE483" s="3" t="str">
        <f t="shared" si="329"/>
        <v/>
      </c>
      <c r="BF483" s="3" t="str">
        <f t="shared" si="330"/>
        <v/>
      </c>
      <c r="BG483" s="3" t="str">
        <f t="shared" si="331"/>
        <v/>
      </c>
      <c r="BH483" s="3" t="str">
        <f t="shared" si="332"/>
        <v/>
      </c>
      <c r="BI483" s="3" t="str">
        <f t="shared" si="333"/>
        <v/>
      </c>
      <c r="BJ483" s="3" t="str">
        <f t="shared" si="334"/>
        <v/>
      </c>
    </row>
    <row r="484" spans="2:62">
      <c r="B484" s="6">
        <v>16</v>
      </c>
      <c r="C484" s="4" t="str">
        <f>IF(B484="","",VLOOKUP(B484,Tabelle2!$A$2:$B$38,2,0))</f>
        <v>7-13-18-27-29-36</v>
      </c>
      <c r="D484" s="3">
        <f t="shared" si="303"/>
        <v>0</v>
      </c>
      <c r="E484" s="7" t="str">
        <f t="shared" si="301"/>
        <v>L</v>
      </c>
      <c r="F484" s="32" t="str">
        <f>IF(B484="","",IF(AE483&lt;$J$15,"Bet","No Bet"))</f>
        <v>Bet</v>
      </c>
      <c r="G484" s="22">
        <f t="shared" si="302"/>
        <v>-624</v>
      </c>
      <c r="AE484" s="1">
        <f>IF(E484="L",AE483+1,IF(E484="W",0,""))</f>
        <v>6</v>
      </c>
      <c r="AF484" s="3" t="str">
        <f t="shared" si="304"/>
        <v/>
      </c>
      <c r="AG484" s="3" t="str">
        <f t="shared" si="305"/>
        <v/>
      </c>
      <c r="AH484" s="3" t="str">
        <f t="shared" si="306"/>
        <v/>
      </c>
      <c r="AI484" s="3" t="str">
        <f t="shared" si="307"/>
        <v/>
      </c>
      <c r="AJ484" s="3" t="str">
        <f t="shared" si="308"/>
        <v/>
      </c>
      <c r="AK484" s="3" t="str">
        <f t="shared" si="309"/>
        <v/>
      </c>
      <c r="AL484" s="3" t="str">
        <f t="shared" si="310"/>
        <v/>
      </c>
      <c r="AM484" s="3" t="str">
        <f t="shared" si="311"/>
        <v/>
      </c>
      <c r="AN484" s="3" t="str">
        <f t="shared" si="312"/>
        <v/>
      </c>
      <c r="AO484" s="3" t="str">
        <f t="shared" si="313"/>
        <v/>
      </c>
      <c r="AP484" s="3" t="str">
        <f t="shared" si="314"/>
        <v/>
      </c>
      <c r="AQ484" s="3" t="str">
        <f t="shared" si="315"/>
        <v/>
      </c>
      <c r="AR484" s="3" t="str">
        <f t="shared" si="316"/>
        <v/>
      </c>
      <c r="AS484" s="3" t="str">
        <f t="shared" si="317"/>
        <v/>
      </c>
      <c r="AT484" s="3" t="str">
        <f t="shared" si="318"/>
        <v/>
      </c>
      <c r="AU484" s="3" t="str">
        <f t="shared" si="319"/>
        <v/>
      </c>
      <c r="AV484" s="3" t="str">
        <f t="shared" si="320"/>
        <v/>
      </c>
      <c r="AW484" s="3" t="str">
        <f t="shared" si="321"/>
        <v/>
      </c>
      <c r="AX484" s="3" t="str">
        <f t="shared" si="322"/>
        <v/>
      </c>
      <c r="AY484" s="3" t="str">
        <f t="shared" si="323"/>
        <v/>
      </c>
      <c r="AZ484" s="3" t="str">
        <f t="shared" si="324"/>
        <v/>
      </c>
      <c r="BA484" s="3" t="str">
        <f t="shared" si="325"/>
        <v/>
      </c>
      <c r="BB484" s="3" t="str">
        <f t="shared" si="326"/>
        <v/>
      </c>
      <c r="BC484" s="3" t="str">
        <f t="shared" si="327"/>
        <v/>
      </c>
      <c r="BD484" s="3" t="str">
        <f t="shared" si="328"/>
        <v/>
      </c>
      <c r="BE484" s="3" t="str">
        <f t="shared" si="329"/>
        <v/>
      </c>
      <c r="BF484" s="3" t="str">
        <f t="shared" si="330"/>
        <v/>
      </c>
      <c r="BG484" s="3" t="str">
        <f t="shared" si="331"/>
        <v/>
      </c>
      <c r="BH484" s="3" t="str">
        <f t="shared" si="332"/>
        <v/>
      </c>
      <c r="BI484" s="3" t="str">
        <f t="shared" si="333"/>
        <v/>
      </c>
      <c r="BJ484" s="3" t="str">
        <f t="shared" si="334"/>
        <v/>
      </c>
    </row>
    <row r="485" spans="2:62">
      <c r="B485" s="6">
        <v>6</v>
      </c>
      <c r="C485" s="4" t="str">
        <f>IF(B485="","",VLOOKUP(B485,Tabelle2!$A$2:$B$38,2,0))</f>
        <v>0-5-10-15-24-32</v>
      </c>
      <c r="D485" s="3">
        <f t="shared" si="303"/>
        <v>0</v>
      </c>
      <c r="E485" s="7" t="str">
        <f t="shared" si="301"/>
        <v>L</v>
      </c>
      <c r="F485" s="32" t="str">
        <f>IF(B485="","",IF(AE484&lt;$J$15,"Bet","No Bet"))</f>
        <v>Bet</v>
      </c>
      <c r="G485" s="22">
        <f t="shared" si="302"/>
        <v>-630</v>
      </c>
      <c r="AE485" s="1">
        <f>IF(E485="L",AE484+1,IF(E485="W",0,""))</f>
        <v>7</v>
      </c>
      <c r="AF485" s="3" t="str">
        <f t="shared" si="304"/>
        <v/>
      </c>
      <c r="AG485" s="3" t="str">
        <f t="shared" si="305"/>
        <v/>
      </c>
      <c r="AH485" s="3" t="str">
        <f t="shared" si="306"/>
        <v/>
      </c>
      <c r="AI485" s="3" t="str">
        <f t="shared" si="307"/>
        <v/>
      </c>
      <c r="AJ485" s="3" t="str">
        <f t="shared" si="308"/>
        <v/>
      </c>
      <c r="AK485" s="3" t="str">
        <f t="shared" si="309"/>
        <v/>
      </c>
      <c r="AL485" s="3" t="str">
        <f t="shared" si="310"/>
        <v/>
      </c>
      <c r="AM485" s="3" t="str">
        <f t="shared" si="311"/>
        <v/>
      </c>
      <c r="AN485" s="3" t="str">
        <f t="shared" si="312"/>
        <v/>
      </c>
      <c r="AO485" s="3" t="str">
        <f t="shared" si="313"/>
        <v/>
      </c>
      <c r="AP485" s="3" t="str">
        <f t="shared" si="314"/>
        <v/>
      </c>
      <c r="AQ485" s="3" t="str">
        <f t="shared" si="315"/>
        <v/>
      </c>
      <c r="AR485" s="3" t="str">
        <f t="shared" si="316"/>
        <v/>
      </c>
      <c r="AS485" s="3" t="str">
        <f t="shared" si="317"/>
        <v/>
      </c>
      <c r="AT485" s="3" t="str">
        <f t="shared" si="318"/>
        <v/>
      </c>
      <c r="AU485" s="3" t="str">
        <f t="shared" si="319"/>
        <v/>
      </c>
      <c r="AV485" s="3" t="str">
        <f t="shared" si="320"/>
        <v/>
      </c>
      <c r="AW485" s="3" t="str">
        <f t="shared" si="321"/>
        <v/>
      </c>
      <c r="AX485" s="3" t="str">
        <f t="shared" si="322"/>
        <v/>
      </c>
      <c r="AY485" s="3" t="str">
        <f t="shared" si="323"/>
        <v/>
      </c>
      <c r="AZ485" s="3" t="str">
        <f t="shared" si="324"/>
        <v/>
      </c>
      <c r="BA485" s="3" t="str">
        <f t="shared" si="325"/>
        <v/>
      </c>
      <c r="BB485" s="3" t="str">
        <f t="shared" si="326"/>
        <v/>
      </c>
      <c r="BC485" s="3" t="str">
        <f t="shared" si="327"/>
        <v/>
      </c>
      <c r="BD485" s="3" t="str">
        <f t="shared" si="328"/>
        <v/>
      </c>
      <c r="BE485" s="3" t="str">
        <f t="shared" si="329"/>
        <v/>
      </c>
      <c r="BF485" s="3" t="str">
        <f t="shared" si="330"/>
        <v/>
      </c>
      <c r="BG485" s="3" t="str">
        <f t="shared" si="331"/>
        <v/>
      </c>
      <c r="BH485" s="3" t="str">
        <f t="shared" si="332"/>
        <v/>
      </c>
      <c r="BI485" s="3" t="str">
        <f t="shared" si="333"/>
        <v/>
      </c>
      <c r="BJ485" s="3" t="str">
        <f t="shared" si="334"/>
        <v/>
      </c>
    </row>
    <row r="486" spans="2:62">
      <c r="B486" s="6">
        <v>4</v>
      </c>
      <c r="C486" s="4" t="str">
        <f>IF(B486="","",VLOOKUP(B486,Tabelle2!$A$2:$B$38,2,0))</f>
        <v>7-11-12-13-28-36</v>
      </c>
      <c r="D486" s="3">
        <f t="shared" si="303"/>
        <v>0</v>
      </c>
      <c r="E486" s="7" t="str">
        <f t="shared" si="301"/>
        <v>L</v>
      </c>
      <c r="F486" s="32" t="str">
        <f>IF(B486="","",IF(AE485&lt;$J$15,"Bet","No Bet"))</f>
        <v>Bet</v>
      </c>
      <c r="G486" s="22">
        <f t="shared" si="302"/>
        <v>-636</v>
      </c>
      <c r="AE486" s="1">
        <f>IF(E486="L",AE485+1,IF(E486="W",0,""))</f>
        <v>8</v>
      </c>
      <c r="AF486" s="3" t="str">
        <f t="shared" si="304"/>
        <v/>
      </c>
      <c r="AG486" s="3" t="str">
        <f t="shared" si="305"/>
        <v/>
      </c>
      <c r="AH486" s="3" t="str">
        <f t="shared" si="306"/>
        <v/>
      </c>
      <c r="AI486" s="3" t="str">
        <f t="shared" si="307"/>
        <v/>
      </c>
      <c r="AJ486" s="3" t="str">
        <f t="shared" si="308"/>
        <v/>
      </c>
      <c r="AK486" s="3" t="str">
        <f t="shared" si="309"/>
        <v/>
      </c>
      <c r="AL486" s="3" t="str">
        <f t="shared" si="310"/>
        <v/>
      </c>
      <c r="AM486" s="3" t="str">
        <f t="shared" si="311"/>
        <v/>
      </c>
      <c r="AN486" s="3" t="str">
        <f t="shared" si="312"/>
        <v/>
      </c>
      <c r="AO486" s="3" t="str">
        <f t="shared" si="313"/>
        <v/>
      </c>
      <c r="AP486" s="3" t="str">
        <f t="shared" si="314"/>
        <v/>
      </c>
      <c r="AQ486" s="3" t="str">
        <f t="shared" si="315"/>
        <v/>
      </c>
      <c r="AR486" s="3" t="str">
        <f t="shared" si="316"/>
        <v/>
      </c>
      <c r="AS486" s="3" t="str">
        <f t="shared" si="317"/>
        <v/>
      </c>
      <c r="AT486" s="3" t="str">
        <f t="shared" si="318"/>
        <v/>
      </c>
      <c r="AU486" s="3" t="str">
        <f t="shared" si="319"/>
        <v/>
      </c>
      <c r="AV486" s="3" t="str">
        <f t="shared" si="320"/>
        <v/>
      </c>
      <c r="AW486" s="3" t="str">
        <f t="shared" si="321"/>
        <v/>
      </c>
      <c r="AX486" s="3" t="str">
        <f t="shared" si="322"/>
        <v/>
      </c>
      <c r="AY486" s="3" t="str">
        <f t="shared" si="323"/>
        <v/>
      </c>
      <c r="AZ486" s="3" t="str">
        <f t="shared" si="324"/>
        <v/>
      </c>
      <c r="BA486" s="3" t="str">
        <f t="shared" si="325"/>
        <v/>
      </c>
      <c r="BB486" s="3" t="str">
        <f t="shared" si="326"/>
        <v/>
      </c>
      <c r="BC486" s="3" t="str">
        <f t="shared" si="327"/>
        <v/>
      </c>
      <c r="BD486" s="3" t="str">
        <f t="shared" si="328"/>
        <v/>
      </c>
      <c r="BE486" s="3" t="str">
        <f t="shared" si="329"/>
        <v/>
      </c>
      <c r="BF486" s="3" t="str">
        <f t="shared" si="330"/>
        <v/>
      </c>
      <c r="BG486" s="3" t="str">
        <f t="shared" si="331"/>
        <v/>
      </c>
      <c r="BH486" s="3" t="str">
        <f t="shared" si="332"/>
        <v/>
      </c>
      <c r="BI486" s="3" t="str">
        <f t="shared" si="333"/>
        <v/>
      </c>
      <c r="BJ486" s="3" t="str">
        <f t="shared" si="334"/>
        <v/>
      </c>
    </row>
    <row r="487" spans="2:62">
      <c r="B487" s="6">
        <v>6</v>
      </c>
      <c r="C487" s="4" t="str">
        <f>IF(B487="","",VLOOKUP(B487,Tabelle2!$A$2:$B$38,2,0))</f>
        <v>0-5-10-15-24-32</v>
      </c>
      <c r="D487" s="3">
        <f t="shared" si="303"/>
        <v>0</v>
      </c>
      <c r="E487" s="7" t="str">
        <f t="shared" si="301"/>
        <v>L</v>
      </c>
      <c r="F487" s="32" t="str">
        <f>IF(B487="","",IF(AE486&lt;$J$15,"Bet","No Bet"))</f>
        <v>Bet</v>
      </c>
      <c r="G487" s="22">
        <f t="shared" si="302"/>
        <v>-642</v>
      </c>
      <c r="AE487" s="1">
        <f>IF(E487="L",AE486+1,IF(E487="W",0,""))</f>
        <v>9</v>
      </c>
      <c r="AF487" s="3" t="str">
        <f t="shared" si="304"/>
        <v/>
      </c>
      <c r="AG487" s="3" t="str">
        <f t="shared" si="305"/>
        <v/>
      </c>
      <c r="AH487" s="3" t="str">
        <f t="shared" si="306"/>
        <v/>
      </c>
      <c r="AI487" s="3" t="str">
        <f t="shared" si="307"/>
        <v/>
      </c>
      <c r="AJ487" s="3" t="str">
        <f t="shared" si="308"/>
        <v/>
      </c>
      <c r="AK487" s="3" t="str">
        <f t="shared" si="309"/>
        <v/>
      </c>
      <c r="AL487" s="3" t="str">
        <f t="shared" si="310"/>
        <v/>
      </c>
      <c r="AM487" s="3" t="str">
        <f t="shared" si="311"/>
        <v/>
      </c>
      <c r="AN487" s="3" t="str">
        <f t="shared" si="312"/>
        <v/>
      </c>
      <c r="AO487" s="3" t="str">
        <f t="shared" si="313"/>
        <v/>
      </c>
      <c r="AP487" s="3" t="str">
        <f t="shared" si="314"/>
        <v/>
      </c>
      <c r="AQ487" s="3" t="str">
        <f t="shared" si="315"/>
        <v/>
      </c>
      <c r="AR487" s="3" t="str">
        <f t="shared" si="316"/>
        <v/>
      </c>
      <c r="AS487" s="3" t="str">
        <f t="shared" si="317"/>
        <v/>
      </c>
      <c r="AT487" s="3" t="str">
        <f t="shared" si="318"/>
        <v/>
      </c>
      <c r="AU487" s="3" t="str">
        <f t="shared" si="319"/>
        <v/>
      </c>
      <c r="AV487" s="3" t="str">
        <f t="shared" si="320"/>
        <v/>
      </c>
      <c r="AW487" s="3" t="str">
        <f t="shared" si="321"/>
        <v/>
      </c>
      <c r="AX487" s="3" t="str">
        <f t="shared" si="322"/>
        <v/>
      </c>
      <c r="AY487" s="3" t="str">
        <f t="shared" si="323"/>
        <v/>
      </c>
      <c r="AZ487" s="3" t="str">
        <f t="shared" si="324"/>
        <v/>
      </c>
      <c r="BA487" s="3" t="str">
        <f t="shared" si="325"/>
        <v/>
      </c>
      <c r="BB487" s="3" t="str">
        <f t="shared" si="326"/>
        <v/>
      </c>
      <c r="BC487" s="3" t="str">
        <f t="shared" si="327"/>
        <v/>
      </c>
      <c r="BD487" s="3" t="str">
        <f t="shared" si="328"/>
        <v/>
      </c>
      <c r="BE487" s="3" t="str">
        <f t="shared" si="329"/>
        <v/>
      </c>
      <c r="BF487" s="3" t="str">
        <f t="shared" si="330"/>
        <v/>
      </c>
      <c r="BG487" s="3" t="str">
        <f t="shared" si="331"/>
        <v/>
      </c>
      <c r="BH487" s="3" t="str">
        <f t="shared" si="332"/>
        <v/>
      </c>
      <c r="BI487" s="3" t="str">
        <f t="shared" si="333"/>
        <v/>
      </c>
      <c r="BJ487" s="3" t="str">
        <f t="shared" si="334"/>
        <v/>
      </c>
    </row>
    <row r="488" spans="2:62">
      <c r="B488" s="6">
        <v>11</v>
      </c>
      <c r="C488" s="4" t="str">
        <f>IF(B488="","",VLOOKUP(B488,Tabelle2!$A$2:$B$38,2,0))</f>
        <v>1-2-4-20-21-33</v>
      </c>
      <c r="D488" s="3">
        <f t="shared" si="303"/>
        <v>0</v>
      </c>
      <c r="E488" s="7" t="str">
        <f t="shared" si="301"/>
        <v>L</v>
      </c>
      <c r="F488" s="32" t="str">
        <f>IF(B488="","",IF(AE487&lt;$J$15,"Bet","No Bet"))</f>
        <v>Bet</v>
      </c>
      <c r="G488" s="22">
        <f t="shared" si="302"/>
        <v>-648</v>
      </c>
      <c r="AE488" s="1">
        <f>IF(E488="L",AE487+1,IF(E488="W",0,""))</f>
        <v>10</v>
      </c>
      <c r="AF488" s="3" t="str">
        <f t="shared" si="304"/>
        <v/>
      </c>
      <c r="AG488" s="3" t="str">
        <f t="shared" si="305"/>
        <v/>
      </c>
      <c r="AH488" s="3" t="str">
        <f t="shared" si="306"/>
        <v/>
      </c>
      <c r="AI488" s="3" t="str">
        <f t="shared" si="307"/>
        <v/>
      </c>
      <c r="AJ488" s="3" t="str">
        <f t="shared" si="308"/>
        <v/>
      </c>
      <c r="AK488" s="3" t="str">
        <f t="shared" si="309"/>
        <v/>
      </c>
      <c r="AL488" s="3" t="str">
        <f t="shared" si="310"/>
        <v/>
      </c>
      <c r="AM488" s="3" t="str">
        <f t="shared" si="311"/>
        <v/>
      </c>
      <c r="AN488" s="3" t="str">
        <f t="shared" si="312"/>
        <v/>
      </c>
      <c r="AO488" s="3" t="str">
        <f t="shared" si="313"/>
        <v/>
      </c>
      <c r="AP488" s="3" t="str">
        <f t="shared" si="314"/>
        <v/>
      </c>
      <c r="AQ488" s="3" t="str">
        <f t="shared" si="315"/>
        <v/>
      </c>
      <c r="AR488" s="3" t="str">
        <f t="shared" si="316"/>
        <v/>
      </c>
      <c r="AS488" s="3" t="str">
        <f t="shared" si="317"/>
        <v/>
      </c>
      <c r="AT488" s="3" t="str">
        <f t="shared" si="318"/>
        <v/>
      </c>
      <c r="AU488" s="3" t="str">
        <f t="shared" si="319"/>
        <v/>
      </c>
      <c r="AV488" s="3" t="str">
        <f t="shared" si="320"/>
        <v/>
      </c>
      <c r="AW488" s="3" t="str">
        <f t="shared" si="321"/>
        <v/>
      </c>
      <c r="AX488" s="3" t="str">
        <f t="shared" si="322"/>
        <v/>
      </c>
      <c r="AY488" s="3" t="str">
        <f t="shared" si="323"/>
        <v/>
      </c>
      <c r="AZ488" s="3" t="str">
        <f t="shared" si="324"/>
        <v/>
      </c>
      <c r="BA488" s="3" t="str">
        <f t="shared" si="325"/>
        <v/>
      </c>
      <c r="BB488" s="3" t="str">
        <f t="shared" si="326"/>
        <v/>
      </c>
      <c r="BC488" s="3" t="str">
        <f t="shared" si="327"/>
        <v/>
      </c>
      <c r="BD488" s="3" t="str">
        <f t="shared" si="328"/>
        <v/>
      </c>
      <c r="BE488" s="3" t="str">
        <f t="shared" si="329"/>
        <v/>
      </c>
      <c r="BF488" s="3" t="str">
        <f t="shared" si="330"/>
        <v/>
      </c>
      <c r="BG488" s="3" t="str">
        <f t="shared" si="331"/>
        <v/>
      </c>
      <c r="BH488" s="3" t="str">
        <f t="shared" si="332"/>
        <v/>
      </c>
      <c r="BI488" s="3" t="str">
        <f t="shared" si="333"/>
        <v/>
      </c>
      <c r="BJ488" s="3" t="str">
        <f t="shared" si="334"/>
        <v/>
      </c>
    </row>
    <row r="489" spans="2:62">
      <c r="B489" s="6">
        <v>31</v>
      </c>
      <c r="C489" s="4" t="str">
        <f>IF(B489="","",VLOOKUP(B489,Tabelle2!$A$2:$B$38,2,0))</f>
        <v>3-8-10-23-26-35</v>
      </c>
      <c r="D489" s="3">
        <f t="shared" si="303"/>
        <v>0</v>
      </c>
      <c r="E489" s="7" t="str">
        <f t="shared" si="301"/>
        <v>L</v>
      </c>
      <c r="F489" s="32" t="str">
        <f>IF(B489="","",IF(AE488&lt;$J$15,"Bet","No Bet"))</f>
        <v>Bet</v>
      </c>
      <c r="G489" s="22">
        <f t="shared" si="302"/>
        <v>-654</v>
      </c>
      <c r="AE489" s="1">
        <f>IF(E489="L",AE488+1,IF(E489="W",0,""))</f>
        <v>11</v>
      </c>
      <c r="AF489" s="3" t="str">
        <f t="shared" si="304"/>
        <v/>
      </c>
      <c r="AG489" s="3" t="str">
        <f t="shared" si="305"/>
        <v/>
      </c>
      <c r="AH489" s="3" t="str">
        <f t="shared" si="306"/>
        <v/>
      </c>
      <c r="AI489" s="3" t="str">
        <f t="shared" si="307"/>
        <v/>
      </c>
      <c r="AJ489" s="3" t="str">
        <f t="shared" si="308"/>
        <v/>
      </c>
      <c r="AK489" s="3" t="str">
        <f t="shared" si="309"/>
        <v/>
      </c>
      <c r="AL489" s="3" t="str">
        <f t="shared" si="310"/>
        <v/>
      </c>
      <c r="AM489" s="3" t="str">
        <f t="shared" si="311"/>
        <v/>
      </c>
      <c r="AN489" s="3" t="str">
        <f t="shared" si="312"/>
        <v/>
      </c>
      <c r="AO489" s="3" t="str">
        <f t="shared" si="313"/>
        <v/>
      </c>
      <c r="AP489" s="3" t="str">
        <f t="shared" si="314"/>
        <v/>
      </c>
      <c r="AQ489" s="3" t="str">
        <f t="shared" si="315"/>
        <v/>
      </c>
      <c r="AR489" s="3" t="str">
        <f t="shared" si="316"/>
        <v/>
      </c>
      <c r="AS489" s="3" t="str">
        <f t="shared" si="317"/>
        <v/>
      </c>
      <c r="AT489" s="3" t="str">
        <f t="shared" si="318"/>
        <v/>
      </c>
      <c r="AU489" s="3" t="str">
        <f t="shared" si="319"/>
        <v/>
      </c>
      <c r="AV489" s="3" t="str">
        <f t="shared" si="320"/>
        <v/>
      </c>
      <c r="AW489" s="3" t="str">
        <f t="shared" si="321"/>
        <v/>
      </c>
      <c r="AX489" s="3" t="str">
        <f t="shared" si="322"/>
        <v/>
      </c>
      <c r="AY489" s="3" t="str">
        <f t="shared" si="323"/>
        <v/>
      </c>
      <c r="AZ489" s="3" t="str">
        <f t="shared" si="324"/>
        <v/>
      </c>
      <c r="BA489" s="3" t="str">
        <f t="shared" si="325"/>
        <v/>
      </c>
      <c r="BB489" s="3" t="str">
        <f t="shared" si="326"/>
        <v/>
      </c>
      <c r="BC489" s="3" t="str">
        <f t="shared" si="327"/>
        <v/>
      </c>
      <c r="BD489" s="3" t="str">
        <f t="shared" si="328"/>
        <v/>
      </c>
      <c r="BE489" s="3" t="str">
        <f t="shared" si="329"/>
        <v/>
      </c>
      <c r="BF489" s="3" t="str">
        <f t="shared" si="330"/>
        <v/>
      </c>
      <c r="BG489" s="3" t="str">
        <f t="shared" si="331"/>
        <v/>
      </c>
      <c r="BH489" s="3" t="str">
        <f t="shared" si="332"/>
        <v/>
      </c>
      <c r="BI489" s="3" t="str">
        <f t="shared" si="333"/>
        <v/>
      </c>
      <c r="BJ489" s="3" t="str">
        <f t="shared" si="334"/>
        <v/>
      </c>
    </row>
    <row r="490" spans="2:62">
      <c r="B490" s="6">
        <v>4</v>
      </c>
      <c r="C490" s="4" t="str">
        <f>IF(B490="","",VLOOKUP(B490,Tabelle2!$A$2:$B$38,2,0))</f>
        <v>7-11-12-13-28-36</v>
      </c>
      <c r="D490" s="3">
        <f t="shared" si="303"/>
        <v>0</v>
      </c>
      <c r="E490" s="7" t="str">
        <f t="shared" si="301"/>
        <v>L</v>
      </c>
      <c r="F490" s="32" t="str">
        <f>IF(B490="","",IF(AE489&lt;$J$15,"Bet","No Bet"))</f>
        <v>Bet</v>
      </c>
      <c r="G490" s="22">
        <f t="shared" si="302"/>
        <v>-660</v>
      </c>
      <c r="AE490" s="1">
        <f>IF(E490="L",AE489+1,IF(E490="W",0,""))</f>
        <v>12</v>
      </c>
      <c r="AF490" s="3" t="str">
        <f t="shared" si="304"/>
        <v/>
      </c>
      <c r="AG490" s="3" t="str">
        <f t="shared" si="305"/>
        <v/>
      </c>
      <c r="AH490" s="3" t="str">
        <f t="shared" si="306"/>
        <v/>
      </c>
      <c r="AI490" s="3" t="str">
        <f t="shared" si="307"/>
        <v/>
      </c>
      <c r="AJ490" s="3" t="str">
        <f t="shared" si="308"/>
        <v/>
      </c>
      <c r="AK490" s="3" t="str">
        <f t="shared" si="309"/>
        <v/>
      </c>
      <c r="AL490" s="3" t="str">
        <f t="shared" si="310"/>
        <v/>
      </c>
      <c r="AM490" s="3" t="str">
        <f t="shared" si="311"/>
        <v/>
      </c>
      <c r="AN490" s="3" t="str">
        <f t="shared" si="312"/>
        <v/>
      </c>
      <c r="AO490" s="3" t="str">
        <f t="shared" si="313"/>
        <v/>
      </c>
      <c r="AP490" s="3" t="str">
        <f t="shared" si="314"/>
        <v/>
      </c>
      <c r="AQ490" s="3" t="str">
        <f t="shared" si="315"/>
        <v/>
      </c>
      <c r="AR490" s="3" t="str">
        <f t="shared" si="316"/>
        <v/>
      </c>
      <c r="AS490" s="3" t="str">
        <f t="shared" si="317"/>
        <v/>
      </c>
      <c r="AT490" s="3" t="str">
        <f t="shared" si="318"/>
        <v/>
      </c>
      <c r="AU490" s="3" t="str">
        <f t="shared" si="319"/>
        <v/>
      </c>
      <c r="AV490" s="3" t="str">
        <f t="shared" si="320"/>
        <v/>
      </c>
      <c r="AW490" s="3" t="str">
        <f t="shared" si="321"/>
        <v/>
      </c>
      <c r="AX490" s="3" t="str">
        <f t="shared" si="322"/>
        <v/>
      </c>
      <c r="AY490" s="3" t="str">
        <f t="shared" si="323"/>
        <v/>
      </c>
      <c r="AZ490" s="3" t="str">
        <f t="shared" si="324"/>
        <v/>
      </c>
      <c r="BA490" s="3" t="str">
        <f t="shared" si="325"/>
        <v/>
      </c>
      <c r="BB490" s="3" t="str">
        <f t="shared" si="326"/>
        <v/>
      </c>
      <c r="BC490" s="3" t="str">
        <f t="shared" si="327"/>
        <v/>
      </c>
      <c r="BD490" s="3" t="str">
        <f t="shared" si="328"/>
        <v/>
      </c>
      <c r="BE490" s="3" t="str">
        <f t="shared" si="329"/>
        <v/>
      </c>
      <c r="BF490" s="3" t="str">
        <f t="shared" si="330"/>
        <v/>
      </c>
      <c r="BG490" s="3" t="str">
        <f t="shared" si="331"/>
        <v/>
      </c>
      <c r="BH490" s="3" t="str">
        <f t="shared" si="332"/>
        <v/>
      </c>
      <c r="BI490" s="3" t="str">
        <f t="shared" si="333"/>
        <v/>
      </c>
      <c r="BJ490" s="3" t="str">
        <f t="shared" si="334"/>
        <v/>
      </c>
    </row>
    <row r="491" spans="2:62">
      <c r="B491" s="6">
        <v>14</v>
      </c>
      <c r="C491" s="4" t="str">
        <f>IF(B491="","",VLOOKUP(B491,Tabelle2!$A$2:$B$38,2,0))</f>
        <v>3-8-12-23-30-35</v>
      </c>
      <c r="D491" s="3">
        <f t="shared" si="303"/>
        <v>0</v>
      </c>
      <c r="E491" s="7" t="str">
        <f t="shared" si="301"/>
        <v>L</v>
      </c>
      <c r="F491" s="32" t="str">
        <f>IF(B491="","",IF(AE490&lt;$J$15,"Bet","No Bet"))</f>
        <v>Bet</v>
      </c>
      <c r="G491" s="22">
        <f t="shared" si="302"/>
        <v>-666</v>
      </c>
      <c r="AE491" s="1">
        <f>IF(E491="L",AE490+1,IF(E491="W",0,""))</f>
        <v>13</v>
      </c>
      <c r="AF491" s="3" t="str">
        <f t="shared" si="304"/>
        <v/>
      </c>
      <c r="AG491" s="3" t="str">
        <f t="shared" si="305"/>
        <v/>
      </c>
      <c r="AH491" s="3" t="str">
        <f t="shared" si="306"/>
        <v/>
      </c>
      <c r="AI491" s="3" t="str">
        <f t="shared" si="307"/>
        <v/>
      </c>
      <c r="AJ491" s="3" t="str">
        <f t="shared" si="308"/>
        <v/>
      </c>
      <c r="AK491" s="3" t="str">
        <f t="shared" si="309"/>
        <v/>
      </c>
      <c r="AL491" s="3" t="str">
        <f t="shared" si="310"/>
        <v/>
      </c>
      <c r="AM491" s="3" t="str">
        <f t="shared" si="311"/>
        <v/>
      </c>
      <c r="AN491" s="3" t="str">
        <f t="shared" si="312"/>
        <v/>
      </c>
      <c r="AO491" s="3" t="str">
        <f t="shared" si="313"/>
        <v/>
      </c>
      <c r="AP491" s="3" t="str">
        <f t="shared" si="314"/>
        <v/>
      </c>
      <c r="AQ491" s="3" t="str">
        <f t="shared" si="315"/>
        <v/>
      </c>
      <c r="AR491" s="3" t="str">
        <f t="shared" si="316"/>
        <v/>
      </c>
      <c r="AS491" s="3" t="str">
        <f t="shared" si="317"/>
        <v/>
      </c>
      <c r="AT491" s="3" t="str">
        <f t="shared" si="318"/>
        <v/>
      </c>
      <c r="AU491" s="3" t="str">
        <f t="shared" si="319"/>
        <v/>
      </c>
      <c r="AV491" s="3" t="str">
        <f t="shared" si="320"/>
        <v/>
      </c>
      <c r="AW491" s="3" t="str">
        <f t="shared" si="321"/>
        <v/>
      </c>
      <c r="AX491" s="3" t="str">
        <f t="shared" si="322"/>
        <v/>
      </c>
      <c r="AY491" s="3" t="str">
        <f t="shared" si="323"/>
        <v/>
      </c>
      <c r="AZ491" s="3" t="str">
        <f t="shared" si="324"/>
        <v/>
      </c>
      <c r="BA491" s="3" t="str">
        <f t="shared" si="325"/>
        <v/>
      </c>
      <c r="BB491" s="3" t="str">
        <f t="shared" si="326"/>
        <v/>
      </c>
      <c r="BC491" s="3" t="str">
        <f t="shared" si="327"/>
        <v/>
      </c>
      <c r="BD491" s="3" t="str">
        <f t="shared" si="328"/>
        <v/>
      </c>
      <c r="BE491" s="3" t="str">
        <f t="shared" si="329"/>
        <v/>
      </c>
      <c r="BF491" s="3" t="str">
        <f t="shared" si="330"/>
        <v/>
      </c>
      <c r="BG491" s="3" t="str">
        <f t="shared" si="331"/>
        <v/>
      </c>
      <c r="BH491" s="3" t="str">
        <f t="shared" si="332"/>
        <v/>
      </c>
      <c r="BI491" s="3" t="str">
        <f t="shared" si="333"/>
        <v/>
      </c>
      <c r="BJ491" s="3" t="str">
        <f t="shared" si="334"/>
        <v/>
      </c>
    </row>
    <row r="492" spans="2:62">
      <c r="B492" s="6">
        <v>24</v>
      </c>
      <c r="C492" s="4" t="str">
        <f>IF(B492="","",VLOOKUP(B492,Tabelle2!$A$2:$B$38,2,0))</f>
        <v>6-13-18-22-27-29</v>
      </c>
      <c r="D492" s="3">
        <f t="shared" si="303"/>
        <v>0</v>
      </c>
      <c r="E492" s="7" t="str">
        <f t="shared" si="301"/>
        <v>L</v>
      </c>
      <c r="F492" s="32" t="str">
        <f>IF(B492="","",IF(AE491&lt;$J$15,"Bet","No Bet"))</f>
        <v>Bet</v>
      </c>
      <c r="G492" s="22">
        <f t="shared" si="302"/>
        <v>-672</v>
      </c>
      <c r="AE492" s="1">
        <f>IF(E492="L",AE491+1,IF(E492="W",0,""))</f>
        <v>14</v>
      </c>
      <c r="AF492" s="3" t="str">
        <f t="shared" si="304"/>
        <v/>
      </c>
      <c r="AG492" s="3" t="str">
        <f t="shared" si="305"/>
        <v/>
      </c>
      <c r="AH492" s="3" t="str">
        <f t="shared" si="306"/>
        <v/>
      </c>
      <c r="AI492" s="3" t="str">
        <f t="shared" si="307"/>
        <v/>
      </c>
      <c r="AJ492" s="3" t="str">
        <f t="shared" si="308"/>
        <v/>
      </c>
      <c r="AK492" s="3" t="str">
        <f t="shared" si="309"/>
        <v/>
      </c>
      <c r="AL492" s="3" t="str">
        <f t="shared" si="310"/>
        <v/>
      </c>
      <c r="AM492" s="3" t="str">
        <f t="shared" si="311"/>
        <v/>
      </c>
      <c r="AN492" s="3" t="str">
        <f t="shared" si="312"/>
        <v/>
      </c>
      <c r="AO492" s="3" t="str">
        <f t="shared" si="313"/>
        <v/>
      </c>
      <c r="AP492" s="3" t="str">
        <f t="shared" si="314"/>
        <v/>
      </c>
      <c r="AQ492" s="3" t="str">
        <f t="shared" si="315"/>
        <v/>
      </c>
      <c r="AR492" s="3" t="str">
        <f t="shared" si="316"/>
        <v/>
      </c>
      <c r="AS492" s="3" t="str">
        <f t="shared" si="317"/>
        <v/>
      </c>
      <c r="AT492" s="3" t="str">
        <f t="shared" si="318"/>
        <v/>
      </c>
      <c r="AU492" s="3" t="str">
        <f t="shared" si="319"/>
        <v/>
      </c>
      <c r="AV492" s="3" t="str">
        <f t="shared" si="320"/>
        <v/>
      </c>
      <c r="AW492" s="3" t="str">
        <f t="shared" si="321"/>
        <v/>
      </c>
      <c r="AX492" s="3" t="str">
        <f t="shared" si="322"/>
        <v/>
      </c>
      <c r="AY492" s="3" t="str">
        <f t="shared" si="323"/>
        <v/>
      </c>
      <c r="AZ492" s="3" t="str">
        <f t="shared" si="324"/>
        <v/>
      </c>
      <c r="BA492" s="3" t="str">
        <f t="shared" si="325"/>
        <v/>
      </c>
      <c r="BB492" s="3" t="str">
        <f t="shared" si="326"/>
        <v/>
      </c>
      <c r="BC492" s="3" t="str">
        <f t="shared" si="327"/>
        <v/>
      </c>
      <c r="BD492" s="3" t="str">
        <f t="shared" si="328"/>
        <v/>
      </c>
      <c r="BE492" s="3" t="str">
        <f t="shared" si="329"/>
        <v/>
      </c>
      <c r="BF492" s="3" t="str">
        <f t="shared" si="330"/>
        <v/>
      </c>
      <c r="BG492" s="3" t="str">
        <f t="shared" si="331"/>
        <v/>
      </c>
      <c r="BH492" s="3" t="str">
        <f t="shared" si="332"/>
        <v/>
      </c>
      <c r="BI492" s="3" t="str">
        <f t="shared" si="333"/>
        <v/>
      </c>
      <c r="BJ492" s="3" t="str">
        <f t="shared" si="334"/>
        <v/>
      </c>
    </row>
    <row r="493" spans="2:62">
      <c r="B493" s="6">
        <v>36</v>
      </c>
      <c r="C493" s="4" t="str">
        <f>IF(B493="","",VLOOKUP(B493,Tabelle2!$A$2:$B$38,2,0))</f>
        <v>1-4-16-19-21-33</v>
      </c>
      <c r="D493" s="3">
        <f t="shared" si="303"/>
        <v>0</v>
      </c>
      <c r="E493" s="7" t="str">
        <f t="shared" si="301"/>
        <v>L</v>
      </c>
      <c r="F493" s="32" t="str">
        <f>IF(B493="","",IF(AE492&lt;$J$15,"Bet","No Bet"))</f>
        <v>Bet</v>
      </c>
      <c r="G493" s="22">
        <f t="shared" si="302"/>
        <v>-678</v>
      </c>
      <c r="AE493" s="1">
        <f>IF(E493="L",AE492+1,IF(E493="W",0,""))</f>
        <v>15</v>
      </c>
      <c r="AF493" s="3" t="str">
        <f t="shared" si="304"/>
        <v/>
      </c>
      <c r="AG493" s="3" t="str">
        <f t="shared" si="305"/>
        <v/>
      </c>
      <c r="AH493" s="3" t="str">
        <f t="shared" si="306"/>
        <v/>
      </c>
      <c r="AI493" s="3" t="str">
        <f t="shared" si="307"/>
        <v/>
      </c>
      <c r="AJ493" s="3" t="str">
        <f t="shared" si="308"/>
        <v/>
      </c>
      <c r="AK493" s="3" t="str">
        <f t="shared" si="309"/>
        <v/>
      </c>
      <c r="AL493" s="3" t="str">
        <f t="shared" si="310"/>
        <v/>
      </c>
      <c r="AM493" s="3" t="str">
        <f t="shared" si="311"/>
        <v/>
      </c>
      <c r="AN493" s="3" t="str">
        <f t="shared" si="312"/>
        <v/>
      </c>
      <c r="AO493" s="3" t="str">
        <f t="shared" si="313"/>
        <v/>
      </c>
      <c r="AP493" s="3" t="str">
        <f t="shared" si="314"/>
        <v/>
      </c>
      <c r="AQ493" s="3" t="str">
        <f t="shared" si="315"/>
        <v/>
      </c>
      <c r="AR493" s="3" t="str">
        <f t="shared" si="316"/>
        <v/>
      </c>
      <c r="AS493" s="3" t="str">
        <f t="shared" si="317"/>
        <v/>
      </c>
      <c r="AT493" s="3" t="str">
        <f t="shared" si="318"/>
        <v/>
      </c>
      <c r="AU493" s="3" t="str">
        <f t="shared" si="319"/>
        <v/>
      </c>
      <c r="AV493" s="3" t="str">
        <f t="shared" si="320"/>
        <v/>
      </c>
      <c r="AW493" s="3" t="str">
        <f t="shared" si="321"/>
        <v/>
      </c>
      <c r="AX493" s="3" t="str">
        <f t="shared" si="322"/>
        <v/>
      </c>
      <c r="AY493" s="3" t="str">
        <f t="shared" si="323"/>
        <v/>
      </c>
      <c r="AZ493" s="3" t="str">
        <f t="shared" si="324"/>
        <v/>
      </c>
      <c r="BA493" s="3" t="str">
        <f t="shared" si="325"/>
        <v/>
      </c>
      <c r="BB493" s="3" t="str">
        <f t="shared" si="326"/>
        <v/>
      </c>
      <c r="BC493" s="3" t="str">
        <f t="shared" si="327"/>
        <v/>
      </c>
      <c r="BD493" s="3" t="str">
        <f t="shared" si="328"/>
        <v/>
      </c>
      <c r="BE493" s="3" t="str">
        <f t="shared" si="329"/>
        <v/>
      </c>
      <c r="BF493" s="3" t="str">
        <f t="shared" si="330"/>
        <v/>
      </c>
      <c r="BG493" s="3" t="str">
        <f t="shared" si="331"/>
        <v/>
      </c>
      <c r="BH493" s="3" t="str">
        <f t="shared" si="332"/>
        <v/>
      </c>
      <c r="BI493" s="3" t="str">
        <f t="shared" si="333"/>
        <v/>
      </c>
      <c r="BJ493" s="3" t="str">
        <f t="shared" si="334"/>
        <v/>
      </c>
    </row>
    <row r="494" spans="2:62">
      <c r="B494" s="6">
        <v>6</v>
      </c>
      <c r="C494" s="4" t="str">
        <f>IF(B494="","",VLOOKUP(B494,Tabelle2!$A$2:$B$38,2,0))</f>
        <v>0-5-10-15-24-32</v>
      </c>
      <c r="D494" s="3">
        <f t="shared" si="303"/>
        <v>0</v>
      </c>
      <c r="E494" s="7" t="str">
        <f t="shared" si="301"/>
        <v>L</v>
      </c>
      <c r="F494" s="32" t="str">
        <f>IF(B494="","",IF(AE493&lt;$J$15,"Bet","No Bet"))</f>
        <v>Bet</v>
      </c>
      <c r="G494" s="22">
        <f t="shared" si="302"/>
        <v>-684</v>
      </c>
      <c r="AE494" s="1">
        <f>IF(E494="L",AE493+1,IF(E494="W",0,""))</f>
        <v>16</v>
      </c>
      <c r="AF494" s="3" t="str">
        <f t="shared" si="304"/>
        <v/>
      </c>
      <c r="AG494" s="3" t="str">
        <f t="shared" si="305"/>
        <v/>
      </c>
      <c r="AH494" s="3" t="str">
        <f t="shared" si="306"/>
        <v/>
      </c>
      <c r="AI494" s="3" t="str">
        <f t="shared" si="307"/>
        <v/>
      </c>
      <c r="AJ494" s="3" t="str">
        <f t="shared" si="308"/>
        <v/>
      </c>
      <c r="AK494" s="3" t="str">
        <f t="shared" si="309"/>
        <v/>
      </c>
      <c r="AL494" s="3" t="str">
        <f t="shared" si="310"/>
        <v/>
      </c>
      <c r="AM494" s="3" t="str">
        <f t="shared" si="311"/>
        <v/>
      </c>
      <c r="AN494" s="3" t="str">
        <f t="shared" si="312"/>
        <v/>
      </c>
      <c r="AO494" s="3" t="str">
        <f t="shared" si="313"/>
        <v/>
      </c>
      <c r="AP494" s="3" t="str">
        <f t="shared" si="314"/>
        <v/>
      </c>
      <c r="AQ494" s="3" t="str">
        <f t="shared" si="315"/>
        <v/>
      </c>
      <c r="AR494" s="3" t="str">
        <f t="shared" si="316"/>
        <v/>
      </c>
      <c r="AS494" s="3" t="str">
        <f t="shared" si="317"/>
        <v/>
      </c>
      <c r="AT494" s="3" t="str">
        <f t="shared" si="318"/>
        <v/>
      </c>
      <c r="AU494" s="3" t="str">
        <f t="shared" si="319"/>
        <v/>
      </c>
      <c r="AV494" s="3" t="str">
        <f t="shared" si="320"/>
        <v/>
      </c>
      <c r="AW494" s="3" t="str">
        <f t="shared" si="321"/>
        <v/>
      </c>
      <c r="AX494" s="3" t="str">
        <f t="shared" si="322"/>
        <v/>
      </c>
      <c r="AY494" s="3" t="str">
        <f t="shared" si="323"/>
        <v/>
      </c>
      <c r="AZ494" s="3" t="str">
        <f t="shared" si="324"/>
        <v/>
      </c>
      <c r="BA494" s="3" t="str">
        <f t="shared" si="325"/>
        <v/>
      </c>
      <c r="BB494" s="3" t="str">
        <f t="shared" si="326"/>
        <v/>
      </c>
      <c r="BC494" s="3" t="str">
        <f t="shared" si="327"/>
        <v/>
      </c>
      <c r="BD494" s="3" t="str">
        <f t="shared" si="328"/>
        <v/>
      </c>
      <c r="BE494" s="3" t="str">
        <f t="shared" si="329"/>
        <v/>
      </c>
      <c r="BF494" s="3" t="str">
        <f t="shared" si="330"/>
        <v/>
      </c>
      <c r="BG494" s="3" t="str">
        <f t="shared" si="331"/>
        <v/>
      </c>
      <c r="BH494" s="3" t="str">
        <f t="shared" si="332"/>
        <v/>
      </c>
      <c r="BI494" s="3" t="str">
        <f t="shared" si="333"/>
        <v/>
      </c>
      <c r="BJ494" s="3" t="str">
        <f t="shared" si="334"/>
        <v/>
      </c>
    </row>
    <row r="495" spans="2:62">
      <c r="B495" s="6">
        <v>16</v>
      </c>
      <c r="C495" s="4" t="str">
        <f>IF(B495="","",VLOOKUP(B495,Tabelle2!$A$2:$B$38,2,0))</f>
        <v>7-13-18-27-29-36</v>
      </c>
      <c r="D495" s="3">
        <f t="shared" si="303"/>
        <v>0</v>
      </c>
      <c r="E495" s="7" t="str">
        <f t="shared" si="301"/>
        <v>L</v>
      </c>
      <c r="F495" s="32" t="str">
        <f>IF(B495="","",IF(AE494&lt;$J$15,"Bet","No Bet"))</f>
        <v>Bet</v>
      </c>
      <c r="G495" s="22">
        <f t="shared" si="302"/>
        <v>-690</v>
      </c>
      <c r="AE495" s="1">
        <f>IF(E495="L",AE494+1,IF(E495="W",0,""))</f>
        <v>17</v>
      </c>
      <c r="AF495" s="3" t="str">
        <f t="shared" si="304"/>
        <v/>
      </c>
      <c r="AG495" s="3" t="str">
        <f t="shared" si="305"/>
        <v/>
      </c>
      <c r="AH495" s="3" t="str">
        <f t="shared" si="306"/>
        <v/>
      </c>
      <c r="AI495" s="3" t="str">
        <f t="shared" si="307"/>
        <v/>
      </c>
      <c r="AJ495" s="3" t="str">
        <f t="shared" si="308"/>
        <v/>
      </c>
      <c r="AK495" s="3" t="str">
        <f t="shared" si="309"/>
        <v/>
      </c>
      <c r="AL495" s="3" t="str">
        <f t="shared" si="310"/>
        <v/>
      </c>
      <c r="AM495" s="3" t="str">
        <f t="shared" si="311"/>
        <v/>
      </c>
      <c r="AN495" s="3" t="str">
        <f t="shared" si="312"/>
        <v/>
      </c>
      <c r="AO495" s="3" t="str">
        <f t="shared" si="313"/>
        <v/>
      </c>
      <c r="AP495" s="3" t="str">
        <f t="shared" si="314"/>
        <v/>
      </c>
      <c r="AQ495" s="3" t="str">
        <f t="shared" si="315"/>
        <v/>
      </c>
      <c r="AR495" s="3" t="str">
        <f t="shared" si="316"/>
        <v/>
      </c>
      <c r="AS495" s="3" t="str">
        <f t="shared" si="317"/>
        <v/>
      </c>
      <c r="AT495" s="3" t="str">
        <f t="shared" si="318"/>
        <v/>
      </c>
      <c r="AU495" s="3" t="str">
        <f t="shared" si="319"/>
        <v/>
      </c>
      <c r="AV495" s="3" t="str">
        <f t="shared" si="320"/>
        <v/>
      </c>
      <c r="AW495" s="3" t="str">
        <f t="shared" si="321"/>
        <v/>
      </c>
      <c r="AX495" s="3" t="str">
        <f t="shared" si="322"/>
        <v/>
      </c>
      <c r="AY495" s="3" t="str">
        <f t="shared" si="323"/>
        <v/>
      </c>
      <c r="AZ495" s="3" t="str">
        <f t="shared" si="324"/>
        <v/>
      </c>
      <c r="BA495" s="3" t="str">
        <f t="shared" si="325"/>
        <v/>
      </c>
      <c r="BB495" s="3" t="str">
        <f t="shared" si="326"/>
        <v/>
      </c>
      <c r="BC495" s="3" t="str">
        <f t="shared" si="327"/>
        <v/>
      </c>
      <c r="BD495" s="3" t="str">
        <f t="shared" si="328"/>
        <v/>
      </c>
      <c r="BE495" s="3" t="str">
        <f t="shared" si="329"/>
        <v/>
      </c>
      <c r="BF495" s="3" t="str">
        <f t="shared" si="330"/>
        <v/>
      </c>
      <c r="BG495" s="3" t="str">
        <f t="shared" si="331"/>
        <v/>
      </c>
      <c r="BH495" s="3" t="str">
        <f t="shared" si="332"/>
        <v/>
      </c>
      <c r="BI495" s="3" t="str">
        <f t="shared" si="333"/>
        <v/>
      </c>
      <c r="BJ495" s="3" t="str">
        <f t="shared" si="334"/>
        <v/>
      </c>
    </row>
    <row r="496" spans="2:62">
      <c r="B496" s="6">
        <v>35</v>
      </c>
      <c r="C496" s="4" t="str">
        <f>IF(B496="","",VLOOKUP(B496,Tabelle2!$A$2:$B$38,2,0))</f>
        <v>2-14-20-21-25-31</v>
      </c>
      <c r="D496" s="3">
        <f t="shared" si="303"/>
        <v>0</v>
      </c>
      <c r="E496" s="7" t="str">
        <f t="shared" si="301"/>
        <v>L</v>
      </c>
      <c r="F496" s="32" t="str">
        <f>IF(B496="","",IF(AE495&lt;$J$15,"Bet","No Bet"))</f>
        <v>Bet</v>
      </c>
      <c r="G496" s="22">
        <f t="shared" si="302"/>
        <v>-696</v>
      </c>
      <c r="AE496" s="1">
        <f>IF(E496="L",AE495+1,IF(E496="W",0,""))</f>
        <v>18</v>
      </c>
      <c r="AF496" s="3" t="str">
        <f t="shared" si="304"/>
        <v/>
      </c>
      <c r="AG496" s="3" t="str">
        <f t="shared" si="305"/>
        <v/>
      </c>
      <c r="AH496" s="3" t="str">
        <f t="shared" si="306"/>
        <v/>
      </c>
      <c r="AI496" s="3" t="str">
        <f t="shared" si="307"/>
        <v/>
      </c>
      <c r="AJ496" s="3" t="str">
        <f t="shared" si="308"/>
        <v/>
      </c>
      <c r="AK496" s="3" t="str">
        <f t="shared" si="309"/>
        <v/>
      </c>
      <c r="AL496" s="3" t="str">
        <f t="shared" si="310"/>
        <v/>
      </c>
      <c r="AM496" s="3" t="str">
        <f t="shared" si="311"/>
        <v/>
      </c>
      <c r="AN496" s="3" t="str">
        <f t="shared" si="312"/>
        <v/>
      </c>
      <c r="AO496" s="3" t="str">
        <f t="shared" si="313"/>
        <v/>
      </c>
      <c r="AP496" s="3" t="str">
        <f t="shared" si="314"/>
        <v/>
      </c>
      <c r="AQ496" s="3" t="str">
        <f t="shared" si="315"/>
        <v/>
      </c>
      <c r="AR496" s="3" t="str">
        <f t="shared" si="316"/>
        <v/>
      </c>
      <c r="AS496" s="3" t="str">
        <f t="shared" si="317"/>
        <v/>
      </c>
      <c r="AT496" s="3" t="str">
        <f t="shared" si="318"/>
        <v/>
      </c>
      <c r="AU496" s="3" t="str">
        <f t="shared" si="319"/>
        <v/>
      </c>
      <c r="AV496" s="3" t="str">
        <f t="shared" si="320"/>
        <v/>
      </c>
      <c r="AW496" s="3" t="str">
        <f t="shared" si="321"/>
        <v/>
      </c>
      <c r="AX496" s="3" t="str">
        <f t="shared" si="322"/>
        <v/>
      </c>
      <c r="AY496" s="3" t="str">
        <f t="shared" si="323"/>
        <v/>
      </c>
      <c r="AZ496" s="3" t="str">
        <f t="shared" si="324"/>
        <v/>
      </c>
      <c r="BA496" s="3" t="str">
        <f t="shared" si="325"/>
        <v/>
      </c>
      <c r="BB496" s="3" t="str">
        <f t="shared" si="326"/>
        <v/>
      </c>
      <c r="BC496" s="3" t="str">
        <f t="shared" si="327"/>
        <v/>
      </c>
      <c r="BD496" s="3" t="str">
        <f t="shared" si="328"/>
        <v/>
      </c>
      <c r="BE496" s="3" t="str">
        <f t="shared" si="329"/>
        <v/>
      </c>
      <c r="BF496" s="3" t="str">
        <f t="shared" si="330"/>
        <v/>
      </c>
      <c r="BG496" s="3" t="str">
        <f t="shared" si="331"/>
        <v/>
      </c>
      <c r="BH496" s="3" t="str">
        <f t="shared" si="332"/>
        <v/>
      </c>
      <c r="BI496" s="3" t="str">
        <f t="shared" si="333"/>
        <v/>
      </c>
      <c r="BJ496" s="3" t="str">
        <f t="shared" si="334"/>
        <v/>
      </c>
    </row>
    <row r="497" spans="2:62">
      <c r="B497" s="6">
        <v>6</v>
      </c>
      <c r="C497" s="4" t="str">
        <f>IF(B497="","",VLOOKUP(B497,Tabelle2!$A$2:$B$38,2,0))</f>
        <v>0-5-10-15-24-32</v>
      </c>
      <c r="D497" s="3">
        <f t="shared" si="303"/>
        <v>0</v>
      </c>
      <c r="E497" s="7" t="str">
        <f t="shared" si="301"/>
        <v>L</v>
      </c>
      <c r="F497" s="32" t="str">
        <f>IF(B497="","",IF(AE496&lt;$J$15,"Bet","No Bet"))</f>
        <v>Bet</v>
      </c>
      <c r="G497" s="22">
        <f t="shared" si="302"/>
        <v>-702</v>
      </c>
      <c r="AE497" s="1">
        <f>IF(E497="L",AE496+1,IF(E497="W",0,""))</f>
        <v>19</v>
      </c>
      <c r="AF497" s="3" t="str">
        <f t="shared" si="304"/>
        <v/>
      </c>
      <c r="AG497" s="3" t="str">
        <f t="shared" si="305"/>
        <v/>
      </c>
      <c r="AH497" s="3" t="str">
        <f t="shared" si="306"/>
        <v/>
      </c>
      <c r="AI497" s="3" t="str">
        <f t="shared" si="307"/>
        <v/>
      </c>
      <c r="AJ497" s="3" t="str">
        <f t="shared" si="308"/>
        <v/>
      </c>
      <c r="AK497" s="3" t="str">
        <f t="shared" si="309"/>
        <v/>
      </c>
      <c r="AL497" s="3" t="str">
        <f t="shared" si="310"/>
        <v/>
      </c>
      <c r="AM497" s="3" t="str">
        <f t="shared" si="311"/>
        <v/>
      </c>
      <c r="AN497" s="3" t="str">
        <f t="shared" si="312"/>
        <v/>
      </c>
      <c r="AO497" s="3" t="str">
        <f t="shared" si="313"/>
        <v/>
      </c>
      <c r="AP497" s="3" t="str">
        <f t="shared" si="314"/>
        <v/>
      </c>
      <c r="AQ497" s="3" t="str">
        <f t="shared" si="315"/>
        <v/>
      </c>
      <c r="AR497" s="3" t="str">
        <f t="shared" si="316"/>
        <v/>
      </c>
      <c r="AS497" s="3" t="str">
        <f t="shared" si="317"/>
        <v/>
      </c>
      <c r="AT497" s="3" t="str">
        <f t="shared" si="318"/>
        <v/>
      </c>
      <c r="AU497" s="3" t="str">
        <f t="shared" si="319"/>
        <v/>
      </c>
      <c r="AV497" s="3" t="str">
        <f t="shared" si="320"/>
        <v/>
      </c>
      <c r="AW497" s="3" t="str">
        <f t="shared" si="321"/>
        <v/>
      </c>
      <c r="AX497" s="3">
        <f t="shared" si="322"/>
        <v>1</v>
      </c>
      <c r="AY497" s="3" t="str">
        <f t="shared" si="323"/>
        <v/>
      </c>
      <c r="AZ497" s="3" t="str">
        <f t="shared" si="324"/>
        <v/>
      </c>
      <c r="BA497" s="3" t="str">
        <f t="shared" si="325"/>
        <v/>
      </c>
      <c r="BB497" s="3" t="str">
        <f t="shared" si="326"/>
        <v/>
      </c>
      <c r="BC497" s="3" t="str">
        <f t="shared" si="327"/>
        <v/>
      </c>
      <c r="BD497" s="3" t="str">
        <f t="shared" si="328"/>
        <v/>
      </c>
      <c r="BE497" s="3" t="str">
        <f t="shared" si="329"/>
        <v/>
      </c>
      <c r="BF497" s="3" t="str">
        <f t="shared" si="330"/>
        <v/>
      </c>
      <c r="BG497" s="3" t="str">
        <f t="shared" si="331"/>
        <v/>
      </c>
      <c r="BH497" s="3" t="str">
        <f t="shared" si="332"/>
        <v/>
      </c>
      <c r="BI497" s="3" t="str">
        <f t="shared" si="333"/>
        <v/>
      </c>
      <c r="BJ497" s="3" t="str">
        <f t="shared" si="334"/>
        <v/>
      </c>
    </row>
    <row r="498" spans="2:62">
      <c r="B498" s="6">
        <v>15</v>
      </c>
      <c r="C498" s="4" t="str">
        <f>IF(B498="","",VLOOKUP(B498,Tabelle2!$A$2:$B$38,2,0))</f>
        <v>6-7-12-18-27-29</v>
      </c>
      <c r="D498" s="3">
        <f t="shared" si="303"/>
        <v>1</v>
      </c>
      <c r="E498" s="7" t="str">
        <f t="shared" si="301"/>
        <v>W</v>
      </c>
      <c r="F498" s="32" t="str">
        <f>IF(B498="","",IF(AE497&lt;$J$15,"Bet","No Bet"))</f>
        <v>Bet</v>
      </c>
      <c r="G498" s="22">
        <f t="shared" si="302"/>
        <v>-672</v>
      </c>
      <c r="AE498" s="1">
        <f>IF(E498="L",AE497+1,IF(E498="W",0,""))</f>
        <v>0</v>
      </c>
      <c r="AF498" s="3" t="str">
        <f t="shared" si="304"/>
        <v/>
      </c>
      <c r="AG498" s="3" t="str">
        <f t="shared" si="305"/>
        <v/>
      </c>
      <c r="AH498" s="3" t="str">
        <f t="shared" si="306"/>
        <v/>
      </c>
      <c r="AI498" s="3" t="str">
        <f t="shared" si="307"/>
        <v/>
      </c>
      <c r="AJ498" s="3" t="str">
        <f t="shared" si="308"/>
        <v/>
      </c>
      <c r="AK498" s="3" t="str">
        <f t="shared" si="309"/>
        <v/>
      </c>
      <c r="AL498" s="3" t="str">
        <f t="shared" si="310"/>
        <v/>
      </c>
      <c r="AM498" s="3" t="str">
        <f t="shared" si="311"/>
        <v/>
      </c>
      <c r="AN498" s="3" t="str">
        <f t="shared" si="312"/>
        <v/>
      </c>
      <c r="AO498" s="3" t="str">
        <f t="shared" si="313"/>
        <v/>
      </c>
      <c r="AP498" s="3" t="str">
        <f t="shared" si="314"/>
        <v/>
      </c>
      <c r="AQ498" s="3" t="str">
        <f t="shared" si="315"/>
        <v/>
      </c>
      <c r="AR498" s="3" t="str">
        <f t="shared" si="316"/>
        <v/>
      </c>
      <c r="AS498" s="3" t="str">
        <f t="shared" si="317"/>
        <v/>
      </c>
      <c r="AT498" s="3" t="str">
        <f t="shared" si="318"/>
        <v/>
      </c>
      <c r="AU498" s="3" t="str">
        <f t="shared" si="319"/>
        <v/>
      </c>
      <c r="AV498" s="3" t="str">
        <f t="shared" si="320"/>
        <v/>
      </c>
      <c r="AW498" s="3" t="str">
        <f t="shared" si="321"/>
        <v/>
      </c>
      <c r="AX498" s="3" t="str">
        <f t="shared" si="322"/>
        <v/>
      </c>
      <c r="AY498" s="3" t="str">
        <f t="shared" si="323"/>
        <v/>
      </c>
      <c r="AZ498" s="3" t="str">
        <f t="shared" si="324"/>
        <v/>
      </c>
      <c r="BA498" s="3" t="str">
        <f t="shared" si="325"/>
        <v/>
      </c>
      <c r="BB498" s="3" t="str">
        <f t="shared" si="326"/>
        <v/>
      </c>
      <c r="BC498" s="3" t="str">
        <f t="shared" si="327"/>
        <v/>
      </c>
      <c r="BD498" s="3" t="str">
        <f t="shared" si="328"/>
        <v/>
      </c>
      <c r="BE498" s="3" t="str">
        <f t="shared" si="329"/>
        <v/>
      </c>
      <c r="BF498" s="3" t="str">
        <f t="shared" si="330"/>
        <v/>
      </c>
      <c r="BG498" s="3" t="str">
        <f t="shared" si="331"/>
        <v/>
      </c>
      <c r="BH498" s="3" t="str">
        <f t="shared" si="332"/>
        <v/>
      </c>
      <c r="BI498" s="3" t="str">
        <f t="shared" si="333"/>
        <v/>
      </c>
      <c r="BJ498" s="3" t="str">
        <f t="shared" si="334"/>
        <v/>
      </c>
    </row>
    <row r="499" spans="2:62">
      <c r="B499" s="6">
        <v>2</v>
      </c>
      <c r="C499" s="4" t="str">
        <f>IF(B499="","",VLOOKUP(B499,Tabelle2!$A$2:$B$38,2,0))</f>
        <v>3-8-11-12-30-35</v>
      </c>
      <c r="D499" s="3">
        <f t="shared" si="303"/>
        <v>0</v>
      </c>
      <c r="E499" s="7" t="str">
        <f t="shared" si="301"/>
        <v>L</v>
      </c>
      <c r="F499" s="32" t="str">
        <f>IF(B499="","",IF(AE498&lt;$J$15,"Bet","No Bet"))</f>
        <v>Bet</v>
      </c>
      <c r="G499" s="22">
        <f t="shared" si="302"/>
        <v>-678</v>
      </c>
      <c r="AE499" s="1">
        <f>IF(E499="L",AE498+1,IF(E499="W",0,""))</f>
        <v>1</v>
      </c>
      <c r="AF499" s="3" t="str">
        <f t="shared" si="304"/>
        <v/>
      </c>
      <c r="AG499" s="3" t="str">
        <f t="shared" si="305"/>
        <v/>
      </c>
      <c r="AH499" s="3" t="str">
        <f t="shared" si="306"/>
        <v/>
      </c>
      <c r="AI499" s="3" t="str">
        <f t="shared" si="307"/>
        <v/>
      </c>
      <c r="AJ499" s="3" t="str">
        <f t="shared" si="308"/>
        <v/>
      </c>
      <c r="AK499" s="3" t="str">
        <f t="shared" si="309"/>
        <v/>
      </c>
      <c r="AL499" s="3" t="str">
        <f t="shared" si="310"/>
        <v/>
      </c>
      <c r="AM499" s="3" t="str">
        <f t="shared" si="311"/>
        <v/>
      </c>
      <c r="AN499" s="3" t="str">
        <f t="shared" si="312"/>
        <v/>
      </c>
      <c r="AO499" s="3" t="str">
        <f t="shared" si="313"/>
        <v/>
      </c>
      <c r="AP499" s="3" t="str">
        <f t="shared" si="314"/>
        <v/>
      </c>
      <c r="AQ499" s="3" t="str">
        <f t="shared" si="315"/>
        <v/>
      </c>
      <c r="AR499" s="3" t="str">
        <f t="shared" si="316"/>
        <v/>
      </c>
      <c r="AS499" s="3" t="str">
        <f t="shared" si="317"/>
        <v/>
      </c>
      <c r="AT499" s="3" t="str">
        <f t="shared" si="318"/>
        <v/>
      </c>
      <c r="AU499" s="3" t="str">
        <f t="shared" si="319"/>
        <v/>
      </c>
      <c r="AV499" s="3" t="str">
        <f t="shared" si="320"/>
        <v/>
      </c>
      <c r="AW499" s="3" t="str">
        <f t="shared" si="321"/>
        <v/>
      </c>
      <c r="AX499" s="3" t="str">
        <f t="shared" si="322"/>
        <v/>
      </c>
      <c r="AY499" s="3" t="str">
        <f t="shared" si="323"/>
        <v/>
      </c>
      <c r="AZ499" s="3" t="str">
        <f t="shared" si="324"/>
        <v/>
      </c>
      <c r="BA499" s="3" t="str">
        <f t="shared" si="325"/>
        <v/>
      </c>
      <c r="BB499" s="3" t="str">
        <f t="shared" si="326"/>
        <v/>
      </c>
      <c r="BC499" s="3" t="str">
        <f t="shared" si="327"/>
        <v/>
      </c>
      <c r="BD499" s="3" t="str">
        <f t="shared" si="328"/>
        <v/>
      </c>
      <c r="BE499" s="3" t="str">
        <f t="shared" si="329"/>
        <v/>
      </c>
      <c r="BF499" s="3" t="str">
        <f t="shared" si="330"/>
        <v/>
      </c>
      <c r="BG499" s="3" t="str">
        <f t="shared" si="331"/>
        <v/>
      </c>
      <c r="BH499" s="3" t="str">
        <f t="shared" si="332"/>
        <v/>
      </c>
      <c r="BI499" s="3" t="str">
        <f t="shared" si="333"/>
        <v/>
      </c>
      <c r="BJ499" s="3" t="str">
        <f t="shared" si="334"/>
        <v/>
      </c>
    </row>
    <row r="500" spans="2:62">
      <c r="B500" s="6">
        <v>18</v>
      </c>
      <c r="C500" s="4" t="str">
        <f>IF(B500="","",VLOOKUP(B500,Tabelle2!$A$2:$B$38,2,0))</f>
        <v>0-5-15-16-24-32</v>
      </c>
      <c r="D500" s="3">
        <f t="shared" si="303"/>
        <v>0</v>
      </c>
      <c r="E500" s="7" t="str">
        <f t="shared" si="301"/>
        <v>L</v>
      </c>
      <c r="F500" s="32" t="str">
        <f>IF(B500="","",IF(AE499&lt;$J$15,"Bet","No Bet"))</f>
        <v>Bet</v>
      </c>
      <c r="G500" s="22">
        <f t="shared" si="302"/>
        <v>-684</v>
      </c>
      <c r="AE500" s="1">
        <f>IF(E500="L",AE499+1,IF(E500="W",0,""))</f>
        <v>2</v>
      </c>
      <c r="AF500" s="3" t="str">
        <f t="shared" si="304"/>
        <v/>
      </c>
      <c r="AG500" s="3" t="str">
        <f t="shared" si="305"/>
        <v/>
      </c>
      <c r="AH500" s="3" t="str">
        <f t="shared" si="306"/>
        <v/>
      </c>
      <c r="AI500" s="3" t="str">
        <f t="shared" si="307"/>
        <v/>
      </c>
      <c r="AJ500" s="3" t="str">
        <f t="shared" si="308"/>
        <v/>
      </c>
      <c r="AK500" s="3" t="str">
        <f t="shared" si="309"/>
        <v/>
      </c>
      <c r="AL500" s="3" t="str">
        <f t="shared" si="310"/>
        <v/>
      </c>
      <c r="AM500" s="3" t="str">
        <f t="shared" si="311"/>
        <v/>
      </c>
      <c r="AN500" s="3" t="str">
        <f t="shared" si="312"/>
        <v/>
      </c>
      <c r="AO500" s="3" t="str">
        <f t="shared" si="313"/>
        <v/>
      </c>
      <c r="AP500" s="3" t="str">
        <f t="shared" si="314"/>
        <v/>
      </c>
      <c r="AQ500" s="3" t="str">
        <f t="shared" si="315"/>
        <v/>
      </c>
      <c r="AR500" s="3" t="str">
        <f t="shared" si="316"/>
        <v/>
      </c>
      <c r="AS500" s="3" t="str">
        <f t="shared" si="317"/>
        <v/>
      </c>
      <c r="AT500" s="3" t="str">
        <f t="shared" si="318"/>
        <v/>
      </c>
      <c r="AU500" s="3" t="str">
        <f t="shared" si="319"/>
        <v/>
      </c>
      <c r="AV500" s="3" t="str">
        <f t="shared" si="320"/>
        <v/>
      </c>
      <c r="AW500" s="3" t="str">
        <f t="shared" si="321"/>
        <v/>
      </c>
      <c r="AX500" s="3" t="str">
        <f t="shared" si="322"/>
        <v/>
      </c>
      <c r="AY500" s="3" t="str">
        <f t="shared" si="323"/>
        <v/>
      </c>
      <c r="AZ500" s="3" t="str">
        <f t="shared" si="324"/>
        <v/>
      </c>
      <c r="BA500" s="3" t="str">
        <f t="shared" si="325"/>
        <v/>
      </c>
      <c r="BB500" s="3" t="str">
        <f t="shared" si="326"/>
        <v/>
      </c>
      <c r="BC500" s="3" t="str">
        <f t="shared" si="327"/>
        <v/>
      </c>
      <c r="BD500" s="3" t="str">
        <f t="shared" si="328"/>
        <v/>
      </c>
      <c r="BE500" s="3" t="str">
        <f t="shared" si="329"/>
        <v/>
      </c>
      <c r="BF500" s="3" t="str">
        <f t="shared" si="330"/>
        <v/>
      </c>
      <c r="BG500" s="3" t="str">
        <f t="shared" si="331"/>
        <v/>
      </c>
      <c r="BH500" s="3" t="str">
        <f t="shared" si="332"/>
        <v/>
      </c>
      <c r="BI500" s="3" t="str">
        <f t="shared" si="333"/>
        <v/>
      </c>
      <c r="BJ500" s="3" t="str">
        <f t="shared" si="334"/>
        <v/>
      </c>
    </row>
    <row r="501" spans="2:62">
      <c r="B501" s="6">
        <v>23</v>
      </c>
      <c r="C501" s="4" t="str">
        <f>IF(B501="","",VLOOKUP(B501,Tabelle2!$A$2:$B$38,2,0))</f>
        <v>9-14-17-25-31-34</v>
      </c>
      <c r="D501" s="3">
        <f t="shared" si="303"/>
        <v>0</v>
      </c>
      <c r="E501" s="7" t="str">
        <f t="shared" si="301"/>
        <v>L</v>
      </c>
      <c r="F501" s="32" t="str">
        <f>IF(B501="","",IF(AE500&lt;$J$15,"Bet","No Bet"))</f>
        <v>Bet</v>
      </c>
      <c r="G501" s="22">
        <f t="shared" si="302"/>
        <v>-690</v>
      </c>
      <c r="AE501" s="1">
        <f>IF(E501="L",AE500+1,IF(E501="W",0,""))</f>
        <v>3</v>
      </c>
      <c r="AF501" s="3" t="str">
        <f t="shared" si="304"/>
        <v/>
      </c>
      <c r="AG501" s="3" t="str">
        <f t="shared" si="305"/>
        <v/>
      </c>
      <c r="AH501" s="3" t="str">
        <f t="shared" si="306"/>
        <v/>
      </c>
      <c r="AI501" s="3" t="str">
        <f t="shared" si="307"/>
        <v/>
      </c>
      <c r="AJ501" s="3" t="str">
        <f t="shared" si="308"/>
        <v/>
      </c>
      <c r="AK501" s="3" t="str">
        <f t="shared" si="309"/>
        <v/>
      </c>
      <c r="AL501" s="3" t="str">
        <f t="shared" si="310"/>
        <v/>
      </c>
      <c r="AM501" s="3" t="str">
        <f t="shared" si="311"/>
        <v/>
      </c>
      <c r="AN501" s="3" t="str">
        <f t="shared" si="312"/>
        <v/>
      </c>
      <c r="AO501" s="3" t="str">
        <f t="shared" si="313"/>
        <v/>
      </c>
      <c r="AP501" s="3" t="str">
        <f t="shared" si="314"/>
        <v/>
      </c>
      <c r="AQ501" s="3" t="str">
        <f t="shared" si="315"/>
        <v/>
      </c>
      <c r="AR501" s="3" t="str">
        <f t="shared" si="316"/>
        <v/>
      </c>
      <c r="AS501" s="3" t="str">
        <f t="shared" si="317"/>
        <v/>
      </c>
      <c r="AT501" s="3" t="str">
        <f t="shared" si="318"/>
        <v/>
      </c>
      <c r="AU501" s="3" t="str">
        <f t="shared" si="319"/>
        <v/>
      </c>
      <c r="AV501" s="3" t="str">
        <f t="shared" si="320"/>
        <v/>
      </c>
      <c r="AW501" s="3" t="str">
        <f t="shared" si="321"/>
        <v/>
      </c>
      <c r="AX501" s="3" t="str">
        <f t="shared" si="322"/>
        <v/>
      </c>
      <c r="AY501" s="3" t="str">
        <f t="shared" si="323"/>
        <v/>
      </c>
      <c r="AZ501" s="3" t="str">
        <f t="shared" si="324"/>
        <v/>
      </c>
      <c r="BA501" s="3" t="str">
        <f t="shared" si="325"/>
        <v/>
      </c>
      <c r="BB501" s="3" t="str">
        <f t="shared" si="326"/>
        <v/>
      </c>
      <c r="BC501" s="3" t="str">
        <f t="shared" si="327"/>
        <v/>
      </c>
      <c r="BD501" s="3" t="str">
        <f t="shared" si="328"/>
        <v/>
      </c>
      <c r="BE501" s="3" t="str">
        <f t="shared" si="329"/>
        <v/>
      </c>
      <c r="BF501" s="3" t="str">
        <f t="shared" si="330"/>
        <v/>
      </c>
      <c r="BG501" s="3" t="str">
        <f t="shared" si="331"/>
        <v/>
      </c>
      <c r="BH501" s="3" t="str">
        <f t="shared" si="332"/>
        <v/>
      </c>
      <c r="BI501" s="3" t="str">
        <f t="shared" si="333"/>
        <v/>
      </c>
      <c r="BJ501" s="3" t="str">
        <f t="shared" si="334"/>
        <v/>
      </c>
    </row>
    <row r="502" spans="2:62">
      <c r="B502" s="6">
        <v>27</v>
      </c>
      <c r="C502" s="4" t="str">
        <f>IF(B502="","",VLOOKUP(B502,Tabelle2!$A$2:$B$38,2,0))</f>
        <v>5-15-16-19-24-32</v>
      </c>
      <c r="D502" s="3">
        <f t="shared" si="303"/>
        <v>0</v>
      </c>
      <c r="E502" s="7" t="str">
        <f t="shared" si="301"/>
        <v>L</v>
      </c>
      <c r="F502" s="32" t="str">
        <f>IF(B502="","",IF(AE501&lt;$J$15,"Bet","No Bet"))</f>
        <v>Bet</v>
      </c>
      <c r="G502" s="22">
        <f t="shared" si="302"/>
        <v>-696</v>
      </c>
      <c r="AE502" s="1">
        <f>IF(E502="L",AE501+1,IF(E502="W",0,""))</f>
        <v>4</v>
      </c>
      <c r="AF502" s="3" t="str">
        <f t="shared" si="304"/>
        <v/>
      </c>
      <c r="AG502" s="3" t="str">
        <f t="shared" si="305"/>
        <v/>
      </c>
      <c r="AH502" s="3" t="str">
        <f t="shared" si="306"/>
        <v/>
      </c>
      <c r="AI502" s="3" t="str">
        <f t="shared" si="307"/>
        <v/>
      </c>
      <c r="AJ502" s="3" t="str">
        <f t="shared" si="308"/>
        <v/>
      </c>
      <c r="AK502" s="3" t="str">
        <f t="shared" si="309"/>
        <v/>
      </c>
      <c r="AL502" s="3" t="str">
        <f t="shared" si="310"/>
        <v/>
      </c>
      <c r="AM502" s="3" t="str">
        <f t="shared" si="311"/>
        <v/>
      </c>
      <c r="AN502" s="3" t="str">
        <f t="shared" si="312"/>
        <v/>
      </c>
      <c r="AO502" s="3" t="str">
        <f t="shared" si="313"/>
        <v/>
      </c>
      <c r="AP502" s="3" t="str">
        <f t="shared" si="314"/>
        <v/>
      </c>
      <c r="AQ502" s="3" t="str">
        <f t="shared" si="315"/>
        <v/>
      </c>
      <c r="AR502" s="3" t="str">
        <f t="shared" si="316"/>
        <v/>
      </c>
      <c r="AS502" s="3" t="str">
        <f t="shared" si="317"/>
        <v/>
      </c>
      <c r="AT502" s="3" t="str">
        <f t="shared" si="318"/>
        <v/>
      </c>
      <c r="AU502" s="3" t="str">
        <f t="shared" si="319"/>
        <v/>
      </c>
      <c r="AV502" s="3" t="str">
        <f t="shared" si="320"/>
        <v/>
      </c>
      <c r="AW502" s="3" t="str">
        <f t="shared" si="321"/>
        <v/>
      </c>
      <c r="AX502" s="3" t="str">
        <f t="shared" si="322"/>
        <v/>
      </c>
      <c r="AY502" s="3" t="str">
        <f t="shared" si="323"/>
        <v/>
      </c>
      <c r="AZ502" s="3" t="str">
        <f t="shared" si="324"/>
        <v/>
      </c>
      <c r="BA502" s="3" t="str">
        <f t="shared" si="325"/>
        <v/>
      </c>
      <c r="BB502" s="3" t="str">
        <f t="shared" si="326"/>
        <v/>
      </c>
      <c r="BC502" s="3" t="str">
        <f t="shared" si="327"/>
        <v/>
      </c>
      <c r="BD502" s="3" t="str">
        <f t="shared" si="328"/>
        <v/>
      </c>
      <c r="BE502" s="3" t="str">
        <f t="shared" si="329"/>
        <v/>
      </c>
      <c r="BF502" s="3" t="str">
        <f t="shared" si="330"/>
        <v/>
      </c>
      <c r="BG502" s="3" t="str">
        <f t="shared" si="331"/>
        <v/>
      </c>
      <c r="BH502" s="3" t="str">
        <f t="shared" si="332"/>
        <v/>
      </c>
      <c r="BI502" s="3" t="str">
        <f t="shared" si="333"/>
        <v/>
      </c>
      <c r="BJ502" s="3" t="str">
        <f t="shared" si="334"/>
        <v/>
      </c>
    </row>
    <row r="503" spans="2:62">
      <c r="B503" s="6">
        <v>35</v>
      </c>
      <c r="C503" s="4" t="str">
        <f>IF(B503="","",VLOOKUP(B503,Tabelle2!$A$2:$B$38,2,0))</f>
        <v>2-14-20-21-25-31</v>
      </c>
      <c r="D503" s="3">
        <f t="shared" si="303"/>
        <v>0</v>
      </c>
      <c r="E503" s="7" t="str">
        <f t="shared" si="301"/>
        <v>L</v>
      </c>
      <c r="F503" s="32" t="str">
        <f>IF(B503="","",IF(AE502&lt;$J$15,"Bet","No Bet"))</f>
        <v>Bet</v>
      </c>
      <c r="G503" s="22">
        <f t="shared" si="302"/>
        <v>-702</v>
      </c>
      <c r="AE503" s="1">
        <f>IF(E503="L",AE502+1,IF(E503="W",0,""))</f>
        <v>5</v>
      </c>
      <c r="AF503" s="3" t="str">
        <f t="shared" si="304"/>
        <v/>
      </c>
      <c r="AG503" s="3" t="str">
        <f t="shared" si="305"/>
        <v/>
      </c>
      <c r="AH503" s="3" t="str">
        <f t="shared" si="306"/>
        <v/>
      </c>
      <c r="AI503" s="3" t="str">
        <f t="shared" si="307"/>
        <v/>
      </c>
      <c r="AJ503" s="3" t="str">
        <f t="shared" si="308"/>
        <v/>
      </c>
      <c r="AK503" s="3" t="str">
        <f t="shared" si="309"/>
        <v/>
      </c>
      <c r="AL503" s="3" t="str">
        <f t="shared" si="310"/>
        <v/>
      </c>
      <c r="AM503" s="3" t="str">
        <f t="shared" si="311"/>
        <v/>
      </c>
      <c r="AN503" s="3" t="str">
        <f t="shared" si="312"/>
        <v/>
      </c>
      <c r="AO503" s="3" t="str">
        <f t="shared" si="313"/>
        <v/>
      </c>
      <c r="AP503" s="3" t="str">
        <f t="shared" si="314"/>
        <v/>
      </c>
      <c r="AQ503" s="3" t="str">
        <f t="shared" si="315"/>
        <v/>
      </c>
      <c r="AR503" s="3" t="str">
        <f t="shared" si="316"/>
        <v/>
      </c>
      <c r="AS503" s="3" t="str">
        <f t="shared" si="317"/>
        <v/>
      </c>
      <c r="AT503" s="3" t="str">
        <f t="shared" si="318"/>
        <v/>
      </c>
      <c r="AU503" s="3" t="str">
        <f t="shared" si="319"/>
        <v/>
      </c>
      <c r="AV503" s="3" t="str">
        <f t="shared" si="320"/>
        <v/>
      </c>
      <c r="AW503" s="3" t="str">
        <f t="shared" si="321"/>
        <v/>
      </c>
      <c r="AX503" s="3" t="str">
        <f t="shared" si="322"/>
        <v/>
      </c>
      <c r="AY503" s="3" t="str">
        <f t="shared" si="323"/>
        <v/>
      </c>
      <c r="AZ503" s="3" t="str">
        <f t="shared" si="324"/>
        <v/>
      </c>
      <c r="BA503" s="3" t="str">
        <f t="shared" si="325"/>
        <v/>
      </c>
      <c r="BB503" s="3" t="str">
        <f t="shared" si="326"/>
        <v/>
      </c>
      <c r="BC503" s="3" t="str">
        <f t="shared" si="327"/>
        <v/>
      </c>
      <c r="BD503" s="3" t="str">
        <f t="shared" si="328"/>
        <v/>
      </c>
      <c r="BE503" s="3" t="str">
        <f t="shared" si="329"/>
        <v/>
      </c>
      <c r="BF503" s="3" t="str">
        <f t="shared" si="330"/>
        <v/>
      </c>
      <c r="BG503" s="3" t="str">
        <f t="shared" si="331"/>
        <v/>
      </c>
      <c r="BH503" s="3" t="str">
        <f t="shared" si="332"/>
        <v/>
      </c>
      <c r="BI503" s="3" t="str">
        <f t="shared" si="333"/>
        <v/>
      </c>
      <c r="BJ503" s="3" t="str">
        <f t="shared" si="334"/>
        <v/>
      </c>
    </row>
    <row r="504" spans="2:62">
      <c r="B504" s="6">
        <v>6</v>
      </c>
      <c r="C504" s="4" t="str">
        <f>IF(B504="","",VLOOKUP(B504,Tabelle2!$A$2:$B$38,2,0))</f>
        <v>0-5-10-15-24-32</v>
      </c>
      <c r="D504" s="3">
        <f t="shared" si="303"/>
        <v>0</v>
      </c>
      <c r="E504" s="7" t="str">
        <f t="shared" si="301"/>
        <v>L</v>
      </c>
      <c r="F504" s="32" t="str">
        <f>IF(B504="","",IF(AE503&lt;$J$15,"Bet","No Bet"))</f>
        <v>Bet</v>
      </c>
      <c r="G504" s="22">
        <f t="shared" si="302"/>
        <v>-708</v>
      </c>
      <c r="AE504" s="1">
        <f>IF(E504="L",AE503+1,IF(E504="W",0,""))</f>
        <v>6</v>
      </c>
      <c r="AF504" s="3" t="str">
        <f t="shared" si="304"/>
        <v/>
      </c>
      <c r="AG504" s="3" t="str">
        <f t="shared" si="305"/>
        <v/>
      </c>
      <c r="AH504" s="3" t="str">
        <f t="shared" si="306"/>
        <v/>
      </c>
      <c r="AI504" s="3" t="str">
        <f t="shared" si="307"/>
        <v/>
      </c>
      <c r="AJ504" s="3" t="str">
        <f t="shared" si="308"/>
        <v/>
      </c>
      <c r="AK504" s="3">
        <f t="shared" si="309"/>
        <v>1</v>
      </c>
      <c r="AL504" s="3" t="str">
        <f t="shared" si="310"/>
        <v/>
      </c>
      <c r="AM504" s="3" t="str">
        <f t="shared" si="311"/>
        <v/>
      </c>
      <c r="AN504" s="3" t="str">
        <f t="shared" si="312"/>
        <v/>
      </c>
      <c r="AO504" s="3" t="str">
        <f t="shared" si="313"/>
        <v/>
      </c>
      <c r="AP504" s="3" t="str">
        <f t="shared" si="314"/>
        <v/>
      </c>
      <c r="AQ504" s="3" t="str">
        <f t="shared" si="315"/>
        <v/>
      </c>
      <c r="AR504" s="3" t="str">
        <f t="shared" si="316"/>
        <v/>
      </c>
      <c r="AS504" s="3" t="str">
        <f t="shared" si="317"/>
        <v/>
      </c>
      <c r="AT504" s="3" t="str">
        <f t="shared" si="318"/>
        <v/>
      </c>
      <c r="AU504" s="3" t="str">
        <f t="shared" si="319"/>
        <v/>
      </c>
      <c r="AV504" s="3" t="str">
        <f t="shared" si="320"/>
        <v/>
      </c>
      <c r="AW504" s="3" t="str">
        <f t="shared" si="321"/>
        <v/>
      </c>
      <c r="AX504" s="3" t="str">
        <f t="shared" si="322"/>
        <v/>
      </c>
      <c r="AY504" s="3" t="str">
        <f t="shared" si="323"/>
        <v/>
      </c>
      <c r="AZ504" s="3" t="str">
        <f t="shared" si="324"/>
        <v/>
      </c>
      <c r="BA504" s="3" t="str">
        <f t="shared" si="325"/>
        <v/>
      </c>
      <c r="BB504" s="3" t="str">
        <f t="shared" si="326"/>
        <v/>
      </c>
      <c r="BC504" s="3" t="str">
        <f t="shared" si="327"/>
        <v/>
      </c>
      <c r="BD504" s="3" t="str">
        <f t="shared" si="328"/>
        <v/>
      </c>
      <c r="BE504" s="3" t="str">
        <f t="shared" si="329"/>
        <v/>
      </c>
      <c r="BF504" s="3" t="str">
        <f t="shared" si="330"/>
        <v/>
      </c>
      <c r="BG504" s="3" t="str">
        <f t="shared" si="331"/>
        <v/>
      </c>
      <c r="BH504" s="3" t="str">
        <f t="shared" si="332"/>
        <v/>
      </c>
      <c r="BI504" s="3" t="str">
        <f t="shared" si="333"/>
        <v/>
      </c>
      <c r="BJ504" s="3" t="str">
        <f t="shared" si="334"/>
        <v/>
      </c>
    </row>
    <row r="505" spans="2:62">
      <c r="B505" s="6">
        <v>0</v>
      </c>
      <c r="C505" s="4" t="str">
        <f>IF(B505="","",VLOOKUP(B505,Tabelle2!$A$2:$B$38,2,0))</f>
        <v>6-9-17-18-22-34</v>
      </c>
      <c r="D505" s="3">
        <f t="shared" si="303"/>
        <v>1</v>
      </c>
      <c r="E505" s="7" t="str">
        <f t="shared" si="301"/>
        <v>W</v>
      </c>
      <c r="F505" s="32" t="str">
        <f>IF(B505="","",IF(AE504&lt;$J$15,"Bet","No Bet"))</f>
        <v>Bet</v>
      </c>
      <c r="G505" s="22">
        <f t="shared" si="302"/>
        <v>-678</v>
      </c>
      <c r="AE505" s="1">
        <f>IF(E505="L",AE504+1,IF(E505="W",0,""))</f>
        <v>0</v>
      </c>
      <c r="AF505" s="3" t="str">
        <f t="shared" si="304"/>
        <v/>
      </c>
      <c r="AG505" s="3" t="str">
        <f t="shared" si="305"/>
        <v/>
      </c>
      <c r="AH505" s="3" t="str">
        <f t="shared" si="306"/>
        <v/>
      </c>
      <c r="AI505" s="3" t="str">
        <f t="shared" si="307"/>
        <v/>
      </c>
      <c r="AJ505" s="3" t="str">
        <f t="shared" si="308"/>
        <v/>
      </c>
      <c r="AK505" s="3" t="str">
        <f t="shared" si="309"/>
        <v/>
      </c>
      <c r="AL505" s="3" t="str">
        <f t="shared" si="310"/>
        <v/>
      </c>
      <c r="AM505" s="3" t="str">
        <f t="shared" si="311"/>
        <v/>
      </c>
      <c r="AN505" s="3" t="str">
        <f t="shared" si="312"/>
        <v/>
      </c>
      <c r="AO505" s="3" t="str">
        <f t="shared" si="313"/>
        <v/>
      </c>
      <c r="AP505" s="3" t="str">
        <f t="shared" si="314"/>
        <v/>
      </c>
      <c r="AQ505" s="3" t="str">
        <f t="shared" si="315"/>
        <v/>
      </c>
      <c r="AR505" s="3" t="str">
        <f t="shared" si="316"/>
        <v/>
      </c>
      <c r="AS505" s="3" t="str">
        <f t="shared" si="317"/>
        <v/>
      </c>
      <c r="AT505" s="3" t="str">
        <f t="shared" si="318"/>
        <v/>
      </c>
      <c r="AU505" s="3" t="str">
        <f t="shared" si="319"/>
        <v/>
      </c>
      <c r="AV505" s="3" t="str">
        <f t="shared" si="320"/>
        <v/>
      </c>
      <c r="AW505" s="3" t="str">
        <f t="shared" si="321"/>
        <v/>
      </c>
      <c r="AX505" s="3" t="str">
        <f t="shared" si="322"/>
        <v/>
      </c>
      <c r="AY505" s="3" t="str">
        <f t="shared" si="323"/>
        <v/>
      </c>
      <c r="AZ505" s="3" t="str">
        <f t="shared" si="324"/>
        <v/>
      </c>
      <c r="BA505" s="3" t="str">
        <f t="shared" si="325"/>
        <v/>
      </c>
      <c r="BB505" s="3" t="str">
        <f t="shared" si="326"/>
        <v/>
      </c>
      <c r="BC505" s="3" t="str">
        <f t="shared" si="327"/>
        <v/>
      </c>
      <c r="BD505" s="3" t="str">
        <f t="shared" si="328"/>
        <v/>
      </c>
      <c r="BE505" s="3" t="str">
        <f t="shared" si="329"/>
        <v/>
      </c>
      <c r="BF505" s="3" t="str">
        <f t="shared" si="330"/>
        <v/>
      </c>
      <c r="BG505" s="3" t="str">
        <f t="shared" si="331"/>
        <v/>
      </c>
      <c r="BH505" s="3" t="str">
        <f t="shared" si="332"/>
        <v/>
      </c>
      <c r="BI505" s="3" t="str">
        <f t="shared" si="333"/>
        <v/>
      </c>
      <c r="BJ505" s="3" t="str">
        <f t="shared" si="334"/>
        <v/>
      </c>
    </row>
    <row r="506" spans="2:62">
      <c r="B506" s="6">
        <v>19</v>
      </c>
      <c r="C506" s="4" t="str">
        <f>IF(B506="","",VLOOKUP(B506,Tabelle2!$A$2:$B$38,2,0))</f>
        <v>7-13-27-28-29-36</v>
      </c>
      <c r="D506" s="3">
        <f t="shared" si="303"/>
        <v>0</v>
      </c>
      <c r="E506" s="7" t="str">
        <f t="shared" si="301"/>
        <v>L</v>
      </c>
      <c r="F506" s="32" t="str">
        <f>IF(B506="","",IF(AE505&lt;$J$15,"Bet","No Bet"))</f>
        <v>Bet</v>
      </c>
      <c r="G506" s="22">
        <f t="shared" si="302"/>
        <v>-684</v>
      </c>
      <c r="AE506" s="1">
        <f>IF(E506="L",AE505+1,IF(E506="W",0,""))</f>
        <v>1</v>
      </c>
      <c r="AF506" s="3" t="str">
        <f t="shared" si="304"/>
        <v/>
      </c>
      <c r="AG506" s="3" t="str">
        <f t="shared" si="305"/>
        <v/>
      </c>
      <c r="AH506" s="3" t="str">
        <f t="shared" si="306"/>
        <v/>
      </c>
      <c r="AI506" s="3" t="str">
        <f t="shared" si="307"/>
        <v/>
      </c>
      <c r="AJ506" s="3" t="str">
        <f t="shared" si="308"/>
        <v/>
      </c>
      <c r="AK506" s="3" t="str">
        <f t="shared" si="309"/>
        <v/>
      </c>
      <c r="AL506" s="3" t="str">
        <f t="shared" si="310"/>
        <v/>
      </c>
      <c r="AM506" s="3" t="str">
        <f t="shared" si="311"/>
        <v/>
      </c>
      <c r="AN506" s="3" t="str">
        <f t="shared" si="312"/>
        <v/>
      </c>
      <c r="AO506" s="3" t="str">
        <f t="shared" si="313"/>
        <v/>
      </c>
      <c r="AP506" s="3" t="str">
        <f t="shared" si="314"/>
        <v/>
      </c>
      <c r="AQ506" s="3" t="str">
        <f t="shared" si="315"/>
        <v/>
      </c>
      <c r="AR506" s="3" t="str">
        <f t="shared" si="316"/>
        <v/>
      </c>
      <c r="AS506" s="3" t="str">
        <f t="shared" si="317"/>
        <v/>
      </c>
      <c r="AT506" s="3" t="str">
        <f t="shared" si="318"/>
        <v/>
      </c>
      <c r="AU506" s="3" t="str">
        <f t="shared" si="319"/>
        <v/>
      </c>
      <c r="AV506" s="3" t="str">
        <f t="shared" si="320"/>
        <v/>
      </c>
      <c r="AW506" s="3" t="str">
        <f t="shared" si="321"/>
        <v/>
      </c>
      <c r="AX506" s="3" t="str">
        <f t="shared" si="322"/>
        <v/>
      </c>
      <c r="AY506" s="3" t="str">
        <f t="shared" si="323"/>
        <v/>
      </c>
      <c r="AZ506" s="3" t="str">
        <f t="shared" si="324"/>
        <v/>
      </c>
      <c r="BA506" s="3" t="str">
        <f t="shared" si="325"/>
        <v/>
      </c>
      <c r="BB506" s="3" t="str">
        <f t="shared" si="326"/>
        <v/>
      </c>
      <c r="BC506" s="3" t="str">
        <f t="shared" si="327"/>
        <v/>
      </c>
      <c r="BD506" s="3" t="str">
        <f t="shared" si="328"/>
        <v/>
      </c>
      <c r="BE506" s="3" t="str">
        <f t="shared" si="329"/>
        <v/>
      </c>
      <c r="BF506" s="3" t="str">
        <f t="shared" si="330"/>
        <v/>
      </c>
      <c r="BG506" s="3" t="str">
        <f t="shared" si="331"/>
        <v/>
      </c>
      <c r="BH506" s="3" t="str">
        <f t="shared" si="332"/>
        <v/>
      </c>
      <c r="BI506" s="3" t="str">
        <f t="shared" si="333"/>
        <v/>
      </c>
      <c r="BJ506" s="3" t="str">
        <f t="shared" si="334"/>
        <v/>
      </c>
    </row>
    <row r="507" spans="2:62">
      <c r="B507" s="6">
        <v>5</v>
      </c>
      <c r="C507" s="4" t="str">
        <f>IF(B507="","",VLOOKUP(B507,Tabelle2!$A$2:$B$38,2,0))</f>
        <v>6-9-18-22-27-34</v>
      </c>
      <c r="D507" s="3">
        <f t="shared" si="303"/>
        <v>0</v>
      </c>
      <c r="E507" s="7" t="str">
        <f t="shared" si="301"/>
        <v>L</v>
      </c>
      <c r="F507" s="32" t="str">
        <f>IF(B507="","",IF(AE506&lt;$J$15,"Bet","No Bet"))</f>
        <v>Bet</v>
      </c>
      <c r="G507" s="22">
        <f t="shared" si="302"/>
        <v>-690</v>
      </c>
      <c r="AE507" s="1">
        <f>IF(E507="L",AE506+1,IF(E507="W",0,""))</f>
        <v>2</v>
      </c>
      <c r="AF507" s="3" t="str">
        <f t="shared" si="304"/>
        <v/>
      </c>
      <c r="AG507" s="3">
        <f t="shared" si="305"/>
        <v>1</v>
      </c>
      <c r="AH507" s="3" t="str">
        <f t="shared" si="306"/>
        <v/>
      </c>
      <c r="AI507" s="3" t="str">
        <f t="shared" si="307"/>
        <v/>
      </c>
      <c r="AJ507" s="3" t="str">
        <f t="shared" si="308"/>
        <v/>
      </c>
      <c r="AK507" s="3" t="str">
        <f t="shared" si="309"/>
        <v/>
      </c>
      <c r="AL507" s="3" t="str">
        <f t="shared" si="310"/>
        <v/>
      </c>
      <c r="AM507" s="3" t="str">
        <f t="shared" si="311"/>
        <v/>
      </c>
      <c r="AN507" s="3" t="str">
        <f t="shared" si="312"/>
        <v/>
      </c>
      <c r="AO507" s="3" t="str">
        <f t="shared" si="313"/>
        <v/>
      </c>
      <c r="AP507" s="3" t="str">
        <f t="shared" si="314"/>
        <v/>
      </c>
      <c r="AQ507" s="3" t="str">
        <f t="shared" si="315"/>
        <v/>
      </c>
      <c r="AR507" s="3" t="str">
        <f t="shared" si="316"/>
        <v/>
      </c>
      <c r="AS507" s="3" t="str">
        <f t="shared" si="317"/>
        <v/>
      </c>
      <c r="AT507" s="3" t="str">
        <f t="shared" si="318"/>
        <v/>
      </c>
      <c r="AU507" s="3" t="str">
        <f t="shared" si="319"/>
        <v/>
      </c>
      <c r="AV507" s="3" t="str">
        <f t="shared" si="320"/>
        <v/>
      </c>
      <c r="AW507" s="3" t="str">
        <f t="shared" si="321"/>
        <v/>
      </c>
      <c r="AX507" s="3" t="str">
        <f t="shared" si="322"/>
        <v/>
      </c>
      <c r="AY507" s="3" t="str">
        <f t="shared" si="323"/>
        <v/>
      </c>
      <c r="AZ507" s="3" t="str">
        <f t="shared" si="324"/>
        <v/>
      </c>
      <c r="BA507" s="3" t="str">
        <f t="shared" si="325"/>
        <v/>
      </c>
      <c r="BB507" s="3" t="str">
        <f t="shared" si="326"/>
        <v/>
      </c>
      <c r="BC507" s="3" t="str">
        <f t="shared" si="327"/>
        <v/>
      </c>
      <c r="BD507" s="3" t="str">
        <f t="shared" si="328"/>
        <v/>
      </c>
      <c r="BE507" s="3" t="str">
        <f t="shared" si="329"/>
        <v/>
      </c>
      <c r="BF507" s="3" t="str">
        <f t="shared" si="330"/>
        <v/>
      </c>
      <c r="BG507" s="3" t="str">
        <f t="shared" si="331"/>
        <v/>
      </c>
      <c r="BH507" s="3" t="str">
        <f t="shared" si="332"/>
        <v/>
      </c>
      <c r="BI507" s="3" t="str">
        <f t="shared" si="333"/>
        <v/>
      </c>
      <c r="BJ507" s="3" t="str">
        <f t="shared" si="334"/>
        <v/>
      </c>
    </row>
    <row r="508" spans="2:62">
      <c r="B508" s="6">
        <v>6</v>
      </c>
      <c r="C508" s="4" t="str">
        <f>IF(B508="","",VLOOKUP(B508,Tabelle2!$A$2:$B$38,2,0))</f>
        <v>0-5-10-15-24-32</v>
      </c>
      <c r="D508" s="3">
        <f t="shared" si="303"/>
        <v>1</v>
      </c>
      <c r="E508" s="7" t="str">
        <f t="shared" si="301"/>
        <v>W</v>
      </c>
      <c r="F508" s="32" t="str">
        <f>IF(B508="","",IF(AE507&lt;$J$15,"Bet","No Bet"))</f>
        <v>Bet</v>
      </c>
      <c r="G508" s="22">
        <f t="shared" si="302"/>
        <v>-660</v>
      </c>
      <c r="AE508" s="1">
        <f>IF(E508="L",AE507+1,IF(E508="W",0,""))</f>
        <v>0</v>
      </c>
      <c r="AF508" s="3" t="str">
        <f t="shared" si="304"/>
        <v/>
      </c>
      <c r="AG508" s="3" t="str">
        <f t="shared" si="305"/>
        <v/>
      </c>
      <c r="AH508" s="3" t="str">
        <f t="shared" si="306"/>
        <v/>
      </c>
      <c r="AI508" s="3" t="str">
        <f t="shared" si="307"/>
        <v/>
      </c>
      <c r="AJ508" s="3" t="str">
        <f t="shared" si="308"/>
        <v/>
      </c>
      <c r="AK508" s="3" t="str">
        <f t="shared" si="309"/>
        <v/>
      </c>
      <c r="AL508" s="3" t="str">
        <f t="shared" si="310"/>
        <v/>
      </c>
      <c r="AM508" s="3" t="str">
        <f t="shared" si="311"/>
        <v/>
      </c>
      <c r="AN508" s="3" t="str">
        <f t="shared" si="312"/>
        <v/>
      </c>
      <c r="AO508" s="3" t="str">
        <f t="shared" si="313"/>
        <v/>
      </c>
      <c r="AP508" s="3" t="str">
        <f t="shared" si="314"/>
        <v/>
      </c>
      <c r="AQ508" s="3" t="str">
        <f t="shared" si="315"/>
        <v/>
      </c>
      <c r="AR508" s="3" t="str">
        <f t="shared" si="316"/>
        <v/>
      </c>
      <c r="AS508" s="3" t="str">
        <f t="shared" si="317"/>
        <v/>
      </c>
      <c r="AT508" s="3" t="str">
        <f t="shared" si="318"/>
        <v/>
      </c>
      <c r="AU508" s="3" t="str">
        <f t="shared" si="319"/>
        <v/>
      </c>
      <c r="AV508" s="3" t="str">
        <f t="shared" si="320"/>
        <v/>
      </c>
      <c r="AW508" s="3" t="str">
        <f t="shared" si="321"/>
        <v/>
      </c>
      <c r="AX508" s="3" t="str">
        <f t="shared" si="322"/>
        <v/>
      </c>
      <c r="AY508" s="3" t="str">
        <f t="shared" si="323"/>
        <v/>
      </c>
      <c r="AZ508" s="3" t="str">
        <f t="shared" si="324"/>
        <v/>
      </c>
      <c r="BA508" s="3" t="str">
        <f t="shared" si="325"/>
        <v/>
      </c>
      <c r="BB508" s="3" t="str">
        <f t="shared" si="326"/>
        <v/>
      </c>
      <c r="BC508" s="3" t="str">
        <f t="shared" si="327"/>
        <v/>
      </c>
      <c r="BD508" s="3" t="str">
        <f t="shared" si="328"/>
        <v/>
      </c>
      <c r="BE508" s="3" t="str">
        <f t="shared" si="329"/>
        <v/>
      </c>
      <c r="BF508" s="3" t="str">
        <f t="shared" si="330"/>
        <v/>
      </c>
      <c r="BG508" s="3" t="str">
        <f t="shared" si="331"/>
        <v/>
      </c>
      <c r="BH508" s="3" t="str">
        <f t="shared" si="332"/>
        <v/>
      </c>
      <c r="BI508" s="3" t="str">
        <f t="shared" si="333"/>
        <v/>
      </c>
      <c r="BJ508" s="3" t="str">
        <f t="shared" si="334"/>
        <v/>
      </c>
    </row>
    <row r="509" spans="2:62">
      <c r="B509" s="6">
        <v>3</v>
      </c>
      <c r="C509" s="4" t="str">
        <f>IF(B509="","",VLOOKUP(B509,Tabelle2!$A$2:$B$38,2,0))</f>
        <v>2-9-14-17-25-31</v>
      </c>
      <c r="D509" s="3">
        <f t="shared" si="303"/>
        <v>0</v>
      </c>
      <c r="E509" s="7" t="str">
        <f t="shared" si="301"/>
        <v>L</v>
      </c>
      <c r="F509" s="32" t="str">
        <f>IF(B509="","",IF(AE508&lt;$J$15,"Bet","No Bet"))</f>
        <v>Bet</v>
      </c>
      <c r="G509" s="22">
        <f t="shared" si="302"/>
        <v>-666</v>
      </c>
      <c r="AE509" s="1">
        <f>IF(E509="L",AE508+1,IF(E509="W",0,""))</f>
        <v>1</v>
      </c>
      <c r="AF509" s="3" t="str">
        <f t="shared" si="304"/>
        <v/>
      </c>
      <c r="AG509" s="3" t="str">
        <f t="shared" si="305"/>
        <v/>
      </c>
      <c r="AH509" s="3" t="str">
        <f t="shared" si="306"/>
        <v/>
      </c>
      <c r="AI509" s="3" t="str">
        <f t="shared" si="307"/>
        <v/>
      </c>
      <c r="AJ509" s="3" t="str">
        <f t="shared" si="308"/>
        <v/>
      </c>
      <c r="AK509" s="3" t="str">
        <f t="shared" si="309"/>
        <v/>
      </c>
      <c r="AL509" s="3" t="str">
        <f t="shared" si="310"/>
        <v/>
      </c>
      <c r="AM509" s="3" t="str">
        <f t="shared" si="311"/>
        <v/>
      </c>
      <c r="AN509" s="3" t="str">
        <f t="shared" si="312"/>
        <v/>
      </c>
      <c r="AO509" s="3" t="str">
        <f t="shared" si="313"/>
        <v/>
      </c>
      <c r="AP509" s="3" t="str">
        <f t="shared" si="314"/>
        <v/>
      </c>
      <c r="AQ509" s="3" t="str">
        <f t="shared" si="315"/>
        <v/>
      </c>
      <c r="AR509" s="3" t="str">
        <f t="shared" si="316"/>
        <v/>
      </c>
      <c r="AS509" s="3" t="str">
        <f t="shared" si="317"/>
        <v/>
      </c>
      <c r="AT509" s="3" t="str">
        <f t="shared" si="318"/>
        <v/>
      </c>
      <c r="AU509" s="3" t="str">
        <f t="shared" si="319"/>
        <v/>
      </c>
      <c r="AV509" s="3" t="str">
        <f t="shared" si="320"/>
        <v/>
      </c>
      <c r="AW509" s="3" t="str">
        <f t="shared" si="321"/>
        <v/>
      </c>
      <c r="AX509" s="3" t="str">
        <f t="shared" si="322"/>
        <v/>
      </c>
      <c r="AY509" s="3" t="str">
        <f t="shared" si="323"/>
        <v/>
      </c>
      <c r="AZ509" s="3" t="str">
        <f t="shared" si="324"/>
        <v/>
      </c>
      <c r="BA509" s="3" t="str">
        <f t="shared" si="325"/>
        <v/>
      </c>
      <c r="BB509" s="3" t="str">
        <f t="shared" si="326"/>
        <v/>
      </c>
      <c r="BC509" s="3" t="str">
        <f t="shared" si="327"/>
        <v/>
      </c>
      <c r="BD509" s="3" t="str">
        <f t="shared" si="328"/>
        <v/>
      </c>
      <c r="BE509" s="3" t="str">
        <f t="shared" si="329"/>
        <v/>
      </c>
      <c r="BF509" s="3" t="str">
        <f t="shared" si="330"/>
        <v/>
      </c>
      <c r="BG509" s="3" t="str">
        <f t="shared" si="331"/>
        <v/>
      </c>
      <c r="BH509" s="3" t="str">
        <f t="shared" si="332"/>
        <v/>
      </c>
      <c r="BI509" s="3" t="str">
        <f t="shared" si="333"/>
        <v/>
      </c>
      <c r="BJ509" s="3" t="str">
        <f t="shared" si="334"/>
        <v/>
      </c>
    </row>
    <row r="510" spans="2:62">
      <c r="B510" s="6">
        <v>34</v>
      </c>
      <c r="C510" s="4" t="str">
        <f>IF(B510="","",VLOOKUP(B510,Tabelle2!$A$2:$B$38,2,0))</f>
        <v>0-5-10-23-26-32</v>
      </c>
      <c r="D510" s="3">
        <f t="shared" si="303"/>
        <v>0</v>
      </c>
      <c r="E510" s="7" t="str">
        <f t="shared" si="301"/>
        <v>L</v>
      </c>
      <c r="F510" s="32" t="str">
        <f>IF(B510="","",IF(AE509&lt;$J$15,"Bet","No Bet"))</f>
        <v>Bet</v>
      </c>
      <c r="G510" s="22">
        <f t="shared" si="302"/>
        <v>-672</v>
      </c>
      <c r="AE510" s="1">
        <f>IF(E510="L",AE509+1,IF(E510="W",0,""))</f>
        <v>2</v>
      </c>
      <c r="AF510" s="3" t="str">
        <f t="shared" si="304"/>
        <v/>
      </c>
      <c r="AG510" s="3" t="str">
        <f t="shared" si="305"/>
        <v/>
      </c>
      <c r="AH510" s="3" t="str">
        <f t="shared" si="306"/>
        <v/>
      </c>
      <c r="AI510" s="3" t="str">
        <f t="shared" si="307"/>
        <v/>
      </c>
      <c r="AJ510" s="3" t="str">
        <f t="shared" si="308"/>
        <v/>
      </c>
      <c r="AK510" s="3" t="str">
        <f t="shared" si="309"/>
        <v/>
      </c>
      <c r="AL510" s="3" t="str">
        <f t="shared" si="310"/>
        <v/>
      </c>
      <c r="AM510" s="3" t="str">
        <f t="shared" si="311"/>
        <v/>
      </c>
      <c r="AN510" s="3" t="str">
        <f t="shared" si="312"/>
        <v/>
      </c>
      <c r="AO510" s="3" t="str">
        <f t="shared" si="313"/>
        <v/>
      </c>
      <c r="AP510" s="3" t="str">
        <f t="shared" si="314"/>
        <v/>
      </c>
      <c r="AQ510" s="3" t="str">
        <f t="shared" si="315"/>
        <v/>
      </c>
      <c r="AR510" s="3" t="str">
        <f t="shared" si="316"/>
        <v/>
      </c>
      <c r="AS510" s="3" t="str">
        <f t="shared" si="317"/>
        <v/>
      </c>
      <c r="AT510" s="3" t="str">
        <f t="shared" si="318"/>
        <v/>
      </c>
      <c r="AU510" s="3" t="str">
        <f t="shared" si="319"/>
        <v/>
      </c>
      <c r="AV510" s="3" t="str">
        <f t="shared" si="320"/>
        <v/>
      </c>
      <c r="AW510" s="3" t="str">
        <f t="shared" si="321"/>
        <v/>
      </c>
      <c r="AX510" s="3" t="str">
        <f t="shared" si="322"/>
        <v/>
      </c>
      <c r="AY510" s="3" t="str">
        <f t="shared" si="323"/>
        <v/>
      </c>
      <c r="AZ510" s="3" t="str">
        <f t="shared" si="324"/>
        <v/>
      </c>
      <c r="BA510" s="3" t="str">
        <f t="shared" si="325"/>
        <v/>
      </c>
      <c r="BB510" s="3" t="str">
        <f t="shared" si="326"/>
        <v/>
      </c>
      <c r="BC510" s="3" t="str">
        <f t="shared" si="327"/>
        <v/>
      </c>
      <c r="BD510" s="3" t="str">
        <f t="shared" si="328"/>
        <v/>
      </c>
      <c r="BE510" s="3" t="str">
        <f t="shared" si="329"/>
        <v/>
      </c>
      <c r="BF510" s="3" t="str">
        <f t="shared" si="330"/>
        <v/>
      </c>
      <c r="BG510" s="3" t="str">
        <f t="shared" si="331"/>
        <v/>
      </c>
      <c r="BH510" s="3" t="str">
        <f t="shared" si="332"/>
        <v/>
      </c>
      <c r="BI510" s="3" t="str">
        <f t="shared" si="333"/>
        <v/>
      </c>
      <c r="BJ510" s="3" t="str">
        <f t="shared" si="334"/>
        <v/>
      </c>
    </row>
    <row r="511" spans="2:62">
      <c r="B511" s="6">
        <v>35</v>
      </c>
      <c r="C511" s="4" t="str">
        <f>IF(B511="","",VLOOKUP(B511,Tabelle2!$A$2:$B$38,2,0))</f>
        <v>2-14-20-21-25-31</v>
      </c>
      <c r="D511" s="3">
        <f t="shared" si="303"/>
        <v>0</v>
      </c>
      <c r="E511" s="7" t="str">
        <f t="shared" si="301"/>
        <v>L</v>
      </c>
      <c r="F511" s="32" t="str">
        <f>IF(B511="","",IF(AE510&lt;$J$15,"Bet","No Bet"))</f>
        <v>Bet</v>
      </c>
      <c r="G511" s="22">
        <f t="shared" si="302"/>
        <v>-678</v>
      </c>
      <c r="AE511" s="1">
        <f>IF(E511="L",AE510+1,IF(E511="W",0,""))</f>
        <v>3</v>
      </c>
      <c r="AF511" s="3" t="str">
        <f t="shared" si="304"/>
        <v/>
      </c>
      <c r="AG511" s="3" t="str">
        <f t="shared" si="305"/>
        <v/>
      </c>
      <c r="AH511" s="3" t="str">
        <f t="shared" si="306"/>
        <v/>
      </c>
      <c r="AI511" s="3" t="str">
        <f t="shared" si="307"/>
        <v/>
      </c>
      <c r="AJ511" s="3" t="str">
        <f t="shared" si="308"/>
        <v/>
      </c>
      <c r="AK511" s="3" t="str">
        <f t="shared" si="309"/>
        <v/>
      </c>
      <c r="AL511" s="3" t="str">
        <f t="shared" si="310"/>
        <v/>
      </c>
      <c r="AM511" s="3" t="str">
        <f t="shared" si="311"/>
        <v/>
      </c>
      <c r="AN511" s="3" t="str">
        <f t="shared" si="312"/>
        <v/>
      </c>
      <c r="AO511" s="3" t="str">
        <f t="shared" si="313"/>
        <v/>
      </c>
      <c r="AP511" s="3" t="str">
        <f t="shared" si="314"/>
        <v/>
      </c>
      <c r="AQ511" s="3" t="str">
        <f t="shared" si="315"/>
        <v/>
      </c>
      <c r="AR511" s="3" t="str">
        <f t="shared" si="316"/>
        <v/>
      </c>
      <c r="AS511" s="3" t="str">
        <f t="shared" si="317"/>
        <v/>
      </c>
      <c r="AT511" s="3" t="str">
        <f t="shared" si="318"/>
        <v/>
      </c>
      <c r="AU511" s="3" t="str">
        <f t="shared" si="319"/>
        <v/>
      </c>
      <c r="AV511" s="3" t="str">
        <f t="shared" si="320"/>
        <v/>
      </c>
      <c r="AW511" s="3" t="str">
        <f t="shared" si="321"/>
        <v/>
      </c>
      <c r="AX511" s="3" t="str">
        <f t="shared" si="322"/>
        <v/>
      </c>
      <c r="AY511" s="3" t="str">
        <f t="shared" si="323"/>
        <v/>
      </c>
      <c r="AZ511" s="3" t="str">
        <f t="shared" si="324"/>
        <v/>
      </c>
      <c r="BA511" s="3" t="str">
        <f t="shared" si="325"/>
        <v/>
      </c>
      <c r="BB511" s="3" t="str">
        <f t="shared" si="326"/>
        <v/>
      </c>
      <c r="BC511" s="3" t="str">
        <f t="shared" si="327"/>
        <v/>
      </c>
      <c r="BD511" s="3" t="str">
        <f t="shared" si="328"/>
        <v/>
      </c>
      <c r="BE511" s="3" t="str">
        <f t="shared" si="329"/>
        <v/>
      </c>
      <c r="BF511" s="3" t="str">
        <f t="shared" si="330"/>
        <v/>
      </c>
      <c r="BG511" s="3" t="str">
        <f t="shared" si="331"/>
        <v/>
      </c>
      <c r="BH511" s="3" t="str">
        <f t="shared" si="332"/>
        <v/>
      </c>
      <c r="BI511" s="3" t="str">
        <f t="shared" si="333"/>
        <v/>
      </c>
      <c r="BJ511" s="3" t="str">
        <f t="shared" si="334"/>
        <v/>
      </c>
    </row>
    <row r="512" spans="2:62">
      <c r="B512" s="6">
        <v>8</v>
      </c>
      <c r="C512" s="4" t="str">
        <f>IF(B512="","",VLOOKUP(B512,Tabelle2!$A$2:$B$38,2,0))</f>
        <v>2-14-17-20-25-31</v>
      </c>
      <c r="D512" s="3">
        <f t="shared" si="303"/>
        <v>0</v>
      </c>
      <c r="E512" s="7" t="str">
        <f t="shared" si="301"/>
        <v>L</v>
      </c>
      <c r="F512" s="32" t="str">
        <f>IF(B512="","",IF(AE511&lt;$J$15,"Bet","No Bet"))</f>
        <v>Bet</v>
      </c>
      <c r="G512" s="22">
        <f t="shared" si="302"/>
        <v>-684</v>
      </c>
      <c r="AE512" s="1">
        <f>IF(E512="L",AE511+1,IF(E512="W",0,""))</f>
        <v>4</v>
      </c>
      <c r="AF512" s="3" t="str">
        <f t="shared" si="304"/>
        <v/>
      </c>
      <c r="AG512" s="3" t="str">
        <f t="shared" si="305"/>
        <v/>
      </c>
      <c r="AH512" s="3" t="str">
        <f t="shared" si="306"/>
        <v/>
      </c>
      <c r="AI512" s="3" t="str">
        <f t="shared" si="307"/>
        <v/>
      </c>
      <c r="AJ512" s="3" t="str">
        <f t="shared" si="308"/>
        <v/>
      </c>
      <c r="AK512" s="3" t="str">
        <f t="shared" si="309"/>
        <v/>
      </c>
      <c r="AL512" s="3" t="str">
        <f t="shared" si="310"/>
        <v/>
      </c>
      <c r="AM512" s="3" t="str">
        <f t="shared" si="311"/>
        <v/>
      </c>
      <c r="AN512" s="3" t="str">
        <f t="shared" si="312"/>
        <v/>
      </c>
      <c r="AO512" s="3" t="str">
        <f t="shared" si="313"/>
        <v/>
      </c>
      <c r="AP512" s="3" t="str">
        <f t="shared" si="314"/>
        <v/>
      </c>
      <c r="AQ512" s="3" t="str">
        <f t="shared" si="315"/>
        <v/>
      </c>
      <c r="AR512" s="3" t="str">
        <f t="shared" si="316"/>
        <v/>
      </c>
      <c r="AS512" s="3" t="str">
        <f t="shared" si="317"/>
        <v/>
      </c>
      <c r="AT512" s="3" t="str">
        <f t="shared" si="318"/>
        <v/>
      </c>
      <c r="AU512" s="3" t="str">
        <f t="shared" si="319"/>
        <v/>
      </c>
      <c r="AV512" s="3" t="str">
        <f t="shared" si="320"/>
        <v/>
      </c>
      <c r="AW512" s="3" t="str">
        <f t="shared" si="321"/>
        <v/>
      </c>
      <c r="AX512" s="3" t="str">
        <f t="shared" si="322"/>
        <v/>
      </c>
      <c r="AY512" s="3" t="str">
        <f t="shared" si="323"/>
        <v/>
      </c>
      <c r="AZ512" s="3" t="str">
        <f t="shared" si="324"/>
        <v/>
      </c>
      <c r="BA512" s="3" t="str">
        <f t="shared" si="325"/>
        <v/>
      </c>
      <c r="BB512" s="3" t="str">
        <f t="shared" si="326"/>
        <v/>
      </c>
      <c r="BC512" s="3" t="str">
        <f t="shared" si="327"/>
        <v/>
      </c>
      <c r="BD512" s="3" t="str">
        <f t="shared" si="328"/>
        <v/>
      </c>
      <c r="BE512" s="3" t="str">
        <f t="shared" si="329"/>
        <v/>
      </c>
      <c r="BF512" s="3" t="str">
        <f t="shared" si="330"/>
        <v/>
      </c>
      <c r="BG512" s="3" t="str">
        <f t="shared" si="331"/>
        <v/>
      </c>
      <c r="BH512" s="3" t="str">
        <f t="shared" si="332"/>
        <v/>
      </c>
      <c r="BI512" s="3" t="str">
        <f t="shared" si="333"/>
        <v/>
      </c>
      <c r="BJ512" s="3" t="str">
        <f t="shared" si="334"/>
        <v/>
      </c>
    </row>
    <row r="513" spans="2:62">
      <c r="B513" s="6">
        <v>34</v>
      </c>
      <c r="C513" s="4" t="str">
        <f>IF(B513="","",VLOOKUP(B513,Tabelle2!$A$2:$B$38,2,0))</f>
        <v>0-5-10-23-26-32</v>
      </c>
      <c r="D513" s="3">
        <f t="shared" si="303"/>
        <v>0</v>
      </c>
      <c r="E513" s="7" t="str">
        <f t="shared" si="301"/>
        <v>L</v>
      </c>
      <c r="F513" s="32" t="str">
        <f>IF(B513="","",IF(AE512&lt;$J$15,"Bet","No Bet"))</f>
        <v>Bet</v>
      </c>
      <c r="G513" s="22">
        <f t="shared" si="302"/>
        <v>-690</v>
      </c>
      <c r="AE513" s="1">
        <f>IF(E513="L",AE512+1,IF(E513="W",0,""))</f>
        <v>5</v>
      </c>
      <c r="AF513" s="3" t="str">
        <f t="shared" si="304"/>
        <v/>
      </c>
      <c r="AG513" s="3" t="str">
        <f t="shared" si="305"/>
        <v/>
      </c>
      <c r="AH513" s="3" t="str">
        <f t="shared" si="306"/>
        <v/>
      </c>
      <c r="AI513" s="3" t="str">
        <f t="shared" si="307"/>
        <v/>
      </c>
      <c r="AJ513" s="3" t="str">
        <f t="shared" si="308"/>
        <v/>
      </c>
      <c r="AK513" s="3" t="str">
        <f t="shared" si="309"/>
        <v/>
      </c>
      <c r="AL513" s="3" t="str">
        <f t="shared" si="310"/>
        <v/>
      </c>
      <c r="AM513" s="3" t="str">
        <f t="shared" si="311"/>
        <v/>
      </c>
      <c r="AN513" s="3" t="str">
        <f t="shared" si="312"/>
        <v/>
      </c>
      <c r="AO513" s="3" t="str">
        <f t="shared" si="313"/>
        <v/>
      </c>
      <c r="AP513" s="3" t="str">
        <f t="shared" si="314"/>
        <v/>
      </c>
      <c r="AQ513" s="3" t="str">
        <f t="shared" si="315"/>
        <v/>
      </c>
      <c r="AR513" s="3" t="str">
        <f t="shared" si="316"/>
        <v/>
      </c>
      <c r="AS513" s="3" t="str">
        <f t="shared" si="317"/>
        <v/>
      </c>
      <c r="AT513" s="3" t="str">
        <f t="shared" si="318"/>
        <v/>
      </c>
      <c r="AU513" s="3" t="str">
        <f t="shared" si="319"/>
        <v/>
      </c>
      <c r="AV513" s="3" t="str">
        <f t="shared" si="320"/>
        <v/>
      </c>
      <c r="AW513" s="3" t="str">
        <f t="shared" si="321"/>
        <v/>
      </c>
      <c r="AX513" s="3" t="str">
        <f t="shared" si="322"/>
        <v/>
      </c>
      <c r="AY513" s="3" t="str">
        <f t="shared" si="323"/>
        <v/>
      </c>
      <c r="AZ513" s="3" t="str">
        <f t="shared" si="324"/>
        <v/>
      </c>
      <c r="BA513" s="3" t="str">
        <f t="shared" si="325"/>
        <v/>
      </c>
      <c r="BB513" s="3" t="str">
        <f t="shared" si="326"/>
        <v/>
      </c>
      <c r="BC513" s="3" t="str">
        <f t="shared" si="327"/>
        <v/>
      </c>
      <c r="BD513" s="3" t="str">
        <f t="shared" si="328"/>
        <v/>
      </c>
      <c r="BE513" s="3" t="str">
        <f t="shared" si="329"/>
        <v/>
      </c>
      <c r="BF513" s="3" t="str">
        <f t="shared" si="330"/>
        <v/>
      </c>
      <c r="BG513" s="3" t="str">
        <f t="shared" si="331"/>
        <v/>
      </c>
      <c r="BH513" s="3" t="str">
        <f t="shared" si="332"/>
        <v/>
      </c>
      <c r="BI513" s="3" t="str">
        <f t="shared" si="333"/>
        <v/>
      </c>
      <c r="BJ513" s="3" t="str">
        <f t="shared" si="334"/>
        <v/>
      </c>
    </row>
    <row r="514" spans="2:62">
      <c r="B514" s="6">
        <v>3</v>
      </c>
      <c r="C514" s="4" t="str">
        <f>IF(B514="","",VLOOKUP(B514,Tabelle2!$A$2:$B$38,2,0))</f>
        <v>2-9-14-17-25-31</v>
      </c>
      <c r="D514" s="3">
        <f t="shared" si="303"/>
        <v>0</v>
      </c>
      <c r="E514" s="7" t="str">
        <f t="shared" ref="E514:E557" si="335">IF(B514="","",IF(D514=1,"W",IF(D514=0,"L","")))</f>
        <v>L</v>
      </c>
      <c r="F514" s="32" t="str">
        <f>IF(B514="","",IF(AE513&lt;$J$15,"Bet","No Bet"))</f>
        <v>Bet</v>
      </c>
      <c r="G514" s="22">
        <f t="shared" si="302"/>
        <v>-696</v>
      </c>
      <c r="AE514" s="1">
        <f>IF(E514="L",AE513+1,IF(E514="W",0,""))</f>
        <v>6</v>
      </c>
      <c r="AF514" s="3" t="str">
        <f t="shared" si="304"/>
        <v/>
      </c>
      <c r="AG514" s="3" t="str">
        <f t="shared" si="305"/>
        <v/>
      </c>
      <c r="AH514" s="3" t="str">
        <f t="shared" si="306"/>
        <v/>
      </c>
      <c r="AI514" s="3" t="str">
        <f t="shared" si="307"/>
        <v/>
      </c>
      <c r="AJ514" s="3" t="str">
        <f t="shared" si="308"/>
        <v/>
      </c>
      <c r="AK514" s="3" t="str">
        <f t="shared" si="309"/>
        <v/>
      </c>
      <c r="AL514" s="3" t="str">
        <f t="shared" si="310"/>
        <v/>
      </c>
      <c r="AM514" s="3" t="str">
        <f t="shared" si="311"/>
        <v/>
      </c>
      <c r="AN514" s="3" t="str">
        <f t="shared" si="312"/>
        <v/>
      </c>
      <c r="AO514" s="3" t="str">
        <f t="shared" si="313"/>
        <v/>
      </c>
      <c r="AP514" s="3" t="str">
        <f t="shared" si="314"/>
        <v/>
      </c>
      <c r="AQ514" s="3" t="str">
        <f t="shared" si="315"/>
        <v/>
      </c>
      <c r="AR514" s="3" t="str">
        <f t="shared" si="316"/>
        <v/>
      </c>
      <c r="AS514" s="3" t="str">
        <f t="shared" si="317"/>
        <v/>
      </c>
      <c r="AT514" s="3" t="str">
        <f t="shared" si="318"/>
        <v/>
      </c>
      <c r="AU514" s="3" t="str">
        <f t="shared" si="319"/>
        <v/>
      </c>
      <c r="AV514" s="3" t="str">
        <f t="shared" si="320"/>
        <v/>
      </c>
      <c r="AW514" s="3" t="str">
        <f t="shared" si="321"/>
        <v/>
      </c>
      <c r="AX514" s="3" t="str">
        <f t="shared" si="322"/>
        <v/>
      </c>
      <c r="AY514" s="3" t="str">
        <f t="shared" si="323"/>
        <v/>
      </c>
      <c r="AZ514" s="3" t="str">
        <f t="shared" si="324"/>
        <v/>
      </c>
      <c r="BA514" s="3" t="str">
        <f t="shared" si="325"/>
        <v/>
      </c>
      <c r="BB514" s="3" t="str">
        <f t="shared" si="326"/>
        <v/>
      </c>
      <c r="BC514" s="3" t="str">
        <f t="shared" si="327"/>
        <v/>
      </c>
      <c r="BD514" s="3" t="str">
        <f t="shared" si="328"/>
        <v/>
      </c>
      <c r="BE514" s="3" t="str">
        <f t="shared" si="329"/>
        <v/>
      </c>
      <c r="BF514" s="3" t="str">
        <f t="shared" si="330"/>
        <v/>
      </c>
      <c r="BG514" s="3" t="str">
        <f t="shared" si="331"/>
        <v/>
      </c>
      <c r="BH514" s="3" t="str">
        <f t="shared" si="332"/>
        <v/>
      </c>
      <c r="BI514" s="3" t="str">
        <f t="shared" si="333"/>
        <v/>
      </c>
      <c r="BJ514" s="3" t="str">
        <f t="shared" si="334"/>
        <v/>
      </c>
    </row>
    <row r="515" spans="2:62">
      <c r="B515" s="6">
        <v>34</v>
      </c>
      <c r="C515" s="4" t="str">
        <f>IF(B515="","",VLOOKUP(B515,Tabelle2!$A$2:$B$38,2,0))</f>
        <v>0-5-10-23-26-32</v>
      </c>
      <c r="D515" s="3">
        <f t="shared" si="303"/>
        <v>0</v>
      </c>
      <c r="E515" s="7" t="str">
        <f t="shared" si="335"/>
        <v>L</v>
      </c>
      <c r="F515" s="32" t="str">
        <f>IF(B515="","",IF(AE514&lt;$J$15,"Bet","No Bet"))</f>
        <v>Bet</v>
      </c>
      <c r="G515" s="22">
        <f t="shared" ref="G515:G578" si="336">IF(B515="","",IF(F515="No Bet",G514,IF(E515="L",-6+G514,IF(E515="W",30+G514))))</f>
        <v>-702</v>
      </c>
      <c r="AE515" s="1">
        <f>IF(E515="L",AE514+1,IF(E515="W",0,""))</f>
        <v>7</v>
      </c>
      <c r="AF515" s="3" t="str">
        <f t="shared" si="304"/>
        <v/>
      </c>
      <c r="AG515" s="3" t="str">
        <f t="shared" si="305"/>
        <v/>
      </c>
      <c r="AH515" s="3" t="str">
        <f t="shared" si="306"/>
        <v/>
      </c>
      <c r="AI515" s="3" t="str">
        <f t="shared" si="307"/>
        <v/>
      </c>
      <c r="AJ515" s="3" t="str">
        <f t="shared" si="308"/>
        <v/>
      </c>
      <c r="AK515" s="3" t="str">
        <f t="shared" si="309"/>
        <v/>
      </c>
      <c r="AL515" s="3" t="str">
        <f t="shared" si="310"/>
        <v/>
      </c>
      <c r="AM515" s="3" t="str">
        <f t="shared" si="311"/>
        <v/>
      </c>
      <c r="AN515" s="3" t="str">
        <f t="shared" si="312"/>
        <v/>
      </c>
      <c r="AO515" s="3" t="str">
        <f t="shared" si="313"/>
        <v/>
      </c>
      <c r="AP515" s="3" t="str">
        <f t="shared" si="314"/>
        <v/>
      </c>
      <c r="AQ515" s="3" t="str">
        <f t="shared" si="315"/>
        <v/>
      </c>
      <c r="AR515" s="3" t="str">
        <f t="shared" si="316"/>
        <v/>
      </c>
      <c r="AS515" s="3" t="str">
        <f t="shared" si="317"/>
        <v/>
      </c>
      <c r="AT515" s="3" t="str">
        <f t="shared" si="318"/>
        <v/>
      </c>
      <c r="AU515" s="3" t="str">
        <f t="shared" si="319"/>
        <v/>
      </c>
      <c r="AV515" s="3" t="str">
        <f t="shared" si="320"/>
        <v/>
      </c>
      <c r="AW515" s="3" t="str">
        <f t="shared" si="321"/>
        <v/>
      </c>
      <c r="AX515" s="3" t="str">
        <f t="shared" si="322"/>
        <v/>
      </c>
      <c r="AY515" s="3" t="str">
        <f t="shared" si="323"/>
        <v/>
      </c>
      <c r="AZ515" s="3" t="str">
        <f t="shared" si="324"/>
        <v/>
      </c>
      <c r="BA515" s="3" t="str">
        <f t="shared" si="325"/>
        <v/>
      </c>
      <c r="BB515" s="3" t="str">
        <f t="shared" si="326"/>
        <v/>
      </c>
      <c r="BC515" s="3" t="str">
        <f t="shared" si="327"/>
        <v/>
      </c>
      <c r="BD515" s="3" t="str">
        <f t="shared" si="328"/>
        <v/>
      </c>
      <c r="BE515" s="3" t="str">
        <f t="shared" si="329"/>
        <v/>
      </c>
      <c r="BF515" s="3" t="str">
        <f t="shared" si="330"/>
        <v/>
      </c>
      <c r="BG515" s="3" t="str">
        <f t="shared" si="331"/>
        <v/>
      </c>
      <c r="BH515" s="3" t="str">
        <f t="shared" si="332"/>
        <v/>
      </c>
      <c r="BI515" s="3" t="str">
        <f t="shared" si="333"/>
        <v/>
      </c>
      <c r="BJ515" s="3" t="str">
        <f t="shared" si="334"/>
        <v/>
      </c>
    </row>
    <row r="516" spans="2:62">
      <c r="B516" s="6">
        <v>36</v>
      </c>
      <c r="C516" s="4" t="str">
        <f>IF(B516="","",VLOOKUP(B516,Tabelle2!$A$2:$B$38,2,0))</f>
        <v>1-4-16-19-21-33</v>
      </c>
      <c r="D516" s="3">
        <f t="shared" ref="D516:D579" si="337">IF(B516="","",IF(B515=1,COUNTIF($X$1:$AC$1,B516),IF(B515=2,COUNTIF($X$2:$AC$2,B516),IF(B515=3,COUNTIF($X$3:$AC$3,B516),IF(B515=4,COUNTIF($X$4:$AC$4,B516),IF(B515=5,COUNTIF($X$5:$AC$5,B516),IF(B515=6,COUNTIF($X$6:$AC$6,B516),IF(B515=7,COUNTIF($X$7:$AC$7,B516),IF(B515=8,COUNTIF($X$8:$AC$8,B516),IF(B515=9,COUNTIF($X$9:$AC$9,B516),IF(B515=10,COUNTIF($X$10:$AC$10,B516),IF(B515=11,COUNTIF($X$11:$AC$11,B516),IF(B515=12,COUNTIF($X$12:$AC$12,B516),IF(B515=13,COUNTIF($X$13:$AC$13,B516),IF(B515=14,COUNTIF($X$14:$AC$14,B516),IF(B515=15,COUNTIF($X$15:$AC$15,B516),IF(B515=16,COUNTIF($X$16:$AC$16,B516),IF(B515=17,COUNTIF($X$17:$AC$17,B516),IF(B515=18,COUNTIF($X$18:$AC$18,B516),IF(B515=19,COUNTIF($X$19:$AC$19,B516),IF(B515=20,COUNTIF($X$20:$AC$20,B516),IF(B515=21,COUNTIF($X$21:$AC$21,B516),IF(B515=22,COUNTIF($X$22:$AC$22,B516),IF(B515=23,COUNTIF($X$23:$AC$23,B516),IF(B515=24,COUNTIF($X$24:$AC$24,B516),IF(B515=25,COUNTIF($X$25:$AC$25,B516),IF(B515=26,COUNTIF($X$26:$AC$26,B516),IF(B515=27,COUNTIF($X$27:$AC$27,B516),IF(B515=28,COUNTIF($X$28:$AC$28,B516),IF(B515=29,COUNTIF($X$29:$AC$29,B516),IF(B515=30,COUNTIF($X$30:$AC$30,B516),IF(B515=31,COUNTIF($X$31:$AC$31,B516),IF(B515=32,COUNTIF($X$32:$AC$32,B516),IF(B515=33,COUNTIF($X$33:$AC$33,B516),IF(B515=34,COUNTIF($X$34:$AC$34,B516),IF(B515=35,COUNTIF($X$35:$AC$35,B516),IF(B515=36,COUNTIF($X$36:$AC$36,B516),IF(B515=0,COUNTIF($X$37:$AC$37,B516),""))))))))))))))))))))))))))))))))))))))</f>
        <v>0</v>
      </c>
      <c r="E516" s="7" t="str">
        <f t="shared" si="335"/>
        <v>L</v>
      </c>
      <c r="F516" s="32" t="str">
        <f>IF(B516="","",IF(AE515&lt;$J$15,"Bet","No Bet"))</f>
        <v>Bet</v>
      </c>
      <c r="G516" s="22">
        <f t="shared" si="336"/>
        <v>-708</v>
      </c>
      <c r="AE516" s="1">
        <f>IF(E516="L",AE515+1,IF(E516="W",0,""))</f>
        <v>8</v>
      </c>
      <c r="AF516" s="3" t="str">
        <f t="shared" si="304"/>
        <v/>
      </c>
      <c r="AG516" s="3" t="str">
        <f t="shared" si="305"/>
        <v/>
      </c>
      <c r="AH516" s="3" t="str">
        <f t="shared" si="306"/>
        <v/>
      </c>
      <c r="AI516" s="3" t="str">
        <f t="shared" si="307"/>
        <v/>
      </c>
      <c r="AJ516" s="3" t="str">
        <f t="shared" si="308"/>
        <v/>
      </c>
      <c r="AK516" s="3" t="str">
        <f t="shared" si="309"/>
        <v/>
      </c>
      <c r="AL516" s="3" t="str">
        <f t="shared" si="310"/>
        <v/>
      </c>
      <c r="AM516" s="3" t="str">
        <f t="shared" si="311"/>
        <v/>
      </c>
      <c r="AN516" s="3" t="str">
        <f t="shared" si="312"/>
        <v/>
      </c>
      <c r="AO516" s="3" t="str">
        <f t="shared" si="313"/>
        <v/>
      </c>
      <c r="AP516" s="3" t="str">
        <f t="shared" si="314"/>
        <v/>
      </c>
      <c r="AQ516" s="3" t="str">
        <f t="shared" si="315"/>
        <v/>
      </c>
      <c r="AR516" s="3" t="str">
        <f t="shared" si="316"/>
        <v/>
      </c>
      <c r="AS516" s="3" t="str">
        <f t="shared" si="317"/>
        <v/>
      </c>
      <c r="AT516" s="3" t="str">
        <f t="shared" si="318"/>
        <v/>
      </c>
      <c r="AU516" s="3" t="str">
        <f t="shared" si="319"/>
        <v/>
      </c>
      <c r="AV516" s="3" t="str">
        <f t="shared" si="320"/>
        <v/>
      </c>
      <c r="AW516" s="3" t="str">
        <f t="shared" si="321"/>
        <v/>
      </c>
      <c r="AX516" s="3" t="str">
        <f t="shared" si="322"/>
        <v/>
      </c>
      <c r="AY516" s="3" t="str">
        <f t="shared" si="323"/>
        <v/>
      </c>
      <c r="AZ516" s="3" t="str">
        <f t="shared" si="324"/>
        <v/>
      </c>
      <c r="BA516" s="3" t="str">
        <f t="shared" si="325"/>
        <v/>
      </c>
      <c r="BB516" s="3" t="str">
        <f t="shared" si="326"/>
        <v/>
      </c>
      <c r="BC516" s="3" t="str">
        <f t="shared" si="327"/>
        <v/>
      </c>
      <c r="BD516" s="3" t="str">
        <f t="shared" si="328"/>
        <v/>
      </c>
      <c r="BE516" s="3" t="str">
        <f t="shared" si="329"/>
        <v/>
      </c>
      <c r="BF516" s="3" t="str">
        <f t="shared" si="330"/>
        <v/>
      </c>
      <c r="BG516" s="3" t="str">
        <f t="shared" si="331"/>
        <v/>
      </c>
      <c r="BH516" s="3" t="str">
        <f t="shared" si="332"/>
        <v/>
      </c>
      <c r="BI516" s="3" t="str">
        <f t="shared" si="333"/>
        <v/>
      </c>
      <c r="BJ516" s="3" t="str">
        <f t="shared" si="334"/>
        <v/>
      </c>
    </row>
    <row r="517" spans="2:62">
      <c r="B517" s="6">
        <v>7</v>
      </c>
      <c r="C517" s="4" t="str">
        <f>IF(B517="","",VLOOKUP(B517,Tabelle2!$A$2:$B$38,2,0))</f>
        <v>1-4-15-16-19-33</v>
      </c>
      <c r="D517" s="3">
        <f t="shared" si="337"/>
        <v>0</v>
      </c>
      <c r="E517" s="7" t="str">
        <f t="shared" si="335"/>
        <v>L</v>
      </c>
      <c r="F517" s="32" t="str">
        <f>IF(B517="","",IF(AE516&lt;$J$15,"Bet","No Bet"))</f>
        <v>Bet</v>
      </c>
      <c r="G517" s="22">
        <f t="shared" si="336"/>
        <v>-714</v>
      </c>
      <c r="AE517" s="1">
        <f>IF(E517="L",AE516+1,IF(E517="W",0,""))</f>
        <v>9</v>
      </c>
      <c r="AF517" s="3" t="str">
        <f t="shared" si="304"/>
        <v/>
      </c>
      <c r="AG517" s="3" t="str">
        <f t="shared" si="305"/>
        <v/>
      </c>
      <c r="AH517" s="3" t="str">
        <f t="shared" si="306"/>
        <v/>
      </c>
      <c r="AI517" s="3" t="str">
        <f t="shared" si="307"/>
        <v/>
      </c>
      <c r="AJ517" s="3" t="str">
        <f t="shared" si="308"/>
        <v/>
      </c>
      <c r="AK517" s="3" t="str">
        <f t="shared" si="309"/>
        <v/>
      </c>
      <c r="AL517" s="3" t="str">
        <f t="shared" si="310"/>
        <v/>
      </c>
      <c r="AM517" s="3" t="str">
        <f t="shared" si="311"/>
        <v/>
      </c>
      <c r="AN517" s="3" t="str">
        <f t="shared" si="312"/>
        <v/>
      </c>
      <c r="AO517" s="3" t="str">
        <f t="shared" si="313"/>
        <v/>
      </c>
      <c r="AP517" s="3" t="str">
        <f t="shared" si="314"/>
        <v/>
      </c>
      <c r="AQ517" s="3" t="str">
        <f t="shared" si="315"/>
        <v/>
      </c>
      <c r="AR517" s="3" t="str">
        <f t="shared" si="316"/>
        <v/>
      </c>
      <c r="AS517" s="3" t="str">
        <f t="shared" si="317"/>
        <v/>
      </c>
      <c r="AT517" s="3" t="str">
        <f t="shared" si="318"/>
        <v/>
      </c>
      <c r="AU517" s="3" t="str">
        <f t="shared" si="319"/>
        <v/>
      </c>
      <c r="AV517" s="3" t="str">
        <f t="shared" si="320"/>
        <v/>
      </c>
      <c r="AW517" s="3" t="str">
        <f t="shared" si="321"/>
        <v/>
      </c>
      <c r="AX517" s="3" t="str">
        <f t="shared" si="322"/>
        <v/>
      </c>
      <c r="AY517" s="3" t="str">
        <f t="shared" si="323"/>
        <v/>
      </c>
      <c r="AZ517" s="3" t="str">
        <f t="shared" si="324"/>
        <v/>
      </c>
      <c r="BA517" s="3" t="str">
        <f t="shared" si="325"/>
        <v/>
      </c>
      <c r="BB517" s="3" t="str">
        <f t="shared" si="326"/>
        <v/>
      </c>
      <c r="BC517" s="3" t="str">
        <f t="shared" si="327"/>
        <v/>
      </c>
      <c r="BD517" s="3" t="str">
        <f t="shared" si="328"/>
        <v/>
      </c>
      <c r="BE517" s="3" t="str">
        <f t="shared" si="329"/>
        <v/>
      </c>
      <c r="BF517" s="3" t="str">
        <f t="shared" si="330"/>
        <v/>
      </c>
      <c r="BG517" s="3" t="str">
        <f t="shared" si="331"/>
        <v/>
      </c>
      <c r="BH517" s="3" t="str">
        <f t="shared" si="332"/>
        <v/>
      </c>
      <c r="BI517" s="3" t="str">
        <f t="shared" si="333"/>
        <v/>
      </c>
      <c r="BJ517" s="3" t="str">
        <f t="shared" si="334"/>
        <v/>
      </c>
    </row>
    <row r="518" spans="2:62">
      <c r="B518" s="6">
        <v>27</v>
      </c>
      <c r="C518" s="4" t="str">
        <f>IF(B518="","",VLOOKUP(B518,Tabelle2!$A$2:$B$38,2,0))</f>
        <v>5-15-16-19-24-32</v>
      </c>
      <c r="D518" s="3">
        <f t="shared" si="337"/>
        <v>0</v>
      </c>
      <c r="E518" s="7" t="str">
        <f t="shared" si="335"/>
        <v>L</v>
      </c>
      <c r="F518" s="32" t="str">
        <f>IF(B518="","",IF(AE517&lt;$J$15,"Bet","No Bet"))</f>
        <v>Bet</v>
      </c>
      <c r="G518" s="22">
        <f t="shared" si="336"/>
        <v>-720</v>
      </c>
      <c r="AE518" s="1">
        <f>IF(E518="L",AE517+1,IF(E518="W",0,""))</f>
        <v>10</v>
      </c>
      <c r="AF518" s="3" t="str">
        <f t="shared" si="304"/>
        <v/>
      </c>
      <c r="AG518" s="3" t="str">
        <f t="shared" si="305"/>
        <v/>
      </c>
      <c r="AH518" s="3" t="str">
        <f t="shared" si="306"/>
        <v/>
      </c>
      <c r="AI518" s="3" t="str">
        <f t="shared" si="307"/>
        <v/>
      </c>
      <c r="AJ518" s="3" t="str">
        <f t="shared" si="308"/>
        <v/>
      </c>
      <c r="AK518" s="3" t="str">
        <f t="shared" si="309"/>
        <v/>
      </c>
      <c r="AL518" s="3" t="str">
        <f t="shared" si="310"/>
        <v/>
      </c>
      <c r="AM518" s="3" t="str">
        <f t="shared" si="311"/>
        <v/>
      </c>
      <c r="AN518" s="3" t="str">
        <f t="shared" si="312"/>
        <v/>
      </c>
      <c r="AO518" s="3" t="str">
        <f t="shared" si="313"/>
        <v/>
      </c>
      <c r="AP518" s="3" t="str">
        <f t="shared" si="314"/>
        <v/>
      </c>
      <c r="AQ518" s="3" t="str">
        <f t="shared" si="315"/>
        <v/>
      </c>
      <c r="AR518" s="3" t="str">
        <f t="shared" si="316"/>
        <v/>
      </c>
      <c r="AS518" s="3" t="str">
        <f t="shared" si="317"/>
        <v/>
      </c>
      <c r="AT518" s="3" t="str">
        <f t="shared" si="318"/>
        <v/>
      </c>
      <c r="AU518" s="3" t="str">
        <f t="shared" si="319"/>
        <v/>
      </c>
      <c r="AV518" s="3" t="str">
        <f t="shared" si="320"/>
        <v/>
      </c>
      <c r="AW518" s="3" t="str">
        <f t="shared" si="321"/>
        <v/>
      </c>
      <c r="AX518" s="3" t="str">
        <f t="shared" si="322"/>
        <v/>
      </c>
      <c r="AY518" s="3" t="str">
        <f t="shared" si="323"/>
        <v/>
      </c>
      <c r="AZ518" s="3" t="str">
        <f t="shared" si="324"/>
        <v/>
      </c>
      <c r="BA518" s="3" t="str">
        <f t="shared" si="325"/>
        <v/>
      </c>
      <c r="BB518" s="3" t="str">
        <f t="shared" si="326"/>
        <v/>
      </c>
      <c r="BC518" s="3" t="str">
        <f t="shared" si="327"/>
        <v/>
      </c>
      <c r="BD518" s="3" t="str">
        <f t="shared" si="328"/>
        <v/>
      </c>
      <c r="BE518" s="3" t="str">
        <f t="shared" si="329"/>
        <v/>
      </c>
      <c r="BF518" s="3" t="str">
        <f t="shared" si="330"/>
        <v/>
      </c>
      <c r="BG518" s="3" t="str">
        <f t="shared" si="331"/>
        <v/>
      </c>
      <c r="BH518" s="3" t="str">
        <f t="shared" si="332"/>
        <v/>
      </c>
      <c r="BI518" s="3" t="str">
        <f t="shared" si="333"/>
        <v/>
      </c>
      <c r="BJ518" s="3" t="str">
        <f t="shared" si="334"/>
        <v/>
      </c>
    </row>
    <row r="519" spans="2:62">
      <c r="B519" s="6">
        <v>17</v>
      </c>
      <c r="C519" s="4" t="str">
        <f>IF(B519="","",VLOOKUP(B519,Tabelle2!$A$2:$B$38,2,0))</f>
        <v>0-3-8-10-23-26</v>
      </c>
      <c r="D519" s="3">
        <f t="shared" si="337"/>
        <v>0</v>
      </c>
      <c r="E519" s="7" t="str">
        <f t="shared" si="335"/>
        <v>L</v>
      </c>
      <c r="F519" s="32" t="str">
        <f>IF(B519="","",IF(AE518&lt;$J$15,"Bet","No Bet"))</f>
        <v>Bet</v>
      </c>
      <c r="G519" s="22">
        <f t="shared" si="336"/>
        <v>-726</v>
      </c>
      <c r="AE519" s="1">
        <f>IF(E519="L",AE518+1,IF(E519="W",0,""))</f>
        <v>11</v>
      </c>
      <c r="AF519" s="3" t="str">
        <f t="shared" si="304"/>
        <v/>
      </c>
      <c r="AG519" s="3" t="str">
        <f t="shared" si="305"/>
        <v/>
      </c>
      <c r="AH519" s="3" t="str">
        <f t="shared" si="306"/>
        <v/>
      </c>
      <c r="AI519" s="3" t="str">
        <f t="shared" si="307"/>
        <v/>
      </c>
      <c r="AJ519" s="3" t="str">
        <f t="shared" si="308"/>
        <v/>
      </c>
      <c r="AK519" s="3" t="str">
        <f t="shared" si="309"/>
        <v/>
      </c>
      <c r="AL519" s="3" t="str">
        <f t="shared" si="310"/>
        <v/>
      </c>
      <c r="AM519" s="3" t="str">
        <f t="shared" si="311"/>
        <v/>
      </c>
      <c r="AN519" s="3" t="str">
        <f t="shared" si="312"/>
        <v/>
      </c>
      <c r="AO519" s="3" t="str">
        <f t="shared" si="313"/>
        <v/>
      </c>
      <c r="AP519" s="3">
        <f t="shared" si="314"/>
        <v>1</v>
      </c>
      <c r="AQ519" s="3" t="str">
        <f t="shared" si="315"/>
        <v/>
      </c>
      <c r="AR519" s="3" t="str">
        <f t="shared" si="316"/>
        <v/>
      </c>
      <c r="AS519" s="3" t="str">
        <f t="shared" si="317"/>
        <v/>
      </c>
      <c r="AT519" s="3" t="str">
        <f t="shared" si="318"/>
        <v/>
      </c>
      <c r="AU519" s="3" t="str">
        <f t="shared" si="319"/>
        <v/>
      </c>
      <c r="AV519" s="3" t="str">
        <f t="shared" si="320"/>
        <v/>
      </c>
      <c r="AW519" s="3" t="str">
        <f t="shared" si="321"/>
        <v/>
      </c>
      <c r="AX519" s="3" t="str">
        <f t="shared" si="322"/>
        <v/>
      </c>
      <c r="AY519" s="3" t="str">
        <f t="shared" si="323"/>
        <v/>
      </c>
      <c r="AZ519" s="3" t="str">
        <f t="shared" si="324"/>
        <v/>
      </c>
      <c r="BA519" s="3" t="str">
        <f t="shared" si="325"/>
        <v/>
      </c>
      <c r="BB519" s="3" t="str">
        <f t="shared" si="326"/>
        <v/>
      </c>
      <c r="BC519" s="3" t="str">
        <f t="shared" si="327"/>
        <v/>
      </c>
      <c r="BD519" s="3" t="str">
        <f t="shared" si="328"/>
        <v/>
      </c>
      <c r="BE519" s="3" t="str">
        <f t="shared" si="329"/>
        <v/>
      </c>
      <c r="BF519" s="3" t="str">
        <f t="shared" si="330"/>
        <v/>
      </c>
      <c r="BG519" s="3" t="str">
        <f t="shared" si="331"/>
        <v/>
      </c>
      <c r="BH519" s="3" t="str">
        <f t="shared" si="332"/>
        <v/>
      </c>
      <c r="BI519" s="3" t="str">
        <f t="shared" si="333"/>
        <v/>
      </c>
      <c r="BJ519" s="3" t="str">
        <f t="shared" si="334"/>
        <v/>
      </c>
    </row>
    <row r="520" spans="2:62">
      <c r="B520" s="6">
        <v>0</v>
      </c>
      <c r="C520" s="4" t="str">
        <f>IF(B520="","",VLOOKUP(B520,Tabelle2!$A$2:$B$38,2,0))</f>
        <v>6-9-17-18-22-34</v>
      </c>
      <c r="D520" s="3">
        <f t="shared" si="337"/>
        <v>1</v>
      </c>
      <c r="E520" s="7" t="str">
        <f t="shared" si="335"/>
        <v>W</v>
      </c>
      <c r="F520" s="32" t="str">
        <f>IF(B520="","",IF(AE519&lt;$J$15,"Bet","No Bet"))</f>
        <v>Bet</v>
      </c>
      <c r="G520" s="22">
        <f t="shared" si="336"/>
        <v>-696</v>
      </c>
      <c r="AE520" s="1">
        <f>IF(E520="L",AE519+1,IF(E520="W",0,""))</f>
        <v>0</v>
      </c>
      <c r="AF520" s="3" t="str">
        <f t="shared" si="304"/>
        <v/>
      </c>
      <c r="AG520" s="3" t="str">
        <f t="shared" si="305"/>
        <v/>
      </c>
      <c r="AH520" s="3" t="str">
        <f t="shared" si="306"/>
        <v/>
      </c>
      <c r="AI520" s="3" t="str">
        <f t="shared" si="307"/>
        <v/>
      </c>
      <c r="AJ520" s="3" t="str">
        <f t="shared" si="308"/>
        <v/>
      </c>
      <c r="AK520" s="3" t="str">
        <f t="shared" si="309"/>
        <v/>
      </c>
      <c r="AL520" s="3" t="str">
        <f t="shared" si="310"/>
        <v/>
      </c>
      <c r="AM520" s="3" t="str">
        <f t="shared" si="311"/>
        <v/>
      </c>
      <c r="AN520" s="3" t="str">
        <f t="shared" si="312"/>
        <v/>
      </c>
      <c r="AO520" s="3" t="str">
        <f t="shared" si="313"/>
        <v/>
      </c>
      <c r="AP520" s="3" t="str">
        <f t="shared" si="314"/>
        <v/>
      </c>
      <c r="AQ520" s="3" t="str">
        <f t="shared" si="315"/>
        <v/>
      </c>
      <c r="AR520" s="3" t="str">
        <f t="shared" si="316"/>
        <v/>
      </c>
      <c r="AS520" s="3" t="str">
        <f t="shared" si="317"/>
        <v/>
      </c>
      <c r="AT520" s="3" t="str">
        <f t="shared" si="318"/>
        <v/>
      </c>
      <c r="AU520" s="3" t="str">
        <f t="shared" si="319"/>
        <v/>
      </c>
      <c r="AV520" s="3" t="str">
        <f t="shared" si="320"/>
        <v/>
      </c>
      <c r="AW520" s="3" t="str">
        <f t="shared" si="321"/>
        <v/>
      </c>
      <c r="AX520" s="3" t="str">
        <f t="shared" si="322"/>
        <v/>
      </c>
      <c r="AY520" s="3" t="str">
        <f t="shared" si="323"/>
        <v/>
      </c>
      <c r="AZ520" s="3" t="str">
        <f t="shared" si="324"/>
        <v/>
      </c>
      <c r="BA520" s="3" t="str">
        <f t="shared" si="325"/>
        <v/>
      </c>
      <c r="BB520" s="3" t="str">
        <f t="shared" si="326"/>
        <v/>
      </c>
      <c r="BC520" s="3" t="str">
        <f t="shared" si="327"/>
        <v/>
      </c>
      <c r="BD520" s="3" t="str">
        <f t="shared" si="328"/>
        <v/>
      </c>
      <c r="BE520" s="3" t="str">
        <f t="shared" si="329"/>
        <v/>
      </c>
      <c r="BF520" s="3" t="str">
        <f t="shared" si="330"/>
        <v/>
      </c>
      <c r="BG520" s="3" t="str">
        <f t="shared" si="331"/>
        <v/>
      </c>
      <c r="BH520" s="3" t="str">
        <f t="shared" si="332"/>
        <v/>
      </c>
      <c r="BI520" s="3" t="str">
        <f t="shared" si="333"/>
        <v/>
      </c>
      <c r="BJ520" s="3" t="str">
        <f t="shared" si="334"/>
        <v/>
      </c>
    </row>
    <row r="521" spans="2:62">
      <c r="B521" s="6">
        <v>25</v>
      </c>
      <c r="C521" s="4" t="str">
        <f>IF(B521="","",VLOOKUP(B521,Tabelle2!$A$2:$B$38,2,0))</f>
        <v>3-8-23-26-30-35</v>
      </c>
      <c r="D521" s="3">
        <f t="shared" si="337"/>
        <v>0</v>
      </c>
      <c r="E521" s="7" t="str">
        <f t="shared" si="335"/>
        <v>L</v>
      </c>
      <c r="F521" s="32" t="str">
        <f>IF(B521="","",IF(AE520&lt;$J$15,"Bet","No Bet"))</f>
        <v>Bet</v>
      </c>
      <c r="G521" s="22">
        <f t="shared" si="336"/>
        <v>-702</v>
      </c>
      <c r="AE521" s="1">
        <f>IF(E521="L",AE520+1,IF(E521="W",0,""))</f>
        <v>1</v>
      </c>
      <c r="AF521" s="3" t="str">
        <f t="shared" si="304"/>
        <v/>
      </c>
      <c r="AG521" s="3" t="str">
        <f t="shared" si="305"/>
        <v/>
      </c>
      <c r="AH521" s="3" t="str">
        <f t="shared" si="306"/>
        <v/>
      </c>
      <c r="AI521" s="3" t="str">
        <f t="shared" si="307"/>
        <v/>
      </c>
      <c r="AJ521" s="3" t="str">
        <f t="shared" si="308"/>
        <v/>
      </c>
      <c r="AK521" s="3" t="str">
        <f t="shared" si="309"/>
        <v/>
      </c>
      <c r="AL521" s="3" t="str">
        <f t="shared" si="310"/>
        <v/>
      </c>
      <c r="AM521" s="3" t="str">
        <f t="shared" si="311"/>
        <v/>
      </c>
      <c r="AN521" s="3" t="str">
        <f t="shared" si="312"/>
        <v/>
      </c>
      <c r="AO521" s="3" t="str">
        <f t="shared" si="313"/>
        <v/>
      </c>
      <c r="AP521" s="3" t="str">
        <f t="shared" si="314"/>
        <v/>
      </c>
      <c r="AQ521" s="3" t="str">
        <f t="shared" si="315"/>
        <v/>
      </c>
      <c r="AR521" s="3" t="str">
        <f t="shared" si="316"/>
        <v/>
      </c>
      <c r="AS521" s="3" t="str">
        <f t="shared" si="317"/>
        <v/>
      </c>
      <c r="AT521" s="3" t="str">
        <f t="shared" si="318"/>
        <v/>
      </c>
      <c r="AU521" s="3" t="str">
        <f t="shared" si="319"/>
        <v/>
      </c>
      <c r="AV521" s="3" t="str">
        <f t="shared" si="320"/>
        <v/>
      </c>
      <c r="AW521" s="3" t="str">
        <f t="shared" si="321"/>
        <v/>
      </c>
      <c r="AX521" s="3" t="str">
        <f t="shared" si="322"/>
        <v/>
      </c>
      <c r="AY521" s="3" t="str">
        <f t="shared" si="323"/>
        <v/>
      </c>
      <c r="AZ521" s="3" t="str">
        <f t="shared" si="324"/>
        <v/>
      </c>
      <c r="BA521" s="3" t="str">
        <f t="shared" si="325"/>
        <v/>
      </c>
      <c r="BB521" s="3" t="str">
        <f t="shared" si="326"/>
        <v/>
      </c>
      <c r="BC521" s="3" t="str">
        <f t="shared" si="327"/>
        <v/>
      </c>
      <c r="BD521" s="3" t="str">
        <f t="shared" si="328"/>
        <v/>
      </c>
      <c r="BE521" s="3" t="str">
        <f t="shared" si="329"/>
        <v/>
      </c>
      <c r="BF521" s="3" t="str">
        <f t="shared" si="330"/>
        <v/>
      </c>
      <c r="BG521" s="3" t="str">
        <f t="shared" si="331"/>
        <v/>
      </c>
      <c r="BH521" s="3" t="str">
        <f t="shared" si="332"/>
        <v/>
      </c>
      <c r="BI521" s="3" t="str">
        <f t="shared" si="333"/>
        <v/>
      </c>
      <c r="BJ521" s="3" t="str">
        <f t="shared" si="334"/>
        <v/>
      </c>
    </row>
    <row r="522" spans="2:62">
      <c r="B522" s="6">
        <v>25</v>
      </c>
      <c r="C522" s="4" t="str">
        <f>IF(B522="","",VLOOKUP(B522,Tabelle2!$A$2:$B$38,2,0))</f>
        <v>3-8-23-26-30-35</v>
      </c>
      <c r="D522" s="3">
        <f t="shared" si="337"/>
        <v>0</v>
      </c>
      <c r="E522" s="7" t="str">
        <f t="shared" si="335"/>
        <v>L</v>
      </c>
      <c r="F522" s="32" t="str">
        <f>IF(B522="","",IF(AE521&lt;$J$15,"Bet","No Bet"))</f>
        <v>Bet</v>
      </c>
      <c r="G522" s="22">
        <f t="shared" si="336"/>
        <v>-708</v>
      </c>
      <c r="AE522" s="1">
        <f>IF(E522="L",AE521+1,IF(E522="W",0,""))</f>
        <v>2</v>
      </c>
      <c r="AF522" s="3" t="str">
        <f t="shared" si="304"/>
        <v/>
      </c>
      <c r="AG522" s="3" t="str">
        <f t="shared" si="305"/>
        <v/>
      </c>
      <c r="AH522" s="3" t="str">
        <f t="shared" si="306"/>
        <v/>
      </c>
      <c r="AI522" s="3" t="str">
        <f t="shared" si="307"/>
        <v/>
      </c>
      <c r="AJ522" s="3" t="str">
        <f t="shared" si="308"/>
        <v/>
      </c>
      <c r="AK522" s="3" t="str">
        <f t="shared" si="309"/>
        <v/>
      </c>
      <c r="AL522" s="3" t="str">
        <f t="shared" si="310"/>
        <v/>
      </c>
      <c r="AM522" s="3" t="str">
        <f t="shared" si="311"/>
        <v/>
      </c>
      <c r="AN522" s="3" t="str">
        <f t="shared" si="312"/>
        <v/>
      </c>
      <c r="AO522" s="3" t="str">
        <f t="shared" si="313"/>
        <v/>
      </c>
      <c r="AP522" s="3" t="str">
        <f t="shared" si="314"/>
        <v/>
      </c>
      <c r="AQ522" s="3" t="str">
        <f t="shared" si="315"/>
        <v/>
      </c>
      <c r="AR522" s="3" t="str">
        <f t="shared" si="316"/>
        <v/>
      </c>
      <c r="AS522" s="3" t="str">
        <f t="shared" si="317"/>
        <v/>
      </c>
      <c r="AT522" s="3" t="str">
        <f t="shared" si="318"/>
        <v/>
      </c>
      <c r="AU522" s="3" t="str">
        <f t="shared" si="319"/>
        <v/>
      </c>
      <c r="AV522" s="3" t="str">
        <f t="shared" si="320"/>
        <v/>
      </c>
      <c r="AW522" s="3" t="str">
        <f t="shared" si="321"/>
        <v/>
      </c>
      <c r="AX522" s="3" t="str">
        <f t="shared" si="322"/>
        <v/>
      </c>
      <c r="AY522" s="3" t="str">
        <f t="shared" si="323"/>
        <v/>
      </c>
      <c r="AZ522" s="3" t="str">
        <f t="shared" si="324"/>
        <v/>
      </c>
      <c r="BA522" s="3" t="str">
        <f t="shared" si="325"/>
        <v/>
      </c>
      <c r="BB522" s="3" t="str">
        <f t="shared" si="326"/>
        <v/>
      </c>
      <c r="BC522" s="3" t="str">
        <f t="shared" si="327"/>
        <v/>
      </c>
      <c r="BD522" s="3" t="str">
        <f t="shared" si="328"/>
        <v/>
      </c>
      <c r="BE522" s="3" t="str">
        <f t="shared" si="329"/>
        <v/>
      </c>
      <c r="BF522" s="3" t="str">
        <f t="shared" si="330"/>
        <v/>
      </c>
      <c r="BG522" s="3" t="str">
        <f t="shared" si="331"/>
        <v/>
      </c>
      <c r="BH522" s="3" t="str">
        <f t="shared" si="332"/>
        <v/>
      </c>
      <c r="BI522" s="3" t="str">
        <f t="shared" si="333"/>
        <v/>
      </c>
      <c r="BJ522" s="3" t="str">
        <f t="shared" si="334"/>
        <v/>
      </c>
    </row>
    <row r="523" spans="2:62">
      <c r="B523" s="6">
        <v>27</v>
      </c>
      <c r="C523" s="4" t="str">
        <f>IF(B523="","",VLOOKUP(B523,Tabelle2!$A$2:$B$38,2,0))</f>
        <v>5-15-16-19-24-32</v>
      </c>
      <c r="D523" s="3">
        <f t="shared" si="337"/>
        <v>0</v>
      </c>
      <c r="E523" s="7" t="str">
        <f t="shared" si="335"/>
        <v>L</v>
      </c>
      <c r="F523" s="32" t="str">
        <f>IF(B523="","",IF(AE522&lt;$J$15,"Bet","No Bet"))</f>
        <v>Bet</v>
      </c>
      <c r="G523" s="22">
        <f t="shared" si="336"/>
        <v>-714</v>
      </c>
      <c r="AE523" s="1">
        <f>IF(E523="L",AE522+1,IF(E523="W",0,""))</f>
        <v>3</v>
      </c>
      <c r="AF523" s="3" t="str">
        <f t="shared" si="304"/>
        <v/>
      </c>
      <c r="AG523" s="3" t="str">
        <f t="shared" si="305"/>
        <v/>
      </c>
      <c r="AH523" s="3" t="str">
        <f t="shared" si="306"/>
        <v/>
      </c>
      <c r="AI523" s="3" t="str">
        <f t="shared" si="307"/>
        <v/>
      </c>
      <c r="AJ523" s="3" t="str">
        <f t="shared" si="308"/>
        <v/>
      </c>
      <c r="AK523" s="3" t="str">
        <f t="shared" si="309"/>
        <v/>
      </c>
      <c r="AL523" s="3" t="str">
        <f t="shared" si="310"/>
        <v/>
      </c>
      <c r="AM523" s="3" t="str">
        <f t="shared" si="311"/>
        <v/>
      </c>
      <c r="AN523" s="3" t="str">
        <f t="shared" si="312"/>
        <v/>
      </c>
      <c r="AO523" s="3" t="str">
        <f t="shared" si="313"/>
        <v/>
      </c>
      <c r="AP523" s="3" t="str">
        <f t="shared" si="314"/>
        <v/>
      </c>
      <c r="AQ523" s="3" t="str">
        <f t="shared" si="315"/>
        <v/>
      </c>
      <c r="AR523" s="3" t="str">
        <f t="shared" si="316"/>
        <v/>
      </c>
      <c r="AS523" s="3" t="str">
        <f t="shared" si="317"/>
        <v/>
      </c>
      <c r="AT523" s="3" t="str">
        <f t="shared" si="318"/>
        <v/>
      </c>
      <c r="AU523" s="3" t="str">
        <f t="shared" si="319"/>
        <v/>
      </c>
      <c r="AV523" s="3" t="str">
        <f t="shared" si="320"/>
        <v/>
      </c>
      <c r="AW523" s="3" t="str">
        <f t="shared" si="321"/>
        <v/>
      </c>
      <c r="AX523" s="3" t="str">
        <f t="shared" si="322"/>
        <v/>
      </c>
      <c r="AY523" s="3" t="str">
        <f t="shared" si="323"/>
        <v/>
      </c>
      <c r="AZ523" s="3" t="str">
        <f t="shared" si="324"/>
        <v/>
      </c>
      <c r="BA523" s="3" t="str">
        <f t="shared" si="325"/>
        <v/>
      </c>
      <c r="BB523" s="3" t="str">
        <f t="shared" si="326"/>
        <v/>
      </c>
      <c r="BC523" s="3" t="str">
        <f t="shared" si="327"/>
        <v/>
      </c>
      <c r="BD523" s="3" t="str">
        <f t="shared" si="328"/>
        <v/>
      </c>
      <c r="BE523" s="3" t="str">
        <f t="shared" si="329"/>
        <v/>
      </c>
      <c r="BF523" s="3" t="str">
        <f t="shared" si="330"/>
        <v/>
      </c>
      <c r="BG523" s="3" t="str">
        <f t="shared" si="331"/>
        <v/>
      </c>
      <c r="BH523" s="3" t="str">
        <f t="shared" si="332"/>
        <v/>
      </c>
      <c r="BI523" s="3" t="str">
        <f t="shared" si="333"/>
        <v/>
      </c>
      <c r="BJ523" s="3" t="str">
        <f t="shared" si="334"/>
        <v/>
      </c>
    </row>
    <row r="524" spans="2:62">
      <c r="B524" s="6">
        <v>1</v>
      </c>
      <c r="C524" s="4" t="str">
        <f>IF(B524="","",VLOOKUP(B524,Tabelle2!$A$2:$B$38,2,0))</f>
        <v>7-11-12-28-30-36</v>
      </c>
      <c r="D524" s="3">
        <f t="shared" si="337"/>
        <v>0</v>
      </c>
      <c r="E524" s="7" t="str">
        <f t="shared" si="335"/>
        <v>L</v>
      </c>
      <c r="F524" s="32" t="str">
        <f>IF(B524="","",IF(AE523&lt;$J$15,"Bet","No Bet"))</f>
        <v>Bet</v>
      </c>
      <c r="G524" s="22">
        <f t="shared" si="336"/>
        <v>-720</v>
      </c>
      <c r="AE524" s="1">
        <f>IF(E524="L",AE523+1,IF(E524="W",0,""))</f>
        <v>4</v>
      </c>
      <c r="AF524" s="3" t="str">
        <f t="shared" si="304"/>
        <v/>
      </c>
      <c r="AG524" s="3" t="str">
        <f t="shared" si="305"/>
        <v/>
      </c>
      <c r="AH524" s="3" t="str">
        <f t="shared" si="306"/>
        <v/>
      </c>
      <c r="AI524" s="3" t="str">
        <f t="shared" si="307"/>
        <v/>
      </c>
      <c r="AJ524" s="3" t="str">
        <f t="shared" si="308"/>
        <v/>
      </c>
      <c r="AK524" s="3" t="str">
        <f t="shared" si="309"/>
        <v/>
      </c>
      <c r="AL524" s="3" t="str">
        <f t="shared" si="310"/>
        <v/>
      </c>
      <c r="AM524" s="3" t="str">
        <f t="shared" si="311"/>
        <v/>
      </c>
      <c r="AN524" s="3" t="str">
        <f t="shared" si="312"/>
        <v/>
      </c>
      <c r="AO524" s="3" t="str">
        <f t="shared" si="313"/>
        <v/>
      </c>
      <c r="AP524" s="3" t="str">
        <f t="shared" si="314"/>
        <v/>
      </c>
      <c r="AQ524" s="3" t="str">
        <f t="shared" si="315"/>
        <v/>
      </c>
      <c r="AR524" s="3" t="str">
        <f t="shared" si="316"/>
        <v/>
      </c>
      <c r="AS524" s="3" t="str">
        <f t="shared" si="317"/>
        <v/>
      </c>
      <c r="AT524" s="3" t="str">
        <f t="shared" si="318"/>
        <v/>
      </c>
      <c r="AU524" s="3" t="str">
        <f t="shared" si="319"/>
        <v/>
      </c>
      <c r="AV524" s="3" t="str">
        <f t="shared" si="320"/>
        <v/>
      </c>
      <c r="AW524" s="3" t="str">
        <f t="shared" si="321"/>
        <v/>
      </c>
      <c r="AX524" s="3" t="str">
        <f t="shared" si="322"/>
        <v/>
      </c>
      <c r="AY524" s="3" t="str">
        <f t="shared" si="323"/>
        <v/>
      </c>
      <c r="AZ524" s="3" t="str">
        <f t="shared" si="324"/>
        <v/>
      </c>
      <c r="BA524" s="3" t="str">
        <f t="shared" si="325"/>
        <v/>
      </c>
      <c r="BB524" s="3" t="str">
        <f t="shared" si="326"/>
        <v/>
      </c>
      <c r="BC524" s="3" t="str">
        <f t="shared" si="327"/>
        <v/>
      </c>
      <c r="BD524" s="3" t="str">
        <f t="shared" si="328"/>
        <v/>
      </c>
      <c r="BE524" s="3" t="str">
        <f t="shared" si="329"/>
        <v/>
      </c>
      <c r="BF524" s="3" t="str">
        <f t="shared" si="330"/>
        <v/>
      </c>
      <c r="BG524" s="3" t="str">
        <f t="shared" si="331"/>
        <v/>
      </c>
      <c r="BH524" s="3" t="str">
        <f t="shared" si="332"/>
        <v/>
      </c>
      <c r="BI524" s="3" t="str">
        <f t="shared" si="333"/>
        <v/>
      </c>
      <c r="BJ524" s="3" t="str">
        <f t="shared" si="334"/>
        <v/>
      </c>
    </row>
    <row r="525" spans="2:62">
      <c r="B525" s="6">
        <v>20</v>
      </c>
      <c r="C525" s="4" t="str">
        <f>IF(B525="","",VLOOKUP(B525,Tabelle2!$A$2:$B$38,2,0))</f>
        <v>8-11-12-28-30-36</v>
      </c>
      <c r="D525" s="3">
        <f t="shared" si="337"/>
        <v>0</v>
      </c>
      <c r="E525" s="7" t="str">
        <f t="shared" si="335"/>
        <v>L</v>
      </c>
      <c r="F525" s="32" t="str">
        <f>IF(B525="","",IF(AE524&lt;$J$15,"Bet","No Bet"))</f>
        <v>Bet</v>
      </c>
      <c r="G525" s="22">
        <f t="shared" si="336"/>
        <v>-726</v>
      </c>
      <c r="AE525" s="1">
        <f>IF(E525="L",AE524+1,IF(E525="W",0,""))</f>
        <v>5</v>
      </c>
      <c r="AF525" s="3" t="str">
        <f t="shared" ref="AF525:AF588" si="338">IF(AND($AE526=0,$AE525=1),1,"")</f>
        <v/>
      </c>
      <c r="AG525" s="3" t="str">
        <f t="shared" ref="AG525:AG588" si="339">IF(AND($AE526=0,$AE525=2),1,"")</f>
        <v/>
      </c>
      <c r="AH525" s="3" t="str">
        <f t="shared" ref="AH525:AH588" si="340">IF(AND($AE526=0,$AE525=3),1,"")</f>
        <v/>
      </c>
      <c r="AI525" s="3" t="str">
        <f t="shared" ref="AI525:AI588" si="341">IF(AND($AE526=0,$AE525=4),1,"")</f>
        <v/>
      </c>
      <c r="AJ525" s="3" t="str">
        <f t="shared" ref="AJ525:AJ588" si="342">IF(AND($AE526=0,$AE525=5),1,"")</f>
        <v/>
      </c>
      <c r="AK525" s="3" t="str">
        <f t="shared" ref="AK525:AK588" si="343">IF(AND($AE526=0,$AE525=6),1,"")</f>
        <v/>
      </c>
      <c r="AL525" s="3" t="str">
        <f t="shared" ref="AL525:AL588" si="344">IF(AND($AE526=0,$AE525=7),1,"")</f>
        <v/>
      </c>
      <c r="AM525" s="3" t="str">
        <f t="shared" ref="AM525:AM588" si="345">IF(AND($AE526=0,$AE525=8),1,"")</f>
        <v/>
      </c>
      <c r="AN525" s="3" t="str">
        <f t="shared" ref="AN525:AN588" si="346">IF(AND($AE526=0,$AE525=9),1,"")</f>
        <v/>
      </c>
      <c r="AO525" s="3" t="str">
        <f t="shared" ref="AO525:AO588" si="347">IF(AND($AE526=0,$AE525=10),1,"")</f>
        <v/>
      </c>
      <c r="AP525" s="3" t="str">
        <f t="shared" ref="AP525:AP588" si="348">IF(AND($AE526=0,$AE525=11),1,"")</f>
        <v/>
      </c>
      <c r="AQ525" s="3" t="str">
        <f t="shared" ref="AQ525:AQ588" si="349">IF(AND($AE526=0,$AE525=12),1,"")</f>
        <v/>
      </c>
      <c r="AR525" s="3" t="str">
        <f t="shared" ref="AR525:AR588" si="350">IF(AND($AE526=0,$AE525=13),1,"")</f>
        <v/>
      </c>
      <c r="AS525" s="3" t="str">
        <f t="shared" ref="AS525:AS588" si="351">IF(AND($AE526=0,$AE525=14),1,"")</f>
        <v/>
      </c>
      <c r="AT525" s="3" t="str">
        <f t="shared" ref="AT525:AT588" si="352">IF(AND($AE526=0,$AE525=15),1,"")</f>
        <v/>
      </c>
      <c r="AU525" s="3" t="str">
        <f t="shared" ref="AU525:AU588" si="353">IF(AND($AE526=0,$AE525=16),1,"")</f>
        <v/>
      </c>
      <c r="AV525" s="3" t="str">
        <f t="shared" ref="AV525:AV588" si="354">IF(AND($AE526=0,$AE525=17),1,"")</f>
        <v/>
      </c>
      <c r="AW525" s="3" t="str">
        <f t="shared" ref="AW525:AW588" si="355">IF(AND($AE526=0,$AE525=18),1,"")</f>
        <v/>
      </c>
      <c r="AX525" s="3" t="str">
        <f t="shared" ref="AX525:AX588" si="356">IF(AND($AE526=0,$AE525=19),1,"")</f>
        <v/>
      </c>
      <c r="AY525" s="3" t="str">
        <f t="shared" ref="AY525:AY588" si="357">IF(AND($AE526=0,$AE525=20),1,"")</f>
        <v/>
      </c>
      <c r="AZ525" s="3" t="str">
        <f t="shared" ref="AZ525:AZ588" si="358">IF(AND($AE526=0,$AE525=21),1,"")</f>
        <v/>
      </c>
      <c r="BA525" s="3" t="str">
        <f t="shared" ref="BA525:BA588" si="359">IF(AND($AE526=0,$AE525=22),1,"")</f>
        <v/>
      </c>
      <c r="BB525" s="3" t="str">
        <f t="shared" ref="BB525:BB588" si="360">IF(AND($AE526=0,$AE525=23),1,"")</f>
        <v/>
      </c>
      <c r="BC525" s="3" t="str">
        <f t="shared" ref="BC525:BC588" si="361">IF(AND($AE526=0,$AE525=24),1,"")</f>
        <v/>
      </c>
      <c r="BD525" s="3" t="str">
        <f t="shared" ref="BD525:BD588" si="362">IF(AND($AE526=0,$AE525=25),1,"")</f>
        <v/>
      </c>
      <c r="BE525" s="3" t="str">
        <f t="shared" ref="BE525:BE588" si="363">IF(AND($AE526=0,$AE525=26),1,"")</f>
        <v/>
      </c>
      <c r="BF525" s="3" t="str">
        <f t="shared" ref="BF525:BF588" si="364">IF(AND($AE526=0,$AE525=27),1,"")</f>
        <v/>
      </c>
      <c r="BG525" s="3" t="str">
        <f t="shared" ref="BG525:BG588" si="365">IF(AND($AE526=0,$AE525=28),1,"")</f>
        <v/>
      </c>
      <c r="BH525" s="3" t="str">
        <f t="shared" ref="BH525:BH588" si="366">IF(AND($AE526=0,$AE525=29),1,"")</f>
        <v/>
      </c>
      <c r="BI525" s="3" t="str">
        <f t="shared" ref="BI525:BI588" si="367">IF(AND($AE526=0,$AE525=30),1,"")</f>
        <v/>
      </c>
      <c r="BJ525" s="3" t="str">
        <f t="shared" si="334"/>
        <v/>
      </c>
    </row>
    <row r="526" spans="2:62">
      <c r="B526" s="6">
        <v>32</v>
      </c>
      <c r="C526" s="4" t="str">
        <f>IF(B526="","",VLOOKUP(B526,Tabelle2!$A$2:$B$38,2,0))</f>
        <v>6-18-22-27-29-34</v>
      </c>
      <c r="D526" s="3">
        <f t="shared" si="337"/>
        <v>0</v>
      </c>
      <c r="E526" s="7" t="str">
        <f t="shared" si="335"/>
        <v>L</v>
      </c>
      <c r="F526" s="32" t="str">
        <f>IF(B526="","",IF(AE525&lt;$J$15,"Bet","No Bet"))</f>
        <v>Bet</v>
      </c>
      <c r="G526" s="22">
        <f t="shared" si="336"/>
        <v>-732</v>
      </c>
      <c r="AE526" s="1">
        <f>IF(E526="L",AE525+1,IF(E526="W",0,""))</f>
        <v>6</v>
      </c>
      <c r="AF526" s="3" t="str">
        <f t="shared" si="338"/>
        <v/>
      </c>
      <c r="AG526" s="3" t="str">
        <f t="shared" si="339"/>
        <v/>
      </c>
      <c r="AH526" s="3" t="str">
        <f t="shared" si="340"/>
        <v/>
      </c>
      <c r="AI526" s="3" t="str">
        <f t="shared" si="341"/>
        <v/>
      </c>
      <c r="AJ526" s="3" t="str">
        <f t="shared" si="342"/>
        <v/>
      </c>
      <c r="AK526" s="3" t="str">
        <f t="shared" si="343"/>
        <v/>
      </c>
      <c r="AL526" s="3" t="str">
        <f t="shared" si="344"/>
        <v/>
      </c>
      <c r="AM526" s="3" t="str">
        <f t="shared" si="345"/>
        <v/>
      </c>
      <c r="AN526" s="3" t="str">
        <f t="shared" si="346"/>
        <v/>
      </c>
      <c r="AO526" s="3" t="str">
        <f t="shared" si="347"/>
        <v/>
      </c>
      <c r="AP526" s="3" t="str">
        <f t="shared" si="348"/>
        <v/>
      </c>
      <c r="AQ526" s="3" t="str">
        <f t="shared" si="349"/>
        <v/>
      </c>
      <c r="AR526" s="3" t="str">
        <f t="shared" si="350"/>
        <v/>
      </c>
      <c r="AS526" s="3" t="str">
        <f t="shared" si="351"/>
        <v/>
      </c>
      <c r="AT526" s="3" t="str">
        <f t="shared" si="352"/>
        <v/>
      </c>
      <c r="AU526" s="3" t="str">
        <f t="shared" si="353"/>
        <v/>
      </c>
      <c r="AV526" s="3" t="str">
        <f t="shared" si="354"/>
        <v/>
      </c>
      <c r="AW526" s="3" t="str">
        <f t="shared" si="355"/>
        <v/>
      </c>
      <c r="AX526" s="3" t="str">
        <f t="shared" si="356"/>
        <v/>
      </c>
      <c r="AY526" s="3" t="str">
        <f t="shared" si="357"/>
        <v/>
      </c>
      <c r="AZ526" s="3" t="str">
        <f t="shared" si="358"/>
        <v/>
      </c>
      <c r="BA526" s="3" t="str">
        <f t="shared" si="359"/>
        <v/>
      </c>
      <c r="BB526" s="3" t="str">
        <f t="shared" si="360"/>
        <v/>
      </c>
      <c r="BC526" s="3" t="str">
        <f t="shared" si="361"/>
        <v/>
      </c>
      <c r="BD526" s="3" t="str">
        <f t="shared" si="362"/>
        <v/>
      </c>
      <c r="BE526" s="3" t="str">
        <f t="shared" si="363"/>
        <v/>
      </c>
      <c r="BF526" s="3" t="str">
        <f t="shared" si="364"/>
        <v/>
      </c>
      <c r="BG526" s="3" t="str">
        <f t="shared" si="365"/>
        <v/>
      </c>
      <c r="BH526" s="3" t="str">
        <f t="shared" si="366"/>
        <v/>
      </c>
      <c r="BI526" s="3" t="str">
        <f t="shared" si="367"/>
        <v/>
      </c>
      <c r="BJ526" s="3" t="str">
        <f t="shared" ref="BJ526:BJ589" si="368">IF(AE526="","",IF(AND($AE527=0,$AE526&gt;30),1,""))</f>
        <v/>
      </c>
    </row>
    <row r="527" spans="2:62">
      <c r="B527" s="6">
        <v>15</v>
      </c>
      <c r="C527" s="4" t="str">
        <f>IF(B527="","",VLOOKUP(B527,Tabelle2!$A$2:$B$38,2,0))</f>
        <v>6-7-12-18-27-29</v>
      </c>
      <c r="D527" s="3">
        <f t="shared" si="337"/>
        <v>0</v>
      </c>
      <c r="E527" s="7" t="str">
        <f t="shared" si="335"/>
        <v>L</v>
      </c>
      <c r="F527" s="32" t="str">
        <f>IF(B527="","",IF(AE526&lt;$J$15,"Bet","No Bet"))</f>
        <v>Bet</v>
      </c>
      <c r="G527" s="22">
        <f t="shared" si="336"/>
        <v>-738</v>
      </c>
      <c r="AE527" s="1">
        <f>IF(E527="L",AE526+1,IF(E527="W",0,""))</f>
        <v>7</v>
      </c>
      <c r="AF527" s="3" t="str">
        <f t="shared" si="338"/>
        <v/>
      </c>
      <c r="AG527" s="3" t="str">
        <f t="shared" si="339"/>
        <v/>
      </c>
      <c r="AH527" s="3" t="str">
        <f t="shared" si="340"/>
        <v/>
      </c>
      <c r="AI527" s="3" t="str">
        <f t="shared" si="341"/>
        <v/>
      </c>
      <c r="AJ527" s="3" t="str">
        <f t="shared" si="342"/>
        <v/>
      </c>
      <c r="AK527" s="3" t="str">
        <f t="shared" si="343"/>
        <v/>
      </c>
      <c r="AL527" s="3" t="str">
        <f t="shared" si="344"/>
        <v/>
      </c>
      <c r="AM527" s="3" t="str">
        <f t="shared" si="345"/>
        <v/>
      </c>
      <c r="AN527" s="3" t="str">
        <f t="shared" si="346"/>
        <v/>
      </c>
      <c r="AO527" s="3" t="str">
        <f t="shared" si="347"/>
        <v/>
      </c>
      <c r="AP527" s="3" t="str">
        <f t="shared" si="348"/>
        <v/>
      </c>
      <c r="AQ527" s="3" t="str">
        <f t="shared" si="349"/>
        <v/>
      </c>
      <c r="AR527" s="3" t="str">
        <f t="shared" si="350"/>
        <v/>
      </c>
      <c r="AS527" s="3" t="str">
        <f t="shared" si="351"/>
        <v/>
      </c>
      <c r="AT527" s="3" t="str">
        <f t="shared" si="352"/>
        <v/>
      </c>
      <c r="AU527" s="3" t="str">
        <f t="shared" si="353"/>
        <v/>
      </c>
      <c r="AV527" s="3" t="str">
        <f t="shared" si="354"/>
        <v/>
      </c>
      <c r="AW527" s="3" t="str">
        <f t="shared" si="355"/>
        <v/>
      </c>
      <c r="AX527" s="3" t="str">
        <f t="shared" si="356"/>
        <v/>
      </c>
      <c r="AY527" s="3" t="str">
        <f t="shared" si="357"/>
        <v/>
      </c>
      <c r="AZ527" s="3" t="str">
        <f t="shared" si="358"/>
        <v/>
      </c>
      <c r="BA527" s="3" t="str">
        <f t="shared" si="359"/>
        <v/>
      </c>
      <c r="BB527" s="3" t="str">
        <f t="shared" si="360"/>
        <v/>
      </c>
      <c r="BC527" s="3" t="str">
        <f t="shared" si="361"/>
        <v/>
      </c>
      <c r="BD527" s="3" t="str">
        <f t="shared" si="362"/>
        <v/>
      </c>
      <c r="BE527" s="3" t="str">
        <f t="shared" si="363"/>
        <v/>
      </c>
      <c r="BF527" s="3" t="str">
        <f t="shared" si="364"/>
        <v/>
      </c>
      <c r="BG527" s="3" t="str">
        <f t="shared" si="365"/>
        <v/>
      </c>
      <c r="BH527" s="3" t="str">
        <f t="shared" si="366"/>
        <v/>
      </c>
      <c r="BI527" s="3" t="str">
        <f t="shared" si="367"/>
        <v/>
      </c>
      <c r="BJ527" s="3" t="str">
        <f t="shared" si="368"/>
        <v/>
      </c>
    </row>
    <row r="528" spans="2:62">
      <c r="B528" s="6">
        <v>28</v>
      </c>
      <c r="C528" s="4" t="str">
        <f>IF(B528="","",VLOOKUP(B528,Tabelle2!$A$2:$B$38,2,0))</f>
        <v>1-4-19-20-21-33</v>
      </c>
      <c r="D528" s="3">
        <f t="shared" si="337"/>
        <v>0</v>
      </c>
      <c r="E528" s="7" t="str">
        <f t="shared" si="335"/>
        <v>L</v>
      </c>
      <c r="F528" s="32" t="str">
        <f>IF(B528="","",IF(AE527&lt;$J$15,"Bet","No Bet"))</f>
        <v>Bet</v>
      </c>
      <c r="G528" s="22">
        <f t="shared" si="336"/>
        <v>-744</v>
      </c>
      <c r="AE528" s="1">
        <f>IF(E528="L",AE527+1,IF(E528="W",0,""))</f>
        <v>8</v>
      </c>
      <c r="AF528" s="3" t="str">
        <f t="shared" si="338"/>
        <v/>
      </c>
      <c r="AG528" s="3" t="str">
        <f t="shared" si="339"/>
        <v/>
      </c>
      <c r="AH528" s="3" t="str">
        <f t="shared" si="340"/>
        <v/>
      </c>
      <c r="AI528" s="3" t="str">
        <f t="shared" si="341"/>
        <v/>
      </c>
      <c r="AJ528" s="3" t="str">
        <f t="shared" si="342"/>
        <v/>
      </c>
      <c r="AK528" s="3" t="str">
        <f t="shared" si="343"/>
        <v/>
      </c>
      <c r="AL528" s="3" t="str">
        <f t="shared" si="344"/>
        <v/>
      </c>
      <c r="AM528" s="3" t="str">
        <f t="shared" si="345"/>
        <v/>
      </c>
      <c r="AN528" s="3" t="str">
        <f t="shared" si="346"/>
        <v/>
      </c>
      <c r="AO528" s="3" t="str">
        <f t="shared" si="347"/>
        <v/>
      </c>
      <c r="AP528" s="3" t="str">
        <f t="shared" si="348"/>
        <v/>
      </c>
      <c r="AQ528" s="3" t="str">
        <f t="shared" si="349"/>
        <v/>
      </c>
      <c r="AR528" s="3" t="str">
        <f t="shared" si="350"/>
        <v/>
      </c>
      <c r="AS528" s="3" t="str">
        <f t="shared" si="351"/>
        <v/>
      </c>
      <c r="AT528" s="3" t="str">
        <f t="shared" si="352"/>
        <v/>
      </c>
      <c r="AU528" s="3" t="str">
        <f t="shared" si="353"/>
        <v/>
      </c>
      <c r="AV528" s="3" t="str">
        <f t="shared" si="354"/>
        <v/>
      </c>
      <c r="AW528" s="3" t="str">
        <f t="shared" si="355"/>
        <v/>
      </c>
      <c r="AX528" s="3" t="str">
        <f t="shared" si="356"/>
        <v/>
      </c>
      <c r="AY528" s="3" t="str">
        <f t="shared" si="357"/>
        <v/>
      </c>
      <c r="AZ528" s="3" t="str">
        <f t="shared" si="358"/>
        <v/>
      </c>
      <c r="BA528" s="3" t="str">
        <f t="shared" si="359"/>
        <v/>
      </c>
      <c r="BB528" s="3" t="str">
        <f t="shared" si="360"/>
        <v/>
      </c>
      <c r="BC528" s="3" t="str">
        <f t="shared" si="361"/>
        <v/>
      </c>
      <c r="BD528" s="3" t="str">
        <f t="shared" si="362"/>
        <v/>
      </c>
      <c r="BE528" s="3" t="str">
        <f t="shared" si="363"/>
        <v/>
      </c>
      <c r="BF528" s="3" t="str">
        <f t="shared" si="364"/>
        <v/>
      </c>
      <c r="BG528" s="3" t="str">
        <f t="shared" si="365"/>
        <v/>
      </c>
      <c r="BH528" s="3" t="str">
        <f t="shared" si="366"/>
        <v/>
      </c>
      <c r="BI528" s="3" t="str">
        <f t="shared" si="367"/>
        <v/>
      </c>
      <c r="BJ528" s="3" t="str">
        <f t="shared" si="368"/>
        <v/>
      </c>
    </row>
    <row r="529" spans="2:62">
      <c r="B529" s="6">
        <v>23</v>
      </c>
      <c r="C529" s="4" t="str">
        <f>IF(B529="","",VLOOKUP(B529,Tabelle2!$A$2:$B$38,2,0))</f>
        <v>9-14-17-25-31-34</v>
      </c>
      <c r="D529" s="3">
        <f t="shared" si="337"/>
        <v>0</v>
      </c>
      <c r="E529" s="7" t="str">
        <f t="shared" si="335"/>
        <v>L</v>
      </c>
      <c r="F529" s="32" t="str">
        <f>IF(B529="","",IF(AE528&lt;$J$15,"Bet","No Bet"))</f>
        <v>Bet</v>
      </c>
      <c r="G529" s="22">
        <f t="shared" si="336"/>
        <v>-750</v>
      </c>
      <c r="AE529" s="1">
        <f>IF(E529="L",AE528+1,IF(E529="W",0,""))</f>
        <v>9</v>
      </c>
      <c r="AF529" s="3" t="str">
        <f t="shared" si="338"/>
        <v/>
      </c>
      <c r="AG529" s="3" t="str">
        <f t="shared" si="339"/>
        <v/>
      </c>
      <c r="AH529" s="3" t="str">
        <f t="shared" si="340"/>
        <v/>
      </c>
      <c r="AI529" s="3" t="str">
        <f t="shared" si="341"/>
        <v/>
      </c>
      <c r="AJ529" s="3" t="str">
        <f t="shared" si="342"/>
        <v/>
      </c>
      <c r="AK529" s="3" t="str">
        <f t="shared" si="343"/>
        <v/>
      </c>
      <c r="AL529" s="3" t="str">
        <f t="shared" si="344"/>
        <v/>
      </c>
      <c r="AM529" s="3" t="str">
        <f t="shared" si="345"/>
        <v/>
      </c>
      <c r="AN529" s="3" t="str">
        <f t="shared" si="346"/>
        <v/>
      </c>
      <c r="AO529" s="3" t="str">
        <f t="shared" si="347"/>
        <v/>
      </c>
      <c r="AP529" s="3" t="str">
        <f t="shared" si="348"/>
        <v/>
      </c>
      <c r="AQ529" s="3" t="str">
        <f t="shared" si="349"/>
        <v/>
      </c>
      <c r="AR529" s="3" t="str">
        <f t="shared" si="350"/>
        <v/>
      </c>
      <c r="AS529" s="3" t="str">
        <f t="shared" si="351"/>
        <v/>
      </c>
      <c r="AT529" s="3" t="str">
        <f t="shared" si="352"/>
        <v/>
      </c>
      <c r="AU529" s="3" t="str">
        <f t="shared" si="353"/>
        <v/>
      </c>
      <c r="AV529" s="3" t="str">
        <f t="shared" si="354"/>
        <v/>
      </c>
      <c r="AW529" s="3" t="str">
        <f t="shared" si="355"/>
        <v/>
      </c>
      <c r="AX529" s="3" t="str">
        <f t="shared" si="356"/>
        <v/>
      </c>
      <c r="AY529" s="3" t="str">
        <f t="shared" si="357"/>
        <v/>
      </c>
      <c r="AZ529" s="3" t="str">
        <f t="shared" si="358"/>
        <v/>
      </c>
      <c r="BA529" s="3" t="str">
        <f t="shared" si="359"/>
        <v/>
      </c>
      <c r="BB529" s="3" t="str">
        <f t="shared" si="360"/>
        <v/>
      </c>
      <c r="BC529" s="3" t="str">
        <f t="shared" si="361"/>
        <v/>
      </c>
      <c r="BD529" s="3" t="str">
        <f t="shared" si="362"/>
        <v/>
      </c>
      <c r="BE529" s="3" t="str">
        <f t="shared" si="363"/>
        <v/>
      </c>
      <c r="BF529" s="3" t="str">
        <f t="shared" si="364"/>
        <v/>
      </c>
      <c r="BG529" s="3" t="str">
        <f t="shared" si="365"/>
        <v/>
      </c>
      <c r="BH529" s="3" t="str">
        <f t="shared" si="366"/>
        <v/>
      </c>
      <c r="BI529" s="3" t="str">
        <f t="shared" si="367"/>
        <v/>
      </c>
      <c r="BJ529" s="3" t="str">
        <f t="shared" si="368"/>
        <v/>
      </c>
    </row>
    <row r="530" spans="2:62">
      <c r="B530" s="6">
        <v>2</v>
      </c>
      <c r="C530" s="4" t="str">
        <f>IF(B530="","",VLOOKUP(B530,Tabelle2!$A$2:$B$38,2,0))</f>
        <v>3-8-11-12-30-35</v>
      </c>
      <c r="D530" s="3">
        <f t="shared" si="337"/>
        <v>0</v>
      </c>
      <c r="E530" s="7" t="str">
        <f t="shared" si="335"/>
        <v>L</v>
      </c>
      <c r="F530" s="32" t="str">
        <f>IF(B530="","",IF(AE529&lt;$J$15,"Bet","No Bet"))</f>
        <v>Bet</v>
      </c>
      <c r="G530" s="22">
        <f t="shared" si="336"/>
        <v>-756</v>
      </c>
      <c r="AE530" s="1">
        <f>IF(E530="L",AE529+1,IF(E530="W",0,""))</f>
        <v>10</v>
      </c>
      <c r="AF530" s="3" t="str">
        <f t="shared" si="338"/>
        <v/>
      </c>
      <c r="AG530" s="3" t="str">
        <f t="shared" si="339"/>
        <v/>
      </c>
      <c r="AH530" s="3" t="str">
        <f t="shared" si="340"/>
        <v/>
      </c>
      <c r="AI530" s="3" t="str">
        <f t="shared" si="341"/>
        <v/>
      </c>
      <c r="AJ530" s="3" t="str">
        <f t="shared" si="342"/>
        <v/>
      </c>
      <c r="AK530" s="3" t="str">
        <f t="shared" si="343"/>
        <v/>
      </c>
      <c r="AL530" s="3" t="str">
        <f t="shared" si="344"/>
        <v/>
      </c>
      <c r="AM530" s="3" t="str">
        <f t="shared" si="345"/>
        <v/>
      </c>
      <c r="AN530" s="3" t="str">
        <f t="shared" si="346"/>
        <v/>
      </c>
      <c r="AO530" s="3" t="str">
        <f t="shared" si="347"/>
        <v/>
      </c>
      <c r="AP530" s="3" t="str">
        <f t="shared" si="348"/>
        <v/>
      </c>
      <c r="AQ530" s="3" t="str">
        <f t="shared" si="349"/>
        <v/>
      </c>
      <c r="AR530" s="3" t="str">
        <f t="shared" si="350"/>
        <v/>
      </c>
      <c r="AS530" s="3" t="str">
        <f t="shared" si="351"/>
        <v/>
      </c>
      <c r="AT530" s="3" t="str">
        <f t="shared" si="352"/>
        <v/>
      </c>
      <c r="AU530" s="3" t="str">
        <f t="shared" si="353"/>
        <v/>
      </c>
      <c r="AV530" s="3" t="str">
        <f t="shared" si="354"/>
        <v/>
      </c>
      <c r="AW530" s="3" t="str">
        <f t="shared" si="355"/>
        <v/>
      </c>
      <c r="AX530" s="3" t="str">
        <f t="shared" si="356"/>
        <v/>
      </c>
      <c r="AY530" s="3" t="str">
        <f t="shared" si="357"/>
        <v/>
      </c>
      <c r="AZ530" s="3" t="str">
        <f t="shared" si="358"/>
        <v/>
      </c>
      <c r="BA530" s="3" t="str">
        <f t="shared" si="359"/>
        <v/>
      </c>
      <c r="BB530" s="3" t="str">
        <f t="shared" si="360"/>
        <v/>
      </c>
      <c r="BC530" s="3" t="str">
        <f t="shared" si="361"/>
        <v/>
      </c>
      <c r="BD530" s="3" t="str">
        <f t="shared" si="362"/>
        <v/>
      </c>
      <c r="BE530" s="3" t="str">
        <f t="shared" si="363"/>
        <v/>
      </c>
      <c r="BF530" s="3" t="str">
        <f t="shared" si="364"/>
        <v/>
      </c>
      <c r="BG530" s="3" t="str">
        <f t="shared" si="365"/>
        <v/>
      </c>
      <c r="BH530" s="3" t="str">
        <f t="shared" si="366"/>
        <v/>
      </c>
      <c r="BI530" s="3" t="str">
        <f t="shared" si="367"/>
        <v/>
      </c>
      <c r="BJ530" s="3" t="str">
        <f t="shared" si="368"/>
        <v/>
      </c>
    </row>
    <row r="531" spans="2:62">
      <c r="B531" s="6">
        <v>21</v>
      </c>
      <c r="C531" s="4" t="str">
        <f>IF(B531="","",VLOOKUP(B531,Tabelle2!$A$2:$B$38,2,0))</f>
        <v>11-12-28-30-35-36</v>
      </c>
      <c r="D531" s="3">
        <f t="shared" si="337"/>
        <v>0</v>
      </c>
      <c r="E531" s="7" t="str">
        <f t="shared" si="335"/>
        <v>L</v>
      </c>
      <c r="F531" s="32" t="str">
        <f>IF(B531="","",IF(AE530&lt;$J$15,"Bet","No Bet"))</f>
        <v>Bet</v>
      </c>
      <c r="G531" s="22">
        <f t="shared" si="336"/>
        <v>-762</v>
      </c>
      <c r="AE531" s="1">
        <f>IF(E531="L",AE530+1,IF(E531="W",0,""))</f>
        <v>11</v>
      </c>
      <c r="AF531" s="3" t="str">
        <f t="shared" si="338"/>
        <v/>
      </c>
      <c r="AG531" s="3" t="str">
        <f t="shared" si="339"/>
        <v/>
      </c>
      <c r="AH531" s="3" t="str">
        <f t="shared" si="340"/>
        <v/>
      </c>
      <c r="AI531" s="3" t="str">
        <f t="shared" si="341"/>
        <v/>
      </c>
      <c r="AJ531" s="3" t="str">
        <f t="shared" si="342"/>
        <v/>
      </c>
      <c r="AK531" s="3" t="str">
        <f t="shared" si="343"/>
        <v/>
      </c>
      <c r="AL531" s="3" t="str">
        <f t="shared" si="344"/>
        <v/>
      </c>
      <c r="AM531" s="3" t="str">
        <f t="shared" si="345"/>
        <v/>
      </c>
      <c r="AN531" s="3" t="str">
        <f t="shared" si="346"/>
        <v/>
      </c>
      <c r="AO531" s="3" t="str">
        <f t="shared" si="347"/>
        <v/>
      </c>
      <c r="AP531" s="3" t="str">
        <f t="shared" si="348"/>
        <v/>
      </c>
      <c r="AQ531" s="3" t="str">
        <f t="shared" si="349"/>
        <v/>
      </c>
      <c r="AR531" s="3" t="str">
        <f t="shared" si="350"/>
        <v/>
      </c>
      <c r="AS531" s="3" t="str">
        <f t="shared" si="351"/>
        <v/>
      </c>
      <c r="AT531" s="3" t="str">
        <f t="shared" si="352"/>
        <v/>
      </c>
      <c r="AU531" s="3" t="str">
        <f t="shared" si="353"/>
        <v/>
      </c>
      <c r="AV531" s="3" t="str">
        <f t="shared" si="354"/>
        <v/>
      </c>
      <c r="AW531" s="3" t="str">
        <f t="shared" si="355"/>
        <v/>
      </c>
      <c r="AX531" s="3" t="str">
        <f t="shared" si="356"/>
        <v/>
      </c>
      <c r="AY531" s="3" t="str">
        <f t="shared" si="357"/>
        <v/>
      </c>
      <c r="AZ531" s="3" t="str">
        <f t="shared" si="358"/>
        <v/>
      </c>
      <c r="BA531" s="3" t="str">
        <f t="shared" si="359"/>
        <v/>
      </c>
      <c r="BB531" s="3" t="str">
        <f t="shared" si="360"/>
        <v/>
      </c>
      <c r="BC531" s="3" t="str">
        <f t="shared" si="361"/>
        <v/>
      </c>
      <c r="BD531" s="3" t="str">
        <f t="shared" si="362"/>
        <v/>
      </c>
      <c r="BE531" s="3" t="str">
        <f t="shared" si="363"/>
        <v/>
      </c>
      <c r="BF531" s="3" t="str">
        <f t="shared" si="364"/>
        <v/>
      </c>
      <c r="BG531" s="3" t="str">
        <f t="shared" si="365"/>
        <v/>
      </c>
      <c r="BH531" s="3" t="str">
        <f t="shared" si="366"/>
        <v/>
      </c>
      <c r="BI531" s="3" t="str">
        <f t="shared" si="367"/>
        <v/>
      </c>
      <c r="BJ531" s="3" t="str">
        <f t="shared" si="368"/>
        <v/>
      </c>
    </row>
    <row r="532" spans="2:62">
      <c r="B532" s="6">
        <v>14</v>
      </c>
      <c r="C532" s="4" t="str">
        <f>IF(B532="","",VLOOKUP(B532,Tabelle2!$A$2:$B$38,2,0))</f>
        <v>3-8-12-23-30-35</v>
      </c>
      <c r="D532" s="3">
        <f t="shared" si="337"/>
        <v>0</v>
      </c>
      <c r="E532" s="7" t="str">
        <f t="shared" si="335"/>
        <v>L</v>
      </c>
      <c r="F532" s="32" t="str">
        <f>IF(B532="","",IF(AE531&lt;$J$15,"Bet","No Bet"))</f>
        <v>Bet</v>
      </c>
      <c r="G532" s="22">
        <f t="shared" si="336"/>
        <v>-768</v>
      </c>
      <c r="AE532" s="1">
        <f>IF(E532="L",AE531+1,IF(E532="W",0,""))</f>
        <v>12</v>
      </c>
      <c r="AF532" s="3" t="str">
        <f t="shared" si="338"/>
        <v/>
      </c>
      <c r="AG532" s="3" t="str">
        <f t="shared" si="339"/>
        <v/>
      </c>
      <c r="AH532" s="3" t="str">
        <f t="shared" si="340"/>
        <v/>
      </c>
      <c r="AI532" s="3" t="str">
        <f t="shared" si="341"/>
        <v/>
      </c>
      <c r="AJ532" s="3" t="str">
        <f t="shared" si="342"/>
        <v/>
      </c>
      <c r="AK532" s="3" t="str">
        <f t="shared" si="343"/>
        <v/>
      </c>
      <c r="AL532" s="3" t="str">
        <f t="shared" si="344"/>
        <v/>
      </c>
      <c r="AM532" s="3" t="str">
        <f t="shared" si="345"/>
        <v/>
      </c>
      <c r="AN532" s="3" t="str">
        <f t="shared" si="346"/>
        <v/>
      </c>
      <c r="AO532" s="3" t="str">
        <f t="shared" si="347"/>
        <v/>
      </c>
      <c r="AP532" s="3" t="str">
        <f t="shared" si="348"/>
        <v/>
      </c>
      <c r="AQ532" s="3" t="str">
        <f t="shared" si="349"/>
        <v/>
      </c>
      <c r="AR532" s="3" t="str">
        <f t="shared" si="350"/>
        <v/>
      </c>
      <c r="AS532" s="3" t="str">
        <f t="shared" si="351"/>
        <v/>
      </c>
      <c r="AT532" s="3" t="str">
        <f t="shared" si="352"/>
        <v/>
      </c>
      <c r="AU532" s="3" t="str">
        <f t="shared" si="353"/>
        <v/>
      </c>
      <c r="AV532" s="3" t="str">
        <f t="shared" si="354"/>
        <v/>
      </c>
      <c r="AW532" s="3" t="str">
        <f t="shared" si="355"/>
        <v/>
      </c>
      <c r="AX532" s="3" t="str">
        <f t="shared" si="356"/>
        <v/>
      </c>
      <c r="AY532" s="3" t="str">
        <f t="shared" si="357"/>
        <v/>
      </c>
      <c r="AZ532" s="3" t="str">
        <f t="shared" si="358"/>
        <v/>
      </c>
      <c r="BA532" s="3" t="str">
        <f t="shared" si="359"/>
        <v/>
      </c>
      <c r="BB532" s="3" t="str">
        <f t="shared" si="360"/>
        <v/>
      </c>
      <c r="BC532" s="3" t="str">
        <f t="shared" si="361"/>
        <v/>
      </c>
      <c r="BD532" s="3" t="str">
        <f t="shared" si="362"/>
        <v/>
      </c>
      <c r="BE532" s="3" t="str">
        <f t="shared" si="363"/>
        <v/>
      </c>
      <c r="BF532" s="3" t="str">
        <f t="shared" si="364"/>
        <v/>
      </c>
      <c r="BG532" s="3" t="str">
        <f t="shared" si="365"/>
        <v/>
      </c>
      <c r="BH532" s="3" t="str">
        <f t="shared" si="366"/>
        <v/>
      </c>
      <c r="BI532" s="3" t="str">
        <f t="shared" si="367"/>
        <v/>
      </c>
      <c r="BJ532" s="3" t="str">
        <f t="shared" si="368"/>
        <v/>
      </c>
    </row>
    <row r="533" spans="2:62">
      <c r="B533" s="6">
        <v>15</v>
      </c>
      <c r="C533" s="4" t="str">
        <f>IF(B533="","",VLOOKUP(B533,Tabelle2!$A$2:$B$38,2,0))</f>
        <v>6-7-12-18-27-29</v>
      </c>
      <c r="D533" s="3">
        <f t="shared" si="337"/>
        <v>0</v>
      </c>
      <c r="E533" s="7" t="str">
        <f t="shared" si="335"/>
        <v>L</v>
      </c>
      <c r="F533" s="32" t="str">
        <f>IF(B533="","",IF(AE532&lt;$J$15,"Bet","No Bet"))</f>
        <v>Bet</v>
      </c>
      <c r="G533" s="22">
        <f t="shared" si="336"/>
        <v>-774</v>
      </c>
      <c r="AE533" s="1">
        <f>IF(E533="L",AE532+1,IF(E533="W",0,""))</f>
        <v>13</v>
      </c>
      <c r="AF533" s="3" t="str">
        <f t="shared" si="338"/>
        <v/>
      </c>
      <c r="AG533" s="3" t="str">
        <f t="shared" si="339"/>
        <v/>
      </c>
      <c r="AH533" s="3" t="str">
        <f t="shared" si="340"/>
        <v/>
      </c>
      <c r="AI533" s="3" t="str">
        <f t="shared" si="341"/>
        <v/>
      </c>
      <c r="AJ533" s="3" t="str">
        <f t="shared" si="342"/>
        <v/>
      </c>
      <c r="AK533" s="3" t="str">
        <f t="shared" si="343"/>
        <v/>
      </c>
      <c r="AL533" s="3" t="str">
        <f t="shared" si="344"/>
        <v/>
      </c>
      <c r="AM533" s="3" t="str">
        <f t="shared" si="345"/>
        <v/>
      </c>
      <c r="AN533" s="3" t="str">
        <f t="shared" si="346"/>
        <v/>
      </c>
      <c r="AO533" s="3" t="str">
        <f t="shared" si="347"/>
        <v/>
      </c>
      <c r="AP533" s="3" t="str">
        <f t="shared" si="348"/>
        <v/>
      </c>
      <c r="AQ533" s="3" t="str">
        <f t="shared" si="349"/>
        <v/>
      </c>
      <c r="AR533" s="3" t="str">
        <f t="shared" si="350"/>
        <v/>
      </c>
      <c r="AS533" s="3" t="str">
        <f t="shared" si="351"/>
        <v/>
      </c>
      <c r="AT533" s="3" t="str">
        <f t="shared" si="352"/>
        <v/>
      </c>
      <c r="AU533" s="3" t="str">
        <f t="shared" si="353"/>
        <v/>
      </c>
      <c r="AV533" s="3" t="str">
        <f t="shared" si="354"/>
        <v/>
      </c>
      <c r="AW533" s="3" t="str">
        <f t="shared" si="355"/>
        <v/>
      </c>
      <c r="AX533" s="3" t="str">
        <f t="shared" si="356"/>
        <v/>
      </c>
      <c r="AY533" s="3" t="str">
        <f t="shared" si="357"/>
        <v/>
      </c>
      <c r="AZ533" s="3" t="str">
        <f t="shared" si="358"/>
        <v/>
      </c>
      <c r="BA533" s="3" t="str">
        <f t="shared" si="359"/>
        <v/>
      </c>
      <c r="BB533" s="3" t="str">
        <f t="shared" si="360"/>
        <v/>
      </c>
      <c r="BC533" s="3" t="str">
        <f t="shared" si="361"/>
        <v/>
      </c>
      <c r="BD533" s="3" t="str">
        <f t="shared" si="362"/>
        <v/>
      </c>
      <c r="BE533" s="3" t="str">
        <f t="shared" si="363"/>
        <v/>
      </c>
      <c r="BF533" s="3" t="str">
        <f t="shared" si="364"/>
        <v/>
      </c>
      <c r="BG533" s="3" t="str">
        <f t="shared" si="365"/>
        <v/>
      </c>
      <c r="BH533" s="3" t="str">
        <f t="shared" si="366"/>
        <v/>
      </c>
      <c r="BI533" s="3" t="str">
        <f t="shared" si="367"/>
        <v/>
      </c>
      <c r="BJ533" s="3" t="str">
        <f t="shared" si="368"/>
        <v/>
      </c>
    </row>
    <row r="534" spans="2:62">
      <c r="B534" s="6">
        <v>28</v>
      </c>
      <c r="C534" s="4" t="str">
        <f>IF(B534="","",VLOOKUP(B534,Tabelle2!$A$2:$B$38,2,0))</f>
        <v>1-4-19-20-21-33</v>
      </c>
      <c r="D534" s="3">
        <f t="shared" si="337"/>
        <v>0</v>
      </c>
      <c r="E534" s="7" t="str">
        <f t="shared" si="335"/>
        <v>L</v>
      </c>
      <c r="F534" s="32" t="str">
        <f>IF(B534="","",IF(AE533&lt;$J$15,"Bet","No Bet"))</f>
        <v>Bet</v>
      </c>
      <c r="G534" s="22">
        <f t="shared" si="336"/>
        <v>-780</v>
      </c>
      <c r="AE534" s="1">
        <f>IF(E534="L",AE533+1,IF(E534="W",0,""))</f>
        <v>14</v>
      </c>
      <c r="AF534" s="3" t="str">
        <f t="shared" si="338"/>
        <v/>
      </c>
      <c r="AG534" s="3" t="str">
        <f t="shared" si="339"/>
        <v/>
      </c>
      <c r="AH534" s="3" t="str">
        <f t="shared" si="340"/>
        <v/>
      </c>
      <c r="AI534" s="3" t="str">
        <f t="shared" si="341"/>
        <v/>
      </c>
      <c r="AJ534" s="3" t="str">
        <f t="shared" si="342"/>
        <v/>
      </c>
      <c r="AK534" s="3" t="str">
        <f t="shared" si="343"/>
        <v/>
      </c>
      <c r="AL534" s="3" t="str">
        <f t="shared" si="344"/>
        <v/>
      </c>
      <c r="AM534" s="3" t="str">
        <f t="shared" si="345"/>
        <v/>
      </c>
      <c r="AN534" s="3" t="str">
        <f t="shared" si="346"/>
        <v/>
      </c>
      <c r="AO534" s="3" t="str">
        <f t="shared" si="347"/>
        <v/>
      </c>
      <c r="AP534" s="3" t="str">
        <f t="shared" si="348"/>
        <v/>
      </c>
      <c r="AQ534" s="3" t="str">
        <f t="shared" si="349"/>
        <v/>
      </c>
      <c r="AR534" s="3" t="str">
        <f t="shared" si="350"/>
        <v/>
      </c>
      <c r="AS534" s="3" t="str">
        <f t="shared" si="351"/>
        <v/>
      </c>
      <c r="AT534" s="3" t="str">
        <f t="shared" si="352"/>
        <v/>
      </c>
      <c r="AU534" s="3" t="str">
        <f t="shared" si="353"/>
        <v/>
      </c>
      <c r="AV534" s="3" t="str">
        <f t="shared" si="354"/>
        <v/>
      </c>
      <c r="AW534" s="3" t="str">
        <f t="shared" si="355"/>
        <v/>
      </c>
      <c r="AX534" s="3" t="str">
        <f t="shared" si="356"/>
        <v/>
      </c>
      <c r="AY534" s="3" t="str">
        <f t="shared" si="357"/>
        <v/>
      </c>
      <c r="AZ534" s="3" t="str">
        <f t="shared" si="358"/>
        <v/>
      </c>
      <c r="BA534" s="3" t="str">
        <f t="shared" si="359"/>
        <v/>
      </c>
      <c r="BB534" s="3" t="str">
        <f t="shared" si="360"/>
        <v/>
      </c>
      <c r="BC534" s="3" t="str">
        <f t="shared" si="361"/>
        <v/>
      </c>
      <c r="BD534" s="3" t="str">
        <f t="shared" si="362"/>
        <v/>
      </c>
      <c r="BE534" s="3" t="str">
        <f t="shared" si="363"/>
        <v/>
      </c>
      <c r="BF534" s="3" t="str">
        <f t="shared" si="364"/>
        <v/>
      </c>
      <c r="BG534" s="3" t="str">
        <f t="shared" si="365"/>
        <v/>
      </c>
      <c r="BH534" s="3" t="str">
        <f t="shared" si="366"/>
        <v/>
      </c>
      <c r="BI534" s="3" t="str">
        <f t="shared" si="367"/>
        <v/>
      </c>
      <c r="BJ534" s="3" t="str">
        <f t="shared" si="368"/>
        <v/>
      </c>
    </row>
    <row r="535" spans="2:62">
      <c r="B535" s="6">
        <v>27</v>
      </c>
      <c r="C535" s="4" t="str">
        <f>IF(B535="","",VLOOKUP(B535,Tabelle2!$A$2:$B$38,2,0))</f>
        <v>5-15-16-19-24-32</v>
      </c>
      <c r="D535" s="3">
        <f t="shared" si="337"/>
        <v>0</v>
      </c>
      <c r="E535" s="7" t="str">
        <f t="shared" si="335"/>
        <v>L</v>
      </c>
      <c r="F535" s="32" t="str">
        <f>IF(B535="","",IF(AE534&lt;$J$15,"Bet","No Bet"))</f>
        <v>Bet</v>
      </c>
      <c r="G535" s="22">
        <f t="shared" si="336"/>
        <v>-786</v>
      </c>
      <c r="AE535" s="1">
        <f>IF(E535="L",AE534+1,IF(E535="W",0,""))</f>
        <v>15</v>
      </c>
      <c r="AF535" s="3" t="str">
        <f t="shared" si="338"/>
        <v/>
      </c>
      <c r="AG535" s="3" t="str">
        <f t="shared" si="339"/>
        <v/>
      </c>
      <c r="AH535" s="3" t="str">
        <f t="shared" si="340"/>
        <v/>
      </c>
      <c r="AI535" s="3" t="str">
        <f t="shared" si="341"/>
        <v/>
      </c>
      <c r="AJ535" s="3" t="str">
        <f t="shared" si="342"/>
        <v/>
      </c>
      <c r="AK535" s="3" t="str">
        <f t="shared" si="343"/>
        <v/>
      </c>
      <c r="AL535" s="3" t="str">
        <f t="shared" si="344"/>
        <v/>
      </c>
      <c r="AM535" s="3" t="str">
        <f t="shared" si="345"/>
        <v/>
      </c>
      <c r="AN535" s="3" t="str">
        <f t="shared" si="346"/>
        <v/>
      </c>
      <c r="AO535" s="3" t="str">
        <f t="shared" si="347"/>
        <v/>
      </c>
      <c r="AP535" s="3" t="str">
        <f t="shared" si="348"/>
        <v/>
      </c>
      <c r="AQ535" s="3" t="str">
        <f t="shared" si="349"/>
        <v/>
      </c>
      <c r="AR535" s="3" t="str">
        <f t="shared" si="350"/>
        <v/>
      </c>
      <c r="AS535" s="3" t="str">
        <f t="shared" si="351"/>
        <v/>
      </c>
      <c r="AT535" s="3">
        <f t="shared" si="352"/>
        <v>1</v>
      </c>
      <c r="AU535" s="3" t="str">
        <f t="shared" si="353"/>
        <v/>
      </c>
      <c r="AV535" s="3" t="str">
        <f t="shared" si="354"/>
        <v/>
      </c>
      <c r="AW535" s="3" t="str">
        <f t="shared" si="355"/>
        <v/>
      </c>
      <c r="AX535" s="3" t="str">
        <f t="shared" si="356"/>
        <v/>
      </c>
      <c r="AY535" s="3" t="str">
        <f t="shared" si="357"/>
        <v/>
      </c>
      <c r="AZ535" s="3" t="str">
        <f t="shared" si="358"/>
        <v/>
      </c>
      <c r="BA535" s="3" t="str">
        <f t="shared" si="359"/>
        <v/>
      </c>
      <c r="BB535" s="3" t="str">
        <f t="shared" si="360"/>
        <v/>
      </c>
      <c r="BC535" s="3" t="str">
        <f t="shared" si="361"/>
        <v/>
      </c>
      <c r="BD535" s="3" t="str">
        <f t="shared" si="362"/>
        <v/>
      </c>
      <c r="BE535" s="3" t="str">
        <f t="shared" si="363"/>
        <v/>
      </c>
      <c r="BF535" s="3" t="str">
        <f t="shared" si="364"/>
        <v/>
      </c>
      <c r="BG535" s="3" t="str">
        <f t="shared" si="365"/>
        <v/>
      </c>
      <c r="BH535" s="3" t="str">
        <f t="shared" si="366"/>
        <v/>
      </c>
      <c r="BI535" s="3" t="str">
        <f t="shared" si="367"/>
        <v/>
      </c>
      <c r="BJ535" s="3" t="str">
        <f t="shared" si="368"/>
        <v/>
      </c>
    </row>
    <row r="536" spans="2:62">
      <c r="B536" s="6">
        <v>32</v>
      </c>
      <c r="C536" s="4" t="str">
        <f>IF(B536="","",VLOOKUP(B536,Tabelle2!$A$2:$B$38,2,0))</f>
        <v>6-18-22-27-29-34</v>
      </c>
      <c r="D536" s="3">
        <f t="shared" si="337"/>
        <v>1</v>
      </c>
      <c r="E536" s="7" t="str">
        <f t="shared" si="335"/>
        <v>W</v>
      </c>
      <c r="F536" s="32" t="str">
        <f>IF(B536="","",IF(AE535&lt;$J$15,"Bet","No Bet"))</f>
        <v>Bet</v>
      </c>
      <c r="G536" s="22">
        <f t="shared" si="336"/>
        <v>-756</v>
      </c>
      <c r="AE536" s="1">
        <f>IF(E536="L",AE535+1,IF(E536="W",0,""))</f>
        <v>0</v>
      </c>
      <c r="AF536" s="3" t="str">
        <f t="shared" si="338"/>
        <v/>
      </c>
      <c r="AG536" s="3" t="str">
        <f t="shared" si="339"/>
        <v/>
      </c>
      <c r="AH536" s="3" t="str">
        <f t="shared" si="340"/>
        <v/>
      </c>
      <c r="AI536" s="3" t="str">
        <f t="shared" si="341"/>
        <v/>
      </c>
      <c r="AJ536" s="3" t="str">
        <f t="shared" si="342"/>
        <v/>
      </c>
      <c r="AK536" s="3" t="str">
        <f t="shared" si="343"/>
        <v/>
      </c>
      <c r="AL536" s="3" t="str">
        <f t="shared" si="344"/>
        <v/>
      </c>
      <c r="AM536" s="3" t="str">
        <f t="shared" si="345"/>
        <v/>
      </c>
      <c r="AN536" s="3" t="str">
        <f t="shared" si="346"/>
        <v/>
      </c>
      <c r="AO536" s="3" t="str">
        <f t="shared" si="347"/>
        <v/>
      </c>
      <c r="AP536" s="3" t="str">
        <f t="shared" si="348"/>
        <v/>
      </c>
      <c r="AQ536" s="3" t="str">
        <f t="shared" si="349"/>
        <v/>
      </c>
      <c r="AR536" s="3" t="str">
        <f t="shared" si="350"/>
        <v/>
      </c>
      <c r="AS536" s="3" t="str">
        <f t="shared" si="351"/>
        <v/>
      </c>
      <c r="AT536" s="3" t="str">
        <f t="shared" si="352"/>
        <v/>
      </c>
      <c r="AU536" s="3" t="str">
        <f t="shared" si="353"/>
        <v/>
      </c>
      <c r="AV536" s="3" t="str">
        <f t="shared" si="354"/>
        <v/>
      </c>
      <c r="AW536" s="3" t="str">
        <f t="shared" si="355"/>
        <v/>
      </c>
      <c r="AX536" s="3" t="str">
        <f t="shared" si="356"/>
        <v/>
      </c>
      <c r="AY536" s="3" t="str">
        <f t="shared" si="357"/>
        <v/>
      </c>
      <c r="AZ536" s="3" t="str">
        <f t="shared" si="358"/>
        <v/>
      </c>
      <c r="BA536" s="3" t="str">
        <f t="shared" si="359"/>
        <v/>
      </c>
      <c r="BB536" s="3" t="str">
        <f t="shared" si="360"/>
        <v/>
      </c>
      <c r="BC536" s="3" t="str">
        <f t="shared" si="361"/>
        <v/>
      </c>
      <c r="BD536" s="3" t="str">
        <f t="shared" si="362"/>
        <v/>
      </c>
      <c r="BE536" s="3" t="str">
        <f t="shared" si="363"/>
        <v/>
      </c>
      <c r="BF536" s="3" t="str">
        <f t="shared" si="364"/>
        <v/>
      </c>
      <c r="BG536" s="3" t="str">
        <f t="shared" si="365"/>
        <v/>
      </c>
      <c r="BH536" s="3" t="str">
        <f t="shared" si="366"/>
        <v/>
      </c>
      <c r="BI536" s="3" t="str">
        <f t="shared" si="367"/>
        <v/>
      </c>
      <c r="BJ536" s="3" t="str">
        <f t="shared" si="368"/>
        <v/>
      </c>
    </row>
    <row r="537" spans="2:62">
      <c r="B537" s="6">
        <v>28</v>
      </c>
      <c r="C537" s="4" t="str">
        <f>IF(B537="","",VLOOKUP(B537,Tabelle2!$A$2:$B$38,2,0))</f>
        <v>1-4-19-20-21-33</v>
      </c>
      <c r="D537" s="3">
        <f t="shared" si="337"/>
        <v>0</v>
      </c>
      <c r="E537" s="7" t="str">
        <f t="shared" si="335"/>
        <v>L</v>
      </c>
      <c r="F537" s="32" t="str">
        <f>IF(B537="","",IF(AE536&lt;$J$15,"Bet","No Bet"))</f>
        <v>Bet</v>
      </c>
      <c r="G537" s="22">
        <f t="shared" si="336"/>
        <v>-762</v>
      </c>
      <c r="AE537" s="1">
        <f>IF(E537="L",AE536+1,IF(E537="W",0,""))</f>
        <v>1</v>
      </c>
      <c r="AF537" s="3" t="str">
        <f t="shared" si="338"/>
        <v/>
      </c>
      <c r="AG537" s="3" t="str">
        <f t="shared" si="339"/>
        <v/>
      </c>
      <c r="AH537" s="3" t="str">
        <f t="shared" si="340"/>
        <v/>
      </c>
      <c r="AI537" s="3" t="str">
        <f t="shared" si="341"/>
        <v/>
      </c>
      <c r="AJ537" s="3" t="str">
        <f t="shared" si="342"/>
        <v/>
      </c>
      <c r="AK537" s="3" t="str">
        <f t="shared" si="343"/>
        <v/>
      </c>
      <c r="AL537" s="3" t="str">
        <f t="shared" si="344"/>
        <v/>
      </c>
      <c r="AM537" s="3" t="str">
        <f t="shared" si="345"/>
        <v/>
      </c>
      <c r="AN537" s="3" t="str">
        <f t="shared" si="346"/>
        <v/>
      </c>
      <c r="AO537" s="3" t="str">
        <f t="shared" si="347"/>
        <v/>
      </c>
      <c r="AP537" s="3" t="str">
        <f t="shared" si="348"/>
        <v/>
      </c>
      <c r="AQ537" s="3" t="str">
        <f t="shared" si="349"/>
        <v/>
      </c>
      <c r="AR537" s="3" t="str">
        <f t="shared" si="350"/>
        <v/>
      </c>
      <c r="AS537" s="3" t="str">
        <f t="shared" si="351"/>
        <v/>
      </c>
      <c r="AT537" s="3" t="str">
        <f t="shared" si="352"/>
        <v/>
      </c>
      <c r="AU537" s="3" t="str">
        <f t="shared" si="353"/>
        <v/>
      </c>
      <c r="AV537" s="3" t="str">
        <f t="shared" si="354"/>
        <v/>
      </c>
      <c r="AW537" s="3" t="str">
        <f t="shared" si="355"/>
        <v/>
      </c>
      <c r="AX537" s="3" t="str">
        <f t="shared" si="356"/>
        <v/>
      </c>
      <c r="AY537" s="3" t="str">
        <f t="shared" si="357"/>
        <v/>
      </c>
      <c r="AZ537" s="3" t="str">
        <f t="shared" si="358"/>
        <v/>
      </c>
      <c r="BA537" s="3" t="str">
        <f t="shared" si="359"/>
        <v/>
      </c>
      <c r="BB537" s="3" t="str">
        <f t="shared" si="360"/>
        <v/>
      </c>
      <c r="BC537" s="3" t="str">
        <f t="shared" si="361"/>
        <v/>
      </c>
      <c r="BD537" s="3" t="str">
        <f t="shared" si="362"/>
        <v/>
      </c>
      <c r="BE537" s="3" t="str">
        <f t="shared" si="363"/>
        <v/>
      </c>
      <c r="BF537" s="3" t="str">
        <f t="shared" si="364"/>
        <v/>
      </c>
      <c r="BG537" s="3" t="str">
        <f t="shared" si="365"/>
        <v/>
      </c>
      <c r="BH537" s="3" t="str">
        <f t="shared" si="366"/>
        <v/>
      </c>
      <c r="BI537" s="3" t="str">
        <f t="shared" si="367"/>
        <v/>
      </c>
      <c r="BJ537" s="3" t="str">
        <f t="shared" si="368"/>
        <v/>
      </c>
    </row>
    <row r="538" spans="2:62">
      <c r="B538" s="6">
        <v>15</v>
      </c>
      <c r="C538" s="4" t="str">
        <f>IF(B538="","",VLOOKUP(B538,Tabelle2!$A$2:$B$38,2,0))</f>
        <v>6-7-12-18-27-29</v>
      </c>
      <c r="D538" s="3">
        <f t="shared" si="337"/>
        <v>0</v>
      </c>
      <c r="E538" s="7" t="str">
        <f t="shared" si="335"/>
        <v>L</v>
      </c>
      <c r="F538" s="32" t="str">
        <f>IF(B538="","",IF(AE537&lt;$J$15,"Bet","No Bet"))</f>
        <v>Bet</v>
      </c>
      <c r="G538" s="22">
        <f t="shared" si="336"/>
        <v>-768</v>
      </c>
      <c r="AE538" s="1">
        <f>IF(E538="L",AE537+1,IF(E538="W",0,""))</f>
        <v>2</v>
      </c>
      <c r="AF538" s="3" t="str">
        <f t="shared" si="338"/>
        <v/>
      </c>
      <c r="AG538" s="3" t="str">
        <f t="shared" si="339"/>
        <v/>
      </c>
      <c r="AH538" s="3" t="str">
        <f t="shared" si="340"/>
        <v/>
      </c>
      <c r="AI538" s="3" t="str">
        <f t="shared" si="341"/>
        <v/>
      </c>
      <c r="AJ538" s="3" t="str">
        <f t="shared" si="342"/>
        <v/>
      </c>
      <c r="AK538" s="3" t="str">
        <f t="shared" si="343"/>
        <v/>
      </c>
      <c r="AL538" s="3" t="str">
        <f t="shared" si="344"/>
        <v/>
      </c>
      <c r="AM538" s="3" t="str">
        <f t="shared" si="345"/>
        <v/>
      </c>
      <c r="AN538" s="3" t="str">
        <f t="shared" si="346"/>
        <v/>
      </c>
      <c r="AO538" s="3" t="str">
        <f t="shared" si="347"/>
        <v/>
      </c>
      <c r="AP538" s="3" t="str">
        <f t="shared" si="348"/>
        <v/>
      </c>
      <c r="AQ538" s="3" t="str">
        <f t="shared" si="349"/>
        <v/>
      </c>
      <c r="AR538" s="3" t="str">
        <f t="shared" si="350"/>
        <v/>
      </c>
      <c r="AS538" s="3" t="str">
        <f t="shared" si="351"/>
        <v/>
      </c>
      <c r="AT538" s="3" t="str">
        <f t="shared" si="352"/>
        <v/>
      </c>
      <c r="AU538" s="3" t="str">
        <f t="shared" si="353"/>
        <v/>
      </c>
      <c r="AV538" s="3" t="str">
        <f t="shared" si="354"/>
        <v/>
      </c>
      <c r="AW538" s="3" t="str">
        <f t="shared" si="355"/>
        <v/>
      </c>
      <c r="AX538" s="3" t="str">
        <f t="shared" si="356"/>
        <v/>
      </c>
      <c r="AY538" s="3" t="str">
        <f t="shared" si="357"/>
        <v/>
      </c>
      <c r="AZ538" s="3" t="str">
        <f t="shared" si="358"/>
        <v/>
      </c>
      <c r="BA538" s="3" t="str">
        <f t="shared" si="359"/>
        <v/>
      </c>
      <c r="BB538" s="3" t="str">
        <f t="shared" si="360"/>
        <v/>
      </c>
      <c r="BC538" s="3" t="str">
        <f t="shared" si="361"/>
        <v/>
      </c>
      <c r="BD538" s="3" t="str">
        <f t="shared" si="362"/>
        <v/>
      </c>
      <c r="BE538" s="3" t="str">
        <f t="shared" si="363"/>
        <v/>
      </c>
      <c r="BF538" s="3" t="str">
        <f t="shared" si="364"/>
        <v/>
      </c>
      <c r="BG538" s="3" t="str">
        <f t="shared" si="365"/>
        <v/>
      </c>
      <c r="BH538" s="3" t="str">
        <f t="shared" si="366"/>
        <v/>
      </c>
      <c r="BI538" s="3" t="str">
        <f t="shared" si="367"/>
        <v/>
      </c>
      <c r="BJ538" s="3" t="str">
        <f t="shared" si="368"/>
        <v/>
      </c>
    </row>
    <row r="539" spans="2:62">
      <c r="B539" s="6">
        <v>28</v>
      </c>
      <c r="C539" s="4" t="str">
        <f>IF(B539="","",VLOOKUP(B539,Tabelle2!$A$2:$B$38,2,0))</f>
        <v>1-4-19-20-21-33</v>
      </c>
      <c r="D539" s="3">
        <f t="shared" si="337"/>
        <v>0</v>
      </c>
      <c r="E539" s="7" t="str">
        <f t="shared" si="335"/>
        <v>L</v>
      </c>
      <c r="F539" s="32" t="str">
        <f>IF(B539="","",IF(AE538&lt;$J$15,"Bet","No Bet"))</f>
        <v>Bet</v>
      </c>
      <c r="G539" s="22">
        <f t="shared" si="336"/>
        <v>-774</v>
      </c>
      <c r="AE539" s="1">
        <f>IF(E539="L",AE538+1,IF(E539="W",0,""))</f>
        <v>3</v>
      </c>
      <c r="AF539" s="3" t="str">
        <f t="shared" si="338"/>
        <v/>
      </c>
      <c r="AG539" s="3" t="str">
        <f t="shared" si="339"/>
        <v/>
      </c>
      <c r="AH539" s="3" t="str">
        <f t="shared" si="340"/>
        <v/>
      </c>
      <c r="AI539" s="3" t="str">
        <f t="shared" si="341"/>
        <v/>
      </c>
      <c r="AJ539" s="3" t="str">
        <f t="shared" si="342"/>
        <v/>
      </c>
      <c r="AK539" s="3" t="str">
        <f t="shared" si="343"/>
        <v/>
      </c>
      <c r="AL539" s="3" t="str">
        <f t="shared" si="344"/>
        <v/>
      </c>
      <c r="AM539" s="3" t="str">
        <f t="shared" si="345"/>
        <v/>
      </c>
      <c r="AN539" s="3" t="str">
        <f t="shared" si="346"/>
        <v/>
      </c>
      <c r="AO539" s="3" t="str">
        <f t="shared" si="347"/>
        <v/>
      </c>
      <c r="AP539" s="3" t="str">
        <f t="shared" si="348"/>
        <v/>
      </c>
      <c r="AQ539" s="3" t="str">
        <f t="shared" si="349"/>
        <v/>
      </c>
      <c r="AR539" s="3" t="str">
        <f t="shared" si="350"/>
        <v/>
      </c>
      <c r="AS539" s="3" t="str">
        <f t="shared" si="351"/>
        <v/>
      </c>
      <c r="AT539" s="3" t="str">
        <f t="shared" si="352"/>
        <v/>
      </c>
      <c r="AU539" s="3" t="str">
        <f t="shared" si="353"/>
        <v/>
      </c>
      <c r="AV539" s="3" t="str">
        <f t="shared" si="354"/>
        <v/>
      </c>
      <c r="AW539" s="3" t="str">
        <f t="shared" si="355"/>
        <v/>
      </c>
      <c r="AX539" s="3" t="str">
        <f t="shared" si="356"/>
        <v/>
      </c>
      <c r="AY539" s="3" t="str">
        <f t="shared" si="357"/>
        <v/>
      </c>
      <c r="AZ539" s="3" t="str">
        <f t="shared" si="358"/>
        <v/>
      </c>
      <c r="BA539" s="3" t="str">
        <f t="shared" si="359"/>
        <v/>
      </c>
      <c r="BB539" s="3" t="str">
        <f t="shared" si="360"/>
        <v/>
      </c>
      <c r="BC539" s="3" t="str">
        <f t="shared" si="361"/>
        <v/>
      </c>
      <c r="BD539" s="3" t="str">
        <f t="shared" si="362"/>
        <v/>
      </c>
      <c r="BE539" s="3" t="str">
        <f t="shared" si="363"/>
        <v/>
      </c>
      <c r="BF539" s="3" t="str">
        <f t="shared" si="364"/>
        <v/>
      </c>
      <c r="BG539" s="3" t="str">
        <f t="shared" si="365"/>
        <v/>
      </c>
      <c r="BH539" s="3" t="str">
        <f t="shared" si="366"/>
        <v/>
      </c>
      <c r="BI539" s="3" t="str">
        <f t="shared" si="367"/>
        <v/>
      </c>
      <c r="BJ539" s="3" t="str">
        <f t="shared" si="368"/>
        <v/>
      </c>
    </row>
    <row r="540" spans="2:62">
      <c r="B540" s="6">
        <v>28</v>
      </c>
      <c r="C540" s="4" t="str">
        <f>IF(B540="","",VLOOKUP(B540,Tabelle2!$A$2:$B$38,2,0))</f>
        <v>1-4-19-20-21-33</v>
      </c>
      <c r="D540" s="3">
        <f t="shared" si="337"/>
        <v>0</v>
      </c>
      <c r="E540" s="7" t="str">
        <f t="shared" si="335"/>
        <v>L</v>
      </c>
      <c r="F540" s="32" t="str">
        <f>IF(B540="","",IF(AE539&lt;$J$15,"Bet","No Bet"))</f>
        <v>Bet</v>
      </c>
      <c r="G540" s="22">
        <f t="shared" si="336"/>
        <v>-780</v>
      </c>
      <c r="AE540" s="1">
        <f>IF(E540="L",AE539+1,IF(E540="W",0,""))</f>
        <v>4</v>
      </c>
      <c r="AF540" s="3" t="str">
        <f t="shared" si="338"/>
        <v/>
      </c>
      <c r="AG540" s="3" t="str">
        <f t="shared" si="339"/>
        <v/>
      </c>
      <c r="AH540" s="3" t="str">
        <f t="shared" si="340"/>
        <v/>
      </c>
      <c r="AI540" s="3" t="str">
        <f t="shared" si="341"/>
        <v/>
      </c>
      <c r="AJ540" s="3" t="str">
        <f t="shared" si="342"/>
        <v/>
      </c>
      <c r="AK540" s="3" t="str">
        <f t="shared" si="343"/>
        <v/>
      </c>
      <c r="AL540" s="3" t="str">
        <f t="shared" si="344"/>
        <v/>
      </c>
      <c r="AM540" s="3" t="str">
        <f t="shared" si="345"/>
        <v/>
      </c>
      <c r="AN540" s="3" t="str">
        <f t="shared" si="346"/>
        <v/>
      </c>
      <c r="AO540" s="3" t="str">
        <f t="shared" si="347"/>
        <v/>
      </c>
      <c r="AP540" s="3" t="str">
        <f t="shared" si="348"/>
        <v/>
      </c>
      <c r="AQ540" s="3" t="str">
        <f t="shared" si="349"/>
        <v/>
      </c>
      <c r="AR540" s="3" t="str">
        <f t="shared" si="350"/>
        <v/>
      </c>
      <c r="AS540" s="3" t="str">
        <f t="shared" si="351"/>
        <v/>
      </c>
      <c r="AT540" s="3" t="str">
        <f t="shared" si="352"/>
        <v/>
      </c>
      <c r="AU540" s="3" t="str">
        <f t="shared" si="353"/>
        <v/>
      </c>
      <c r="AV540" s="3" t="str">
        <f t="shared" si="354"/>
        <v/>
      </c>
      <c r="AW540" s="3" t="str">
        <f t="shared" si="355"/>
        <v/>
      </c>
      <c r="AX540" s="3" t="str">
        <f t="shared" si="356"/>
        <v/>
      </c>
      <c r="AY540" s="3" t="str">
        <f t="shared" si="357"/>
        <v/>
      </c>
      <c r="AZ540" s="3" t="str">
        <f t="shared" si="358"/>
        <v/>
      </c>
      <c r="BA540" s="3" t="str">
        <f t="shared" si="359"/>
        <v/>
      </c>
      <c r="BB540" s="3" t="str">
        <f t="shared" si="360"/>
        <v/>
      </c>
      <c r="BC540" s="3" t="str">
        <f t="shared" si="361"/>
        <v/>
      </c>
      <c r="BD540" s="3" t="str">
        <f t="shared" si="362"/>
        <v/>
      </c>
      <c r="BE540" s="3" t="str">
        <f t="shared" si="363"/>
        <v/>
      </c>
      <c r="BF540" s="3" t="str">
        <f t="shared" si="364"/>
        <v/>
      </c>
      <c r="BG540" s="3" t="str">
        <f t="shared" si="365"/>
        <v/>
      </c>
      <c r="BH540" s="3" t="str">
        <f t="shared" si="366"/>
        <v/>
      </c>
      <c r="BI540" s="3" t="str">
        <f t="shared" si="367"/>
        <v/>
      </c>
      <c r="BJ540" s="3" t="str">
        <f t="shared" si="368"/>
        <v/>
      </c>
    </row>
    <row r="541" spans="2:62">
      <c r="B541" s="6">
        <v>10</v>
      </c>
      <c r="C541" s="4" t="str">
        <f>IF(B541="","",VLOOKUP(B541,Tabelle2!$A$2:$B$38,2,0))</f>
        <v>6-9-17-22-31-34</v>
      </c>
      <c r="D541" s="3">
        <f t="shared" si="337"/>
        <v>0</v>
      </c>
      <c r="E541" s="7" t="str">
        <f t="shared" si="335"/>
        <v>L</v>
      </c>
      <c r="F541" s="32" t="str">
        <f>IF(B541="","",IF(AE540&lt;$J$15,"Bet","No Bet"))</f>
        <v>Bet</v>
      </c>
      <c r="G541" s="22">
        <f t="shared" si="336"/>
        <v>-786</v>
      </c>
      <c r="AE541" s="1">
        <f>IF(E541="L",AE540+1,IF(E541="W",0,""))</f>
        <v>5</v>
      </c>
      <c r="AF541" s="3" t="str">
        <f t="shared" si="338"/>
        <v/>
      </c>
      <c r="AG541" s="3" t="str">
        <f t="shared" si="339"/>
        <v/>
      </c>
      <c r="AH541" s="3" t="str">
        <f t="shared" si="340"/>
        <v/>
      </c>
      <c r="AI541" s="3" t="str">
        <f t="shared" si="341"/>
        <v/>
      </c>
      <c r="AJ541" s="3" t="str">
        <f t="shared" si="342"/>
        <v/>
      </c>
      <c r="AK541" s="3" t="str">
        <f t="shared" si="343"/>
        <v/>
      </c>
      <c r="AL541" s="3" t="str">
        <f t="shared" si="344"/>
        <v/>
      </c>
      <c r="AM541" s="3" t="str">
        <f t="shared" si="345"/>
        <v/>
      </c>
      <c r="AN541" s="3" t="str">
        <f t="shared" si="346"/>
        <v/>
      </c>
      <c r="AO541" s="3" t="str">
        <f t="shared" si="347"/>
        <v/>
      </c>
      <c r="AP541" s="3" t="str">
        <f t="shared" si="348"/>
        <v/>
      </c>
      <c r="AQ541" s="3" t="str">
        <f t="shared" si="349"/>
        <v/>
      </c>
      <c r="AR541" s="3" t="str">
        <f t="shared" si="350"/>
        <v/>
      </c>
      <c r="AS541" s="3" t="str">
        <f t="shared" si="351"/>
        <v/>
      </c>
      <c r="AT541" s="3" t="str">
        <f t="shared" si="352"/>
        <v/>
      </c>
      <c r="AU541" s="3" t="str">
        <f t="shared" si="353"/>
        <v/>
      </c>
      <c r="AV541" s="3" t="str">
        <f t="shared" si="354"/>
        <v/>
      </c>
      <c r="AW541" s="3" t="str">
        <f t="shared" si="355"/>
        <v/>
      </c>
      <c r="AX541" s="3" t="str">
        <f t="shared" si="356"/>
        <v/>
      </c>
      <c r="AY541" s="3" t="str">
        <f t="shared" si="357"/>
        <v/>
      </c>
      <c r="AZ541" s="3" t="str">
        <f t="shared" si="358"/>
        <v/>
      </c>
      <c r="BA541" s="3" t="str">
        <f t="shared" si="359"/>
        <v/>
      </c>
      <c r="BB541" s="3" t="str">
        <f t="shared" si="360"/>
        <v/>
      </c>
      <c r="BC541" s="3" t="str">
        <f t="shared" si="361"/>
        <v/>
      </c>
      <c r="BD541" s="3" t="str">
        <f t="shared" si="362"/>
        <v/>
      </c>
      <c r="BE541" s="3" t="str">
        <f t="shared" si="363"/>
        <v/>
      </c>
      <c r="BF541" s="3" t="str">
        <f t="shared" si="364"/>
        <v/>
      </c>
      <c r="BG541" s="3" t="str">
        <f t="shared" si="365"/>
        <v/>
      </c>
      <c r="BH541" s="3" t="str">
        <f t="shared" si="366"/>
        <v/>
      </c>
      <c r="BI541" s="3" t="str">
        <f t="shared" si="367"/>
        <v/>
      </c>
      <c r="BJ541" s="3" t="str">
        <f t="shared" si="368"/>
        <v/>
      </c>
    </row>
    <row r="542" spans="2:62">
      <c r="B542" s="6">
        <v>16</v>
      </c>
      <c r="C542" s="4" t="str">
        <f>IF(B542="","",VLOOKUP(B542,Tabelle2!$A$2:$B$38,2,0))</f>
        <v>7-13-18-27-29-36</v>
      </c>
      <c r="D542" s="3">
        <f t="shared" si="337"/>
        <v>0</v>
      </c>
      <c r="E542" s="7" t="str">
        <f t="shared" si="335"/>
        <v>L</v>
      </c>
      <c r="F542" s="32" t="str">
        <f>IF(B542="","",IF(AE541&lt;$J$15,"Bet","No Bet"))</f>
        <v>Bet</v>
      </c>
      <c r="G542" s="22">
        <f t="shared" si="336"/>
        <v>-792</v>
      </c>
      <c r="AE542" s="1">
        <f>IF(E542="L",AE541+1,IF(E542="W",0,""))</f>
        <v>6</v>
      </c>
      <c r="AF542" s="3" t="str">
        <f t="shared" si="338"/>
        <v/>
      </c>
      <c r="AG542" s="3" t="str">
        <f t="shared" si="339"/>
        <v/>
      </c>
      <c r="AH542" s="3" t="str">
        <f t="shared" si="340"/>
        <v/>
      </c>
      <c r="AI542" s="3" t="str">
        <f t="shared" si="341"/>
        <v/>
      </c>
      <c r="AJ542" s="3" t="str">
        <f t="shared" si="342"/>
        <v/>
      </c>
      <c r="AK542" s="3" t="str">
        <f t="shared" si="343"/>
        <v/>
      </c>
      <c r="AL542" s="3" t="str">
        <f t="shared" si="344"/>
        <v/>
      </c>
      <c r="AM542" s="3" t="str">
        <f t="shared" si="345"/>
        <v/>
      </c>
      <c r="AN542" s="3" t="str">
        <f t="shared" si="346"/>
        <v/>
      </c>
      <c r="AO542" s="3" t="str">
        <f t="shared" si="347"/>
        <v/>
      </c>
      <c r="AP542" s="3" t="str">
        <f t="shared" si="348"/>
        <v/>
      </c>
      <c r="AQ542" s="3" t="str">
        <f t="shared" si="349"/>
        <v/>
      </c>
      <c r="AR542" s="3" t="str">
        <f t="shared" si="350"/>
        <v/>
      </c>
      <c r="AS542" s="3" t="str">
        <f t="shared" si="351"/>
        <v/>
      </c>
      <c r="AT542" s="3" t="str">
        <f t="shared" si="352"/>
        <v/>
      </c>
      <c r="AU542" s="3" t="str">
        <f t="shared" si="353"/>
        <v/>
      </c>
      <c r="AV542" s="3" t="str">
        <f t="shared" si="354"/>
        <v/>
      </c>
      <c r="AW542" s="3" t="str">
        <f t="shared" si="355"/>
        <v/>
      </c>
      <c r="AX542" s="3" t="str">
        <f t="shared" si="356"/>
        <v/>
      </c>
      <c r="AY542" s="3" t="str">
        <f t="shared" si="357"/>
        <v/>
      </c>
      <c r="AZ542" s="3" t="str">
        <f t="shared" si="358"/>
        <v/>
      </c>
      <c r="BA542" s="3" t="str">
        <f t="shared" si="359"/>
        <v/>
      </c>
      <c r="BB542" s="3" t="str">
        <f t="shared" si="360"/>
        <v/>
      </c>
      <c r="BC542" s="3" t="str">
        <f t="shared" si="361"/>
        <v/>
      </c>
      <c r="BD542" s="3" t="str">
        <f t="shared" si="362"/>
        <v/>
      </c>
      <c r="BE542" s="3" t="str">
        <f t="shared" si="363"/>
        <v/>
      </c>
      <c r="BF542" s="3" t="str">
        <f t="shared" si="364"/>
        <v/>
      </c>
      <c r="BG542" s="3" t="str">
        <f t="shared" si="365"/>
        <v/>
      </c>
      <c r="BH542" s="3" t="str">
        <f t="shared" si="366"/>
        <v/>
      </c>
      <c r="BI542" s="3" t="str">
        <f t="shared" si="367"/>
        <v/>
      </c>
      <c r="BJ542" s="3" t="str">
        <f t="shared" si="368"/>
        <v/>
      </c>
    </row>
    <row r="543" spans="2:62">
      <c r="B543" s="6">
        <v>12</v>
      </c>
      <c r="C543" s="4" t="str">
        <f>IF(B543="","",VLOOKUP(B543,Tabelle2!$A$2:$B$38,2,0))</f>
        <v>1-2-4-14-20-21</v>
      </c>
      <c r="D543" s="3">
        <f t="shared" si="337"/>
        <v>0</v>
      </c>
      <c r="E543" s="7" t="str">
        <f t="shared" si="335"/>
        <v>L</v>
      </c>
      <c r="F543" s="32" t="str">
        <f>IF(B543="","",IF(AE542&lt;$J$15,"Bet","No Bet"))</f>
        <v>Bet</v>
      </c>
      <c r="G543" s="22">
        <f t="shared" si="336"/>
        <v>-798</v>
      </c>
      <c r="AE543" s="1">
        <f>IF(E543="L",AE542+1,IF(E543="W",0,""))</f>
        <v>7</v>
      </c>
      <c r="AF543" s="3" t="str">
        <f t="shared" si="338"/>
        <v/>
      </c>
      <c r="AG543" s="3" t="str">
        <f t="shared" si="339"/>
        <v/>
      </c>
      <c r="AH543" s="3" t="str">
        <f t="shared" si="340"/>
        <v/>
      </c>
      <c r="AI543" s="3" t="str">
        <f t="shared" si="341"/>
        <v/>
      </c>
      <c r="AJ543" s="3" t="str">
        <f t="shared" si="342"/>
        <v/>
      </c>
      <c r="AK543" s="3" t="str">
        <f t="shared" si="343"/>
        <v/>
      </c>
      <c r="AL543" s="3">
        <f t="shared" si="344"/>
        <v>1</v>
      </c>
      <c r="AM543" s="3" t="str">
        <f t="shared" si="345"/>
        <v/>
      </c>
      <c r="AN543" s="3" t="str">
        <f t="shared" si="346"/>
        <v/>
      </c>
      <c r="AO543" s="3" t="str">
        <f t="shared" si="347"/>
        <v/>
      </c>
      <c r="AP543" s="3" t="str">
        <f t="shared" si="348"/>
        <v/>
      </c>
      <c r="AQ543" s="3" t="str">
        <f t="shared" si="349"/>
        <v/>
      </c>
      <c r="AR543" s="3" t="str">
        <f t="shared" si="350"/>
        <v/>
      </c>
      <c r="AS543" s="3" t="str">
        <f t="shared" si="351"/>
        <v/>
      </c>
      <c r="AT543" s="3" t="str">
        <f t="shared" si="352"/>
        <v/>
      </c>
      <c r="AU543" s="3" t="str">
        <f t="shared" si="353"/>
        <v/>
      </c>
      <c r="AV543" s="3" t="str">
        <f t="shared" si="354"/>
        <v/>
      </c>
      <c r="AW543" s="3" t="str">
        <f t="shared" si="355"/>
        <v/>
      </c>
      <c r="AX543" s="3" t="str">
        <f t="shared" si="356"/>
        <v/>
      </c>
      <c r="AY543" s="3" t="str">
        <f t="shared" si="357"/>
        <v/>
      </c>
      <c r="AZ543" s="3" t="str">
        <f t="shared" si="358"/>
        <v/>
      </c>
      <c r="BA543" s="3" t="str">
        <f t="shared" si="359"/>
        <v/>
      </c>
      <c r="BB543" s="3" t="str">
        <f t="shared" si="360"/>
        <v/>
      </c>
      <c r="BC543" s="3" t="str">
        <f t="shared" si="361"/>
        <v/>
      </c>
      <c r="BD543" s="3" t="str">
        <f t="shared" si="362"/>
        <v/>
      </c>
      <c r="BE543" s="3" t="str">
        <f t="shared" si="363"/>
        <v/>
      </c>
      <c r="BF543" s="3" t="str">
        <f t="shared" si="364"/>
        <v/>
      </c>
      <c r="BG543" s="3" t="str">
        <f t="shared" si="365"/>
        <v/>
      </c>
      <c r="BH543" s="3" t="str">
        <f t="shared" si="366"/>
        <v/>
      </c>
      <c r="BI543" s="3" t="str">
        <f t="shared" si="367"/>
        <v/>
      </c>
      <c r="BJ543" s="3" t="str">
        <f t="shared" si="368"/>
        <v/>
      </c>
    </row>
    <row r="544" spans="2:62">
      <c r="B544" s="6">
        <v>20</v>
      </c>
      <c r="C544" s="4" t="str">
        <f>IF(B544="","",VLOOKUP(B544,Tabelle2!$A$2:$B$38,2,0))</f>
        <v>8-11-12-28-30-36</v>
      </c>
      <c r="D544" s="3">
        <f t="shared" si="337"/>
        <v>1</v>
      </c>
      <c r="E544" s="7" t="str">
        <f t="shared" si="335"/>
        <v>W</v>
      </c>
      <c r="F544" s="32" t="str">
        <f>IF(B544="","",IF(AE543&lt;$J$15,"Bet","No Bet"))</f>
        <v>Bet</v>
      </c>
      <c r="G544" s="22">
        <f t="shared" si="336"/>
        <v>-768</v>
      </c>
      <c r="AE544" s="1">
        <f>IF(E544="L",AE543+1,IF(E544="W",0,""))</f>
        <v>0</v>
      </c>
      <c r="AF544" s="3" t="str">
        <f t="shared" si="338"/>
        <v/>
      </c>
      <c r="AG544" s="3" t="str">
        <f t="shared" si="339"/>
        <v/>
      </c>
      <c r="AH544" s="3" t="str">
        <f t="shared" si="340"/>
        <v/>
      </c>
      <c r="AI544" s="3" t="str">
        <f t="shared" si="341"/>
        <v/>
      </c>
      <c r="AJ544" s="3" t="str">
        <f t="shared" si="342"/>
        <v/>
      </c>
      <c r="AK544" s="3" t="str">
        <f t="shared" si="343"/>
        <v/>
      </c>
      <c r="AL544" s="3" t="str">
        <f t="shared" si="344"/>
        <v/>
      </c>
      <c r="AM544" s="3" t="str">
        <f t="shared" si="345"/>
        <v/>
      </c>
      <c r="AN544" s="3" t="str">
        <f t="shared" si="346"/>
        <v/>
      </c>
      <c r="AO544" s="3" t="str">
        <f t="shared" si="347"/>
        <v/>
      </c>
      <c r="AP544" s="3" t="str">
        <f t="shared" si="348"/>
        <v/>
      </c>
      <c r="AQ544" s="3" t="str">
        <f t="shared" si="349"/>
        <v/>
      </c>
      <c r="AR544" s="3" t="str">
        <f t="shared" si="350"/>
        <v/>
      </c>
      <c r="AS544" s="3" t="str">
        <f t="shared" si="351"/>
        <v/>
      </c>
      <c r="AT544" s="3" t="str">
        <f t="shared" si="352"/>
        <v/>
      </c>
      <c r="AU544" s="3" t="str">
        <f t="shared" si="353"/>
        <v/>
      </c>
      <c r="AV544" s="3" t="str">
        <f t="shared" si="354"/>
        <v/>
      </c>
      <c r="AW544" s="3" t="str">
        <f t="shared" si="355"/>
        <v/>
      </c>
      <c r="AX544" s="3" t="str">
        <f t="shared" si="356"/>
        <v/>
      </c>
      <c r="AY544" s="3" t="str">
        <f t="shared" si="357"/>
        <v/>
      </c>
      <c r="AZ544" s="3" t="str">
        <f t="shared" si="358"/>
        <v/>
      </c>
      <c r="BA544" s="3" t="str">
        <f t="shared" si="359"/>
        <v/>
      </c>
      <c r="BB544" s="3" t="str">
        <f t="shared" si="360"/>
        <v/>
      </c>
      <c r="BC544" s="3" t="str">
        <f t="shared" si="361"/>
        <v/>
      </c>
      <c r="BD544" s="3" t="str">
        <f t="shared" si="362"/>
        <v/>
      </c>
      <c r="BE544" s="3" t="str">
        <f t="shared" si="363"/>
        <v/>
      </c>
      <c r="BF544" s="3" t="str">
        <f t="shared" si="364"/>
        <v/>
      </c>
      <c r="BG544" s="3" t="str">
        <f t="shared" si="365"/>
        <v/>
      </c>
      <c r="BH544" s="3" t="str">
        <f t="shared" si="366"/>
        <v/>
      </c>
      <c r="BI544" s="3" t="str">
        <f t="shared" si="367"/>
        <v/>
      </c>
      <c r="BJ544" s="3" t="str">
        <f t="shared" si="368"/>
        <v/>
      </c>
    </row>
    <row r="545" spans="2:62">
      <c r="B545" s="6">
        <v>22</v>
      </c>
      <c r="C545" s="4" t="str">
        <f>IF(B545="","",VLOOKUP(B545,Tabelle2!$A$2:$B$38,2,0))</f>
        <v>0-5-10-24-26-32</v>
      </c>
      <c r="D545" s="3">
        <f t="shared" si="337"/>
        <v>0</v>
      </c>
      <c r="E545" s="7" t="str">
        <f t="shared" si="335"/>
        <v>L</v>
      </c>
      <c r="F545" s="32" t="str">
        <f>IF(B545="","",IF(AE544&lt;$J$15,"Bet","No Bet"))</f>
        <v>Bet</v>
      </c>
      <c r="G545" s="22">
        <f t="shared" si="336"/>
        <v>-774</v>
      </c>
      <c r="AE545" s="1">
        <f>IF(E545="L",AE544+1,IF(E545="W",0,""))</f>
        <v>1</v>
      </c>
      <c r="AF545" s="3" t="str">
        <f t="shared" si="338"/>
        <v/>
      </c>
      <c r="AG545" s="3" t="str">
        <f t="shared" si="339"/>
        <v/>
      </c>
      <c r="AH545" s="3" t="str">
        <f t="shared" si="340"/>
        <v/>
      </c>
      <c r="AI545" s="3" t="str">
        <f t="shared" si="341"/>
        <v/>
      </c>
      <c r="AJ545" s="3" t="str">
        <f t="shared" si="342"/>
        <v/>
      </c>
      <c r="AK545" s="3" t="str">
        <f t="shared" si="343"/>
        <v/>
      </c>
      <c r="AL545" s="3" t="str">
        <f t="shared" si="344"/>
        <v/>
      </c>
      <c r="AM545" s="3" t="str">
        <f t="shared" si="345"/>
        <v/>
      </c>
      <c r="AN545" s="3" t="str">
        <f t="shared" si="346"/>
        <v/>
      </c>
      <c r="AO545" s="3" t="str">
        <f t="shared" si="347"/>
        <v/>
      </c>
      <c r="AP545" s="3" t="str">
        <f t="shared" si="348"/>
        <v/>
      </c>
      <c r="AQ545" s="3" t="str">
        <f t="shared" si="349"/>
        <v/>
      </c>
      <c r="AR545" s="3" t="str">
        <f t="shared" si="350"/>
        <v/>
      </c>
      <c r="AS545" s="3" t="str">
        <f t="shared" si="351"/>
        <v/>
      </c>
      <c r="AT545" s="3" t="str">
        <f t="shared" si="352"/>
        <v/>
      </c>
      <c r="AU545" s="3" t="str">
        <f t="shared" si="353"/>
        <v/>
      </c>
      <c r="AV545" s="3" t="str">
        <f t="shared" si="354"/>
        <v/>
      </c>
      <c r="AW545" s="3" t="str">
        <f t="shared" si="355"/>
        <v/>
      </c>
      <c r="AX545" s="3" t="str">
        <f t="shared" si="356"/>
        <v/>
      </c>
      <c r="AY545" s="3" t="str">
        <f t="shared" si="357"/>
        <v/>
      </c>
      <c r="AZ545" s="3" t="str">
        <f t="shared" si="358"/>
        <v/>
      </c>
      <c r="BA545" s="3" t="str">
        <f t="shared" si="359"/>
        <v/>
      </c>
      <c r="BB545" s="3" t="str">
        <f t="shared" si="360"/>
        <v/>
      </c>
      <c r="BC545" s="3" t="str">
        <f t="shared" si="361"/>
        <v/>
      </c>
      <c r="BD545" s="3" t="str">
        <f t="shared" si="362"/>
        <v/>
      </c>
      <c r="BE545" s="3" t="str">
        <f t="shared" si="363"/>
        <v/>
      </c>
      <c r="BF545" s="3" t="str">
        <f t="shared" si="364"/>
        <v/>
      </c>
      <c r="BG545" s="3" t="str">
        <f t="shared" si="365"/>
        <v/>
      </c>
      <c r="BH545" s="3" t="str">
        <f t="shared" si="366"/>
        <v/>
      </c>
      <c r="BI545" s="3" t="str">
        <f t="shared" si="367"/>
        <v/>
      </c>
      <c r="BJ545" s="3" t="str">
        <f t="shared" si="368"/>
        <v/>
      </c>
    </row>
    <row r="546" spans="2:62">
      <c r="B546" s="6">
        <v>11</v>
      </c>
      <c r="C546" s="4" t="str">
        <f>IF(B546="","",VLOOKUP(B546,Tabelle2!$A$2:$B$38,2,0))</f>
        <v>1-2-4-20-21-33</v>
      </c>
      <c r="D546" s="3">
        <f t="shared" si="337"/>
        <v>0</v>
      </c>
      <c r="E546" s="7" t="str">
        <f t="shared" si="335"/>
        <v>L</v>
      </c>
      <c r="F546" s="32" t="str">
        <f>IF(B546="","",IF(AE545&lt;$J$15,"Bet","No Bet"))</f>
        <v>Bet</v>
      </c>
      <c r="G546" s="22">
        <f t="shared" si="336"/>
        <v>-780</v>
      </c>
      <c r="AE546" s="1">
        <f>IF(E546="L",AE545+1,IF(E546="W",0,""))</f>
        <v>2</v>
      </c>
      <c r="AF546" s="3" t="str">
        <f t="shared" si="338"/>
        <v/>
      </c>
      <c r="AG546" s="3" t="str">
        <f t="shared" si="339"/>
        <v/>
      </c>
      <c r="AH546" s="3" t="str">
        <f t="shared" si="340"/>
        <v/>
      </c>
      <c r="AI546" s="3" t="str">
        <f t="shared" si="341"/>
        <v/>
      </c>
      <c r="AJ546" s="3" t="str">
        <f t="shared" si="342"/>
        <v/>
      </c>
      <c r="AK546" s="3" t="str">
        <f t="shared" si="343"/>
        <v/>
      </c>
      <c r="AL546" s="3" t="str">
        <f t="shared" si="344"/>
        <v/>
      </c>
      <c r="AM546" s="3" t="str">
        <f t="shared" si="345"/>
        <v/>
      </c>
      <c r="AN546" s="3" t="str">
        <f t="shared" si="346"/>
        <v/>
      </c>
      <c r="AO546" s="3" t="str">
        <f t="shared" si="347"/>
        <v/>
      </c>
      <c r="AP546" s="3" t="str">
        <f t="shared" si="348"/>
        <v/>
      </c>
      <c r="AQ546" s="3" t="str">
        <f t="shared" si="349"/>
        <v/>
      </c>
      <c r="AR546" s="3" t="str">
        <f t="shared" si="350"/>
        <v/>
      </c>
      <c r="AS546" s="3" t="str">
        <f t="shared" si="351"/>
        <v/>
      </c>
      <c r="AT546" s="3" t="str">
        <f t="shared" si="352"/>
        <v/>
      </c>
      <c r="AU546" s="3" t="str">
        <f t="shared" si="353"/>
        <v/>
      </c>
      <c r="AV546" s="3" t="str">
        <f t="shared" si="354"/>
        <v/>
      </c>
      <c r="AW546" s="3" t="str">
        <f t="shared" si="355"/>
        <v/>
      </c>
      <c r="AX546" s="3" t="str">
        <f t="shared" si="356"/>
        <v/>
      </c>
      <c r="AY546" s="3" t="str">
        <f t="shared" si="357"/>
        <v/>
      </c>
      <c r="AZ546" s="3" t="str">
        <f t="shared" si="358"/>
        <v/>
      </c>
      <c r="BA546" s="3" t="str">
        <f t="shared" si="359"/>
        <v/>
      </c>
      <c r="BB546" s="3" t="str">
        <f t="shared" si="360"/>
        <v/>
      </c>
      <c r="BC546" s="3" t="str">
        <f t="shared" si="361"/>
        <v/>
      </c>
      <c r="BD546" s="3" t="str">
        <f t="shared" si="362"/>
        <v/>
      </c>
      <c r="BE546" s="3" t="str">
        <f t="shared" si="363"/>
        <v/>
      </c>
      <c r="BF546" s="3" t="str">
        <f t="shared" si="364"/>
        <v/>
      </c>
      <c r="BG546" s="3" t="str">
        <f t="shared" si="365"/>
        <v/>
      </c>
      <c r="BH546" s="3" t="str">
        <f t="shared" si="366"/>
        <v/>
      </c>
      <c r="BI546" s="3" t="str">
        <f t="shared" si="367"/>
        <v/>
      </c>
      <c r="BJ546" s="3" t="str">
        <f t="shared" si="368"/>
        <v/>
      </c>
    </row>
    <row r="547" spans="2:62">
      <c r="B547" s="6">
        <v>11</v>
      </c>
      <c r="C547" s="4" t="str">
        <f>IF(B547="","",VLOOKUP(B547,Tabelle2!$A$2:$B$38,2,0))</f>
        <v>1-2-4-20-21-33</v>
      </c>
      <c r="D547" s="3">
        <f t="shared" si="337"/>
        <v>0</v>
      </c>
      <c r="E547" s="7" t="str">
        <f t="shared" si="335"/>
        <v>L</v>
      </c>
      <c r="F547" s="32" t="str">
        <f>IF(B547="","",IF(AE546&lt;$J$15,"Bet","No Bet"))</f>
        <v>Bet</v>
      </c>
      <c r="G547" s="22">
        <f t="shared" si="336"/>
        <v>-786</v>
      </c>
      <c r="AE547" s="1">
        <f>IF(E547="L",AE546+1,IF(E547="W",0,""))</f>
        <v>3</v>
      </c>
      <c r="AF547" s="3" t="str">
        <f t="shared" si="338"/>
        <v/>
      </c>
      <c r="AG547" s="3" t="str">
        <f t="shared" si="339"/>
        <v/>
      </c>
      <c r="AH547" s="3" t="str">
        <f t="shared" si="340"/>
        <v/>
      </c>
      <c r="AI547" s="3" t="str">
        <f t="shared" si="341"/>
        <v/>
      </c>
      <c r="AJ547" s="3" t="str">
        <f t="shared" si="342"/>
        <v/>
      </c>
      <c r="AK547" s="3" t="str">
        <f t="shared" si="343"/>
        <v/>
      </c>
      <c r="AL547" s="3" t="str">
        <f t="shared" si="344"/>
        <v/>
      </c>
      <c r="AM547" s="3" t="str">
        <f t="shared" si="345"/>
        <v/>
      </c>
      <c r="AN547" s="3" t="str">
        <f t="shared" si="346"/>
        <v/>
      </c>
      <c r="AO547" s="3" t="str">
        <f t="shared" si="347"/>
        <v/>
      </c>
      <c r="AP547" s="3" t="str">
        <f t="shared" si="348"/>
        <v/>
      </c>
      <c r="AQ547" s="3" t="str">
        <f t="shared" si="349"/>
        <v/>
      </c>
      <c r="AR547" s="3" t="str">
        <f t="shared" si="350"/>
        <v/>
      </c>
      <c r="AS547" s="3" t="str">
        <f t="shared" si="351"/>
        <v/>
      </c>
      <c r="AT547" s="3" t="str">
        <f t="shared" si="352"/>
        <v/>
      </c>
      <c r="AU547" s="3" t="str">
        <f t="shared" si="353"/>
        <v/>
      </c>
      <c r="AV547" s="3" t="str">
        <f t="shared" si="354"/>
        <v/>
      </c>
      <c r="AW547" s="3" t="str">
        <f t="shared" si="355"/>
        <v/>
      </c>
      <c r="AX547" s="3" t="str">
        <f t="shared" si="356"/>
        <v/>
      </c>
      <c r="AY547" s="3" t="str">
        <f t="shared" si="357"/>
        <v/>
      </c>
      <c r="AZ547" s="3" t="str">
        <f t="shared" si="358"/>
        <v/>
      </c>
      <c r="BA547" s="3" t="str">
        <f t="shared" si="359"/>
        <v/>
      </c>
      <c r="BB547" s="3" t="str">
        <f t="shared" si="360"/>
        <v/>
      </c>
      <c r="BC547" s="3" t="str">
        <f t="shared" si="361"/>
        <v/>
      </c>
      <c r="BD547" s="3" t="str">
        <f t="shared" si="362"/>
        <v/>
      </c>
      <c r="BE547" s="3" t="str">
        <f t="shared" si="363"/>
        <v/>
      </c>
      <c r="BF547" s="3" t="str">
        <f t="shared" si="364"/>
        <v/>
      </c>
      <c r="BG547" s="3" t="str">
        <f t="shared" si="365"/>
        <v/>
      </c>
      <c r="BH547" s="3" t="str">
        <f t="shared" si="366"/>
        <v/>
      </c>
      <c r="BI547" s="3" t="str">
        <f t="shared" si="367"/>
        <v/>
      </c>
      <c r="BJ547" s="3" t="str">
        <f t="shared" si="368"/>
        <v/>
      </c>
    </row>
    <row r="548" spans="2:62">
      <c r="B548" s="6">
        <v>25</v>
      </c>
      <c r="C548" s="4" t="str">
        <f>IF(B548="","",VLOOKUP(B548,Tabelle2!$A$2:$B$38,2,0))</f>
        <v>3-8-23-26-30-35</v>
      </c>
      <c r="D548" s="3">
        <f t="shared" si="337"/>
        <v>0</v>
      </c>
      <c r="E548" s="7" t="str">
        <f t="shared" si="335"/>
        <v>L</v>
      </c>
      <c r="F548" s="32" t="str">
        <f>IF(B548="","",IF(AE547&lt;$J$15,"Bet","No Bet"))</f>
        <v>Bet</v>
      </c>
      <c r="G548" s="22">
        <f t="shared" si="336"/>
        <v>-792</v>
      </c>
      <c r="AE548" s="1">
        <f>IF(E548="L",AE547+1,IF(E548="W",0,""))</f>
        <v>4</v>
      </c>
      <c r="AF548" s="3" t="str">
        <f t="shared" si="338"/>
        <v/>
      </c>
      <c r="AG548" s="3" t="str">
        <f t="shared" si="339"/>
        <v/>
      </c>
      <c r="AH548" s="3" t="str">
        <f t="shared" si="340"/>
        <v/>
      </c>
      <c r="AI548" s="3" t="str">
        <f t="shared" si="341"/>
        <v/>
      </c>
      <c r="AJ548" s="3" t="str">
        <f t="shared" si="342"/>
        <v/>
      </c>
      <c r="AK548" s="3" t="str">
        <f t="shared" si="343"/>
        <v/>
      </c>
      <c r="AL548" s="3" t="str">
        <f t="shared" si="344"/>
        <v/>
      </c>
      <c r="AM548" s="3" t="str">
        <f t="shared" si="345"/>
        <v/>
      </c>
      <c r="AN548" s="3" t="str">
        <f t="shared" si="346"/>
        <v/>
      </c>
      <c r="AO548" s="3" t="str">
        <f t="shared" si="347"/>
        <v/>
      </c>
      <c r="AP548" s="3" t="str">
        <f t="shared" si="348"/>
        <v/>
      </c>
      <c r="AQ548" s="3" t="str">
        <f t="shared" si="349"/>
        <v/>
      </c>
      <c r="AR548" s="3" t="str">
        <f t="shared" si="350"/>
        <v/>
      </c>
      <c r="AS548" s="3" t="str">
        <f t="shared" si="351"/>
        <v/>
      </c>
      <c r="AT548" s="3" t="str">
        <f t="shared" si="352"/>
        <v/>
      </c>
      <c r="AU548" s="3" t="str">
        <f t="shared" si="353"/>
        <v/>
      </c>
      <c r="AV548" s="3" t="str">
        <f t="shared" si="354"/>
        <v/>
      </c>
      <c r="AW548" s="3" t="str">
        <f t="shared" si="355"/>
        <v/>
      </c>
      <c r="AX548" s="3" t="str">
        <f t="shared" si="356"/>
        <v/>
      </c>
      <c r="AY548" s="3" t="str">
        <f t="shared" si="357"/>
        <v/>
      </c>
      <c r="AZ548" s="3" t="str">
        <f t="shared" si="358"/>
        <v/>
      </c>
      <c r="BA548" s="3" t="str">
        <f t="shared" si="359"/>
        <v/>
      </c>
      <c r="BB548" s="3" t="str">
        <f t="shared" si="360"/>
        <v/>
      </c>
      <c r="BC548" s="3" t="str">
        <f t="shared" si="361"/>
        <v/>
      </c>
      <c r="BD548" s="3" t="str">
        <f t="shared" si="362"/>
        <v/>
      </c>
      <c r="BE548" s="3" t="str">
        <f t="shared" si="363"/>
        <v/>
      </c>
      <c r="BF548" s="3" t="str">
        <f t="shared" si="364"/>
        <v/>
      </c>
      <c r="BG548" s="3" t="str">
        <f t="shared" si="365"/>
        <v/>
      </c>
      <c r="BH548" s="3" t="str">
        <f t="shared" si="366"/>
        <v/>
      </c>
      <c r="BI548" s="3" t="str">
        <f t="shared" si="367"/>
        <v/>
      </c>
      <c r="BJ548" s="3" t="str">
        <f t="shared" si="368"/>
        <v/>
      </c>
    </row>
    <row r="549" spans="2:62">
      <c r="B549" s="6">
        <v>28</v>
      </c>
      <c r="C549" s="4" t="str">
        <f>IF(B549="","",VLOOKUP(B549,Tabelle2!$A$2:$B$38,2,0))</f>
        <v>1-4-19-20-21-33</v>
      </c>
      <c r="D549" s="3">
        <f t="shared" si="337"/>
        <v>0</v>
      </c>
      <c r="E549" s="7" t="str">
        <f t="shared" si="335"/>
        <v>L</v>
      </c>
      <c r="F549" s="32" t="str">
        <f>IF(B549="","",IF(AE548&lt;$J$15,"Bet","No Bet"))</f>
        <v>Bet</v>
      </c>
      <c r="G549" s="22">
        <f t="shared" si="336"/>
        <v>-798</v>
      </c>
      <c r="AE549" s="1">
        <f>IF(E549="L",AE548+1,IF(E549="W",0,""))</f>
        <v>5</v>
      </c>
      <c r="AF549" s="3" t="str">
        <f t="shared" si="338"/>
        <v/>
      </c>
      <c r="AG549" s="3" t="str">
        <f t="shared" si="339"/>
        <v/>
      </c>
      <c r="AH549" s="3" t="str">
        <f t="shared" si="340"/>
        <v/>
      </c>
      <c r="AI549" s="3" t="str">
        <f t="shared" si="341"/>
        <v/>
      </c>
      <c r="AJ549" s="3" t="str">
        <f t="shared" si="342"/>
        <v/>
      </c>
      <c r="AK549" s="3" t="str">
        <f t="shared" si="343"/>
        <v/>
      </c>
      <c r="AL549" s="3" t="str">
        <f t="shared" si="344"/>
        <v/>
      </c>
      <c r="AM549" s="3" t="str">
        <f t="shared" si="345"/>
        <v/>
      </c>
      <c r="AN549" s="3" t="str">
        <f t="shared" si="346"/>
        <v/>
      </c>
      <c r="AO549" s="3" t="str">
        <f t="shared" si="347"/>
        <v/>
      </c>
      <c r="AP549" s="3" t="str">
        <f t="shared" si="348"/>
        <v/>
      </c>
      <c r="AQ549" s="3" t="str">
        <f t="shared" si="349"/>
        <v/>
      </c>
      <c r="AR549" s="3" t="str">
        <f t="shared" si="350"/>
        <v/>
      </c>
      <c r="AS549" s="3" t="str">
        <f t="shared" si="351"/>
        <v/>
      </c>
      <c r="AT549" s="3" t="str">
        <f t="shared" si="352"/>
        <v/>
      </c>
      <c r="AU549" s="3" t="str">
        <f t="shared" si="353"/>
        <v/>
      </c>
      <c r="AV549" s="3" t="str">
        <f t="shared" si="354"/>
        <v/>
      </c>
      <c r="AW549" s="3" t="str">
        <f t="shared" si="355"/>
        <v/>
      </c>
      <c r="AX549" s="3" t="str">
        <f t="shared" si="356"/>
        <v/>
      </c>
      <c r="AY549" s="3" t="str">
        <f t="shared" si="357"/>
        <v/>
      </c>
      <c r="AZ549" s="3" t="str">
        <f t="shared" si="358"/>
        <v/>
      </c>
      <c r="BA549" s="3" t="str">
        <f t="shared" si="359"/>
        <v/>
      </c>
      <c r="BB549" s="3" t="str">
        <f t="shared" si="360"/>
        <v/>
      </c>
      <c r="BC549" s="3" t="str">
        <f t="shared" si="361"/>
        <v/>
      </c>
      <c r="BD549" s="3" t="str">
        <f t="shared" si="362"/>
        <v/>
      </c>
      <c r="BE549" s="3" t="str">
        <f t="shared" si="363"/>
        <v/>
      </c>
      <c r="BF549" s="3" t="str">
        <f t="shared" si="364"/>
        <v/>
      </c>
      <c r="BG549" s="3" t="str">
        <f t="shared" si="365"/>
        <v/>
      </c>
      <c r="BH549" s="3" t="str">
        <f t="shared" si="366"/>
        <v/>
      </c>
      <c r="BI549" s="3" t="str">
        <f t="shared" si="367"/>
        <v/>
      </c>
      <c r="BJ549" s="3" t="str">
        <f t="shared" si="368"/>
        <v/>
      </c>
    </row>
    <row r="550" spans="2:62">
      <c r="B550" s="6">
        <v>11</v>
      </c>
      <c r="C550" s="4" t="str">
        <f>IF(B550="","",VLOOKUP(B550,Tabelle2!$A$2:$B$38,2,0))</f>
        <v>1-2-4-20-21-33</v>
      </c>
      <c r="D550" s="3">
        <f t="shared" si="337"/>
        <v>0</v>
      </c>
      <c r="E550" s="7" t="str">
        <f t="shared" si="335"/>
        <v>L</v>
      </c>
      <c r="F550" s="32" t="str">
        <f>IF(B550="","",IF(AE549&lt;$J$15,"Bet","No Bet"))</f>
        <v>Bet</v>
      </c>
      <c r="G550" s="22">
        <f t="shared" si="336"/>
        <v>-804</v>
      </c>
      <c r="AE550" s="1">
        <f>IF(E550="L",AE549+1,IF(E550="W",0,""))</f>
        <v>6</v>
      </c>
      <c r="AF550" s="3" t="str">
        <f t="shared" si="338"/>
        <v/>
      </c>
      <c r="AG550" s="3" t="str">
        <f t="shared" si="339"/>
        <v/>
      </c>
      <c r="AH550" s="3" t="str">
        <f t="shared" si="340"/>
        <v/>
      </c>
      <c r="AI550" s="3" t="str">
        <f t="shared" si="341"/>
        <v/>
      </c>
      <c r="AJ550" s="3" t="str">
        <f t="shared" si="342"/>
        <v/>
      </c>
      <c r="AK550" s="3" t="str">
        <f t="shared" si="343"/>
        <v/>
      </c>
      <c r="AL550" s="3" t="str">
        <f t="shared" si="344"/>
        <v/>
      </c>
      <c r="AM550" s="3" t="str">
        <f t="shared" si="345"/>
        <v/>
      </c>
      <c r="AN550" s="3" t="str">
        <f t="shared" si="346"/>
        <v/>
      </c>
      <c r="AO550" s="3" t="str">
        <f t="shared" si="347"/>
        <v/>
      </c>
      <c r="AP550" s="3" t="str">
        <f t="shared" si="348"/>
        <v/>
      </c>
      <c r="AQ550" s="3" t="str">
        <f t="shared" si="349"/>
        <v/>
      </c>
      <c r="AR550" s="3" t="str">
        <f t="shared" si="350"/>
        <v/>
      </c>
      <c r="AS550" s="3" t="str">
        <f t="shared" si="351"/>
        <v/>
      </c>
      <c r="AT550" s="3" t="str">
        <f t="shared" si="352"/>
        <v/>
      </c>
      <c r="AU550" s="3" t="str">
        <f t="shared" si="353"/>
        <v/>
      </c>
      <c r="AV550" s="3" t="str">
        <f t="shared" si="354"/>
        <v/>
      </c>
      <c r="AW550" s="3" t="str">
        <f t="shared" si="355"/>
        <v/>
      </c>
      <c r="AX550" s="3" t="str">
        <f t="shared" si="356"/>
        <v/>
      </c>
      <c r="AY550" s="3" t="str">
        <f t="shared" si="357"/>
        <v/>
      </c>
      <c r="AZ550" s="3" t="str">
        <f t="shared" si="358"/>
        <v/>
      </c>
      <c r="BA550" s="3" t="str">
        <f t="shared" si="359"/>
        <v/>
      </c>
      <c r="BB550" s="3" t="str">
        <f t="shared" si="360"/>
        <v/>
      </c>
      <c r="BC550" s="3" t="str">
        <f t="shared" si="361"/>
        <v/>
      </c>
      <c r="BD550" s="3" t="str">
        <f t="shared" si="362"/>
        <v/>
      </c>
      <c r="BE550" s="3" t="str">
        <f t="shared" si="363"/>
        <v/>
      </c>
      <c r="BF550" s="3" t="str">
        <f t="shared" si="364"/>
        <v/>
      </c>
      <c r="BG550" s="3" t="str">
        <f t="shared" si="365"/>
        <v/>
      </c>
      <c r="BH550" s="3" t="str">
        <f t="shared" si="366"/>
        <v/>
      </c>
      <c r="BI550" s="3" t="str">
        <f t="shared" si="367"/>
        <v/>
      </c>
      <c r="BJ550" s="3" t="str">
        <f t="shared" si="368"/>
        <v/>
      </c>
    </row>
    <row r="551" spans="2:62">
      <c r="B551" s="6">
        <v>15</v>
      </c>
      <c r="C551" s="4" t="str">
        <f>IF(B551="","",VLOOKUP(B551,Tabelle2!$A$2:$B$38,2,0))</f>
        <v>6-7-12-18-27-29</v>
      </c>
      <c r="D551" s="3">
        <f t="shared" si="337"/>
        <v>0</v>
      </c>
      <c r="E551" s="7" t="str">
        <f t="shared" si="335"/>
        <v>L</v>
      </c>
      <c r="F551" s="32" t="str">
        <f>IF(B551="","",IF(AE550&lt;$J$15,"Bet","No Bet"))</f>
        <v>Bet</v>
      </c>
      <c r="G551" s="22">
        <f t="shared" si="336"/>
        <v>-810</v>
      </c>
      <c r="AE551" s="1">
        <f>IF(E551="L",AE550+1,IF(E551="W",0,""))</f>
        <v>7</v>
      </c>
      <c r="AF551" s="3" t="str">
        <f t="shared" si="338"/>
        <v/>
      </c>
      <c r="AG551" s="3" t="str">
        <f t="shared" si="339"/>
        <v/>
      </c>
      <c r="AH551" s="3" t="str">
        <f t="shared" si="340"/>
        <v/>
      </c>
      <c r="AI551" s="3" t="str">
        <f t="shared" si="341"/>
        <v/>
      </c>
      <c r="AJ551" s="3" t="str">
        <f t="shared" si="342"/>
        <v/>
      </c>
      <c r="AK551" s="3" t="str">
        <f t="shared" si="343"/>
        <v/>
      </c>
      <c r="AL551" s="3">
        <f t="shared" si="344"/>
        <v>1</v>
      </c>
      <c r="AM551" s="3" t="str">
        <f t="shared" si="345"/>
        <v/>
      </c>
      <c r="AN551" s="3" t="str">
        <f t="shared" si="346"/>
        <v/>
      </c>
      <c r="AO551" s="3" t="str">
        <f t="shared" si="347"/>
        <v/>
      </c>
      <c r="AP551" s="3" t="str">
        <f t="shared" si="348"/>
        <v/>
      </c>
      <c r="AQ551" s="3" t="str">
        <f t="shared" si="349"/>
        <v/>
      </c>
      <c r="AR551" s="3" t="str">
        <f t="shared" si="350"/>
        <v/>
      </c>
      <c r="AS551" s="3" t="str">
        <f t="shared" si="351"/>
        <v/>
      </c>
      <c r="AT551" s="3" t="str">
        <f t="shared" si="352"/>
        <v/>
      </c>
      <c r="AU551" s="3" t="str">
        <f t="shared" si="353"/>
        <v/>
      </c>
      <c r="AV551" s="3" t="str">
        <f t="shared" si="354"/>
        <v/>
      </c>
      <c r="AW551" s="3" t="str">
        <f t="shared" si="355"/>
        <v/>
      </c>
      <c r="AX551" s="3" t="str">
        <f t="shared" si="356"/>
        <v/>
      </c>
      <c r="AY551" s="3" t="str">
        <f t="shared" si="357"/>
        <v/>
      </c>
      <c r="AZ551" s="3" t="str">
        <f t="shared" si="358"/>
        <v/>
      </c>
      <c r="BA551" s="3" t="str">
        <f t="shared" si="359"/>
        <v/>
      </c>
      <c r="BB551" s="3" t="str">
        <f t="shared" si="360"/>
        <v/>
      </c>
      <c r="BC551" s="3" t="str">
        <f t="shared" si="361"/>
        <v/>
      </c>
      <c r="BD551" s="3" t="str">
        <f t="shared" si="362"/>
        <v/>
      </c>
      <c r="BE551" s="3" t="str">
        <f t="shared" si="363"/>
        <v/>
      </c>
      <c r="BF551" s="3" t="str">
        <f t="shared" si="364"/>
        <v/>
      </c>
      <c r="BG551" s="3" t="str">
        <f t="shared" si="365"/>
        <v/>
      </c>
      <c r="BH551" s="3" t="str">
        <f t="shared" si="366"/>
        <v/>
      </c>
      <c r="BI551" s="3" t="str">
        <f t="shared" si="367"/>
        <v/>
      </c>
      <c r="BJ551" s="3" t="str">
        <f t="shared" si="368"/>
        <v/>
      </c>
    </row>
    <row r="552" spans="2:62">
      <c r="B552" s="6">
        <v>29</v>
      </c>
      <c r="C552" s="4" t="str">
        <f>IF(B552="","",VLOOKUP(B552,Tabelle2!$A$2:$B$38,2,0))</f>
        <v>15-16-19-24-32-33</v>
      </c>
      <c r="D552" s="3">
        <f t="shared" si="337"/>
        <v>1</v>
      </c>
      <c r="E552" s="7" t="str">
        <f t="shared" si="335"/>
        <v>W</v>
      </c>
      <c r="F552" s="32" t="str">
        <f>IF(B552="","",IF(AE551&lt;$J$15,"Bet","No Bet"))</f>
        <v>Bet</v>
      </c>
      <c r="G552" s="22">
        <f t="shared" si="336"/>
        <v>-780</v>
      </c>
      <c r="AE552" s="1">
        <f>IF(E552="L",AE551+1,IF(E552="W",0,""))</f>
        <v>0</v>
      </c>
      <c r="AF552" s="3" t="str">
        <f t="shared" si="338"/>
        <v/>
      </c>
      <c r="AG552" s="3" t="str">
        <f t="shared" si="339"/>
        <v/>
      </c>
      <c r="AH552" s="3" t="str">
        <f t="shared" si="340"/>
        <v/>
      </c>
      <c r="AI552" s="3" t="str">
        <f t="shared" si="341"/>
        <v/>
      </c>
      <c r="AJ552" s="3" t="str">
        <f t="shared" si="342"/>
        <v/>
      </c>
      <c r="AK552" s="3" t="str">
        <f t="shared" si="343"/>
        <v/>
      </c>
      <c r="AL552" s="3" t="str">
        <f t="shared" si="344"/>
        <v/>
      </c>
      <c r="AM552" s="3" t="str">
        <f t="shared" si="345"/>
        <v/>
      </c>
      <c r="AN552" s="3" t="str">
        <f t="shared" si="346"/>
        <v/>
      </c>
      <c r="AO552" s="3" t="str">
        <f t="shared" si="347"/>
        <v/>
      </c>
      <c r="AP552" s="3" t="str">
        <f t="shared" si="348"/>
        <v/>
      </c>
      <c r="AQ552" s="3" t="str">
        <f t="shared" si="349"/>
        <v/>
      </c>
      <c r="AR552" s="3" t="str">
        <f t="shared" si="350"/>
        <v/>
      </c>
      <c r="AS552" s="3" t="str">
        <f t="shared" si="351"/>
        <v/>
      </c>
      <c r="AT552" s="3" t="str">
        <f t="shared" si="352"/>
        <v/>
      </c>
      <c r="AU552" s="3" t="str">
        <f t="shared" si="353"/>
        <v/>
      </c>
      <c r="AV552" s="3" t="str">
        <f t="shared" si="354"/>
        <v/>
      </c>
      <c r="AW552" s="3" t="str">
        <f t="shared" si="355"/>
        <v/>
      </c>
      <c r="AX552" s="3" t="str">
        <f t="shared" si="356"/>
        <v/>
      </c>
      <c r="AY552" s="3" t="str">
        <f t="shared" si="357"/>
        <v/>
      </c>
      <c r="AZ552" s="3" t="str">
        <f t="shared" si="358"/>
        <v/>
      </c>
      <c r="BA552" s="3" t="str">
        <f t="shared" si="359"/>
        <v/>
      </c>
      <c r="BB552" s="3" t="str">
        <f t="shared" si="360"/>
        <v/>
      </c>
      <c r="BC552" s="3" t="str">
        <f t="shared" si="361"/>
        <v/>
      </c>
      <c r="BD552" s="3" t="str">
        <f t="shared" si="362"/>
        <v/>
      </c>
      <c r="BE552" s="3" t="str">
        <f t="shared" si="363"/>
        <v/>
      </c>
      <c r="BF552" s="3" t="str">
        <f t="shared" si="364"/>
        <v/>
      </c>
      <c r="BG552" s="3" t="str">
        <f t="shared" si="365"/>
        <v/>
      </c>
      <c r="BH552" s="3" t="str">
        <f t="shared" si="366"/>
        <v/>
      </c>
      <c r="BI552" s="3" t="str">
        <f t="shared" si="367"/>
        <v/>
      </c>
      <c r="BJ552" s="3" t="str">
        <f t="shared" si="368"/>
        <v/>
      </c>
    </row>
    <row r="553" spans="2:62">
      <c r="B553" s="6">
        <v>28</v>
      </c>
      <c r="C553" s="4" t="str">
        <f>IF(B553="","",VLOOKUP(B553,Tabelle2!$A$2:$B$38,2,0))</f>
        <v>1-4-19-20-21-33</v>
      </c>
      <c r="D553" s="3">
        <f t="shared" si="337"/>
        <v>0</v>
      </c>
      <c r="E553" s="7" t="str">
        <f t="shared" si="335"/>
        <v>L</v>
      </c>
      <c r="F553" s="32" t="str">
        <f>IF(B553="","",IF(AE552&lt;$J$15,"Bet","No Bet"))</f>
        <v>Bet</v>
      </c>
      <c r="G553" s="22">
        <f t="shared" si="336"/>
        <v>-786</v>
      </c>
      <c r="AE553" s="1">
        <f>IF(E553="L",AE552+1,IF(E553="W",0,""))</f>
        <v>1</v>
      </c>
      <c r="AF553" s="3" t="str">
        <f t="shared" si="338"/>
        <v/>
      </c>
      <c r="AG553" s="3" t="str">
        <f t="shared" si="339"/>
        <v/>
      </c>
      <c r="AH553" s="3" t="str">
        <f t="shared" si="340"/>
        <v/>
      </c>
      <c r="AI553" s="3" t="str">
        <f t="shared" si="341"/>
        <v/>
      </c>
      <c r="AJ553" s="3" t="str">
        <f t="shared" si="342"/>
        <v/>
      </c>
      <c r="AK553" s="3" t="str">
        <f t="shared" si="343"/>
        <v/>
      </c>
      <c r="AL553" s="3" t="str">
        <f t="shared" si="344"/>
        <v/>
      </c>
      <c r="AM553" s="3" t="str">
        <f t="shared" si="345"/>
        <v/>
      </c>
      <c r="AN553" s="3" t="str">
        <f t="shared" si="346"/>
        <v/>
      </c>
      <c r="AO553" s="3" t="str">
        <f t="shared" si="347"/>
        <v/>
      </c>
      <c r="AP553" s="3" t="str">
        <f t="shared" si="348"/>
        <v/>
      </c>
      <c r="AQ553" s="3" t="str">
        <f t="shared" si="349"/>
        <v/>
      </c>
      <c r="AR553" s="3" t="str">
        <f t="shared" si="350"/>
        <v/>
      </c>
      <c r="AS553" s="3" t="str">
        <f t="shared" si="351"/>
        <v/>
      </c>
      <c r="AT553" s="3" t="str">
        <f t="shared" si="352"/>
        <v/>
      </c>
      <c r="AU553" s="3" t="str">
        <f t="shared" si="353"/>
        <v/>
      </c>
      <c r="AV553" s="3" t="str">
        <f t="shared" si="354"/>
        <v/>
      </c>
      <c r="AW553" s="3" t="str">
        <f t="shared" si="355"/>
        <v/>
      </c>
      <c r="AX553" s="3" t="str">
        <f t="shared" si="356"/>
        <v/>
      </c>
      <c r="AY553" s="3" t="str">
        <f t="shared" si="357"/>
        <v/>
      </c>
      <c r="AZ553" s="3" t="str">
        <f t="shared" si="358"/>
        <v/>
      </c>
      <c r="BA553" s="3" t="str">
        <f t="shared" si="359"/>
        <v/>
      </c>
      <c r="BB553" s="3" t="str">
        <f t="shared" si="360"/>
        <v/>
      </c>
      <c r="BC553" s="3" t="str">
        <f t="shared" si="361"/>
        <v/>
      </c>
      <c r="BD553" s="3" t="str">
        <f t="shared" si="362"/>
        <v/>
      </c>
      <c r="BE553" s="3" t="str">
        <f t="shared" si="363"/>
        <v/>
      </c>
      <c r="BF553" s="3" t="str">
        <f t="shared" si="364"/>
        <v/>
      </c>
      <c r="BG553" s="3" t="str">
        <f t="shared" si="365"/>
        <v/>
      </c>
      <c r="BH553" s="3" t="str">
        <f t="shared" si="366"/>
        <v/>
      </c>
      <c r="BI553" s="3" t="str">
        <f t="shared" si="367"/>
        <v/>
      </c>
      <c r="BJ553" s="3" t="str">
        <f t="shared" si="368"/>
        <v/>
      </c>
    </row>
    <row r="554" spans="2:62">
      <c r="B554" s="6">
        <v>30</v>
      </c>
      <c r="C554" s="4" t="str">
        <f>IF(B554="","",VLOOKUP(B554,Tabelle2!$A$2:$B$38,2,0))</f>
        <v>1-2-14-20-21-25</v>
      </c>
      <c r="D554" s="3">
        <f t="shared" si="337"/>
        <v>0</v>
      </c>
      <c r="E554" s="7" t="str">
        <f t="shared" si="335"/>
        <v>L</v>
      </c>
      <c r="F554" s="32" t="str">
        <f>IF(B554="","",IF(AE553&lt;$J$15,"Bet","No Bet"))</f>
        <v>Bet</v>
      </c>
      <c r="G554" s="22">
        <f t="shared" si="336"/>
        <v>-792</v>
      </c>
      <c r="AE554" s="1">
        <f>IF(E554="L",AE553+1,IF(E554="W",0,""))</f>
        <v>2</v>
      </c>
      <c r="AF554" s="3" t="str">
        <f t="shared" si="338"/>
        <v/>
      </c>
      <c r="AG554" s="3" t="str">
        <f t="shared" si="339"/>
        <v/>
      </c>
      <c r="AH554" s="3" t="str">
        <f t="shared" si="340"/>
        <v/>
      </c>
      <c r="AI554" s="3" t="str">
        <f t="shared" si="341"/>
        <v/>
      </c>
      <c r="AJ554" s="3" t="str">
        <f t="shared" si="342"/>
        <v/>
      </c>
      <c r="AK554" s="3" t="str">
        <f t="shared" si="343"/>
        <v/>
      </c>
      <c r="AL554" s="3" t="str">
        <f t="shared" si="344"/>
        <v/>
      </c>
      <c r="AM554" s="3" t="str">
        <f t="shared" si="345"/>
        <v/>
      </c>
      <c r="AN554" s="3" t="str">
        <f t="shared" si="346"/>
        <v/>
      </c>
      <c r="AO554" s="3" t="str">
        <f t="shared" si="347"/>
        <v/>
      </c>
      <c r="AP554" s="3" t="str">
        <f t="shared" si="348"/>
        <v/>
      </c>
      <c r="AQ554" s="3" t="str">
        <f t="shared" si="349"/>
        <v/>
      </c>
      <c r="AR554" s="3" t="str">
        <f t="shared" si="350"/>
        <v/>
      </c>
      <c r="AS554" s="3" t="str">
        <f t="shared" si="351"/>
        <v/>
      </c>
      <c r="AT554" s="3" t="str">
        <f t="shared" si="352"/>
        <v/>
      </c>
      <c r="AU554" s="3" t="str">
        <f t="shared" si="353"/>
        <v/>
      </c>
      <c r="AV554" s="3" t="str">
        <f t="shared" si="354"/>
        <v/>
      </c>
      <c r="AW554" s="3" t="str">
        <f t="shared" si="355"/>
        <v/>
      </c>
      <c r="AX554" s="3" t="str">
        <f t="shared" si="356"/>
        <v/>
      </c>
      <c r="AY554" s="3" t="str">
        <f t="shared" si="357"/>
        <v/>
      </c>
      <c r="AZ554" s="3" t="str">
        <f t="shared" si="358"/>
        <v/>
      </c>
      <c r="BA554" s="3" t="str">
        <f t="shared" si="359"/>
        <v/>
      </c>
      <c r="BB554" s="3" t="str">
        <f t="shared" si="360"/>
        <v/>
      </c>
      <c r="BC554" s="3" t="str">
        <f t="shared" si="361"/>
        <v/>
      </c>
      <c r="BD554" s="3" t="str">
        <f t="shared" si="362"/>
        <v/>
      </c>
      <c r="BE554" s="3" t="str">
        <f t="shared" si="363"/>
        <v/>
      </c>
      <c r="BF554" s="3" t="str">
        <f t="shared" si="364"/>
        <v/>
      </c>
      <c r="BG554" s="3" t="str">
        <f t="shared" si="365"/>
        <v/>
      </c>
      <c r="BH554" s="3" t="str">
        <f t="shared" si="366"/>
        <v/>
      </c>
      <c r="BI554" s="3" t="str">
        <f t="shared" si="367"/>
        <v/>
      </c>
      <c r="BJ554" s="3" t="str">
        <f t="shared" si="368"/>
        <v/>
      </c>
    </row>
    <row r="555" spans="2:62">
      <c r="B555" s="6">
        <v>26</v>
      </c>
      <c r="C555" s="4" t="str">
        <f>IF(B555="","",VLOOKUP(B555,Tabelle2!$A$2:$B$38,2,0))</f>
        <v>9-17-22-25-31-34</v>
      </c>
      <c r="D555" s="3">
        <f t="shared" si="337"/>
        <v>0</v>
      </c>
      <c r="E555" s="7" t="str">
        <f t="shared" si="335"/>
        <v>L</v>
      </c>
      <c r="F555" s="32" t="str">
        <f>IF(B555="","",IF(AE554&lt;$J$15,"Bet","No Bet"))</f>
        <v>Bet</v>
      </c>
      <c r="G555" s="22">
        <f t="shared" si="336"/>
        <v>-798</v>
      </c>
      <c r="AE555" s="1">
        <f>IF(E555="L",AE554+1,IF(E555="W",0,""))</f>
        <v>3</v>
      </c>
      <c r="AF555" s="3" t="str">
        <f t="shared" si="338"/>
        <v/>
      </c>
      <c r="AG555" s="3" t="str">
        <f t="shared" si="339"/>
        <v/>
      </c>
      <c r="AH555" s="3" t="str">
        <f t="shared" si="340"/>
        <v/>
      </c>
      <c r="AI555" s="3" t="str">
        <f t="shared" si="341"/>
        <v/>
      </c>
      <c r="AJ555" s="3" t="str">
        <f t="shared" si="342"/>
        <v/>
      </c>
      <c r="AK555" s="3" t="str">
        <f t="shared" si="343"/>
        <v/>
      </c>
      <c r="AL555" s="3" t="str">
        <f t="shared" si="344"/>
        <v/>
      </c>
      <c r="AM555" s="3" t="str">
        <f t="shared" si="345"/>
        <v/>
      </c>
      <c r="AN555" s="3" t="str">
        <f t="shared" si="346"/>
        <v/>
      </c>
      <c r="AO555" s="3" t="str">
        <f t="shared" si="347"/>
        <v/>
      </c>
      <c r="AP555" s="3" t="str">
        <f t="shared" si="348"/>
        <v/>
      </c>
      <c r="AQ555" s="3" t="str">
        <f t="shared" si="349"/>
        <v/>
      </c>
      <c r="AR555" s="3" t="str">
        <f t="shared" si="350"/>
        <v/>
      </c>
      <c r="AS555" s="3" t="str">
        <f t="shared" si="351"/>
        <v/>
      </c>
      <c r="AT555" s="3" t="str">
        <f t="shared" si="352"/>
        <v/>
      </c>
      <c r="AU555" s="3" t="str">
        <f t="shared" si="353"/>
        <v/>
      </c>
      <c r="AV555" s="3" t="str">
        <f t="shared" si="354"/>
        <v/>
      </c>
      <c r="AW555" s="3" t="str">
        <f t="shared" si="355"/>
        <v/>
      </c>
      <c r="AX555" s="3" t="str">
        <f t="shared" si="356"/>
        <v/>
      </c>
      <c r="AY555" s="3" t="str">
        <f t="shared" si="357"/>
        <v/>
      </c>
      <c r="AZ555" s="3" t="str">
        <f t="shared" si="358"/>
        <v/>
      </c>
      <c r="BA555" s="3" t="str">
        <f t="shared" si="359"/>
        <v/>
      </c>
      <c r="BB555" s="3" t="str">
        <f t="shared" si="360"/>
        <v/>
      </c>
      <c r="BC555" s="3" t="str">
        <f t="shared" si="361"/>
        <v/>
      </c>
      <c r="BD555" s="3" t="str">
        <f t="shared" si="362"/>
        <v/>
      </c>
      <c r="BE555" s="3" t="str">
        <f t="shared" si="363"/>
        <v/>
      </c>
      <c r="BF555" s="3" t="str">
        <f t="shared" si="364"/>
        <v/>
      </c>
      <c r="BG555" s="3" t="str">
        <f t="shared" si="365"/>
        <v/>
      </c>
      <c r="BH555" s="3" t="str">
        <f t="shared" si="366"/>
        <v/>
      </c>
      <c r="BI555" s="3" t="str">
        <f t="shared" si="367"/>
        <v/>
      </c>
      <c r="BJ555" s="3" t="str">
        <f t="shared" si="368"/>
        <v/>
      </c>
    </row>
    <row r="556" spans="2:62">
      <c r="B556" s="6">
        <v>33</v>
      </c>
      <c r="C556" s="4" t="str">
        <f>IF(B556="","",VLOOKUP(B556,Tabelle2!$A$2:$B$38,2,0))</f>
        <v>7-11-13-28-29-36</v>
      </c>
      <c r="D556" s="3">
        <f t="shared" si="337"/>
        <v>0</v>
      </c>
      <c r="E556" s="7" t="str">
        <f t="shared" si="335"/>
        <v>L</v>
      </c>
      <c r="F556" s="32" t="str">
        <f>IF(B556="","",IF(AE555&lt;$J$15,"Bet","No Bet"))</f>
        <v>Bet</v>
      </c>
      <c r="G556" s="22">
        <f t="shared" si="336"/>
        <v>-804</v>
      </c>
      <c r="AE556" s="1">
        <f>IF(E556="L",AE555+1,IF(E556="W",0,""))</f>
        <v>4</v>
      </c>
      <c r="AF556" s="3" t="str">
        <f t="shared" si="338"/>
        <v/>
      </c>
      <c r="AG556" s="3" t="str">
        <f t="shared" si="339"/>
        <v/>
      </c>
      <c r="AH556" s="3" t="str">
        <f t="shared" si="340"/>
        <v/>
      </c>
      <c r="AI556" s="3" t="str">
        <f t="shared" si="341"/>
        <v/>
      </c>
      <c r="AJ556" s="3" t="str">
        <f t="shared" si="342"/>
        <v/>
      </c>
      <c r="AK556" s="3" t="str">
        <f t="shared" si="343"/>
        <v/>
      </c>
      <c r="AL556" s="3" t="str">
        <f t="shared" si="344"/>
        <v/>
      </c>
      <c r="AM556" s="3" t="str">
        <f t="shared" si="345"/>
        <v/>
      </c>
      <c r="AN556" s="3" t="str">
        <f t="shared" si="346"/>
        <v/>
      </c>
      <c r="AO556" s="3" t="str">
        <f t="shared" si="347"/>
        <v/>
      </c>
      <c r="AP556" s="3" t="str">
        <f t="shared" si="348"/>
        <v/>
      </c>
      <c r="AQ556" s="3" t="str">
        <f t="shared" si="349"/>
        <v/>
      </c>
      <c r="AR556" s="3" t="str">
        <f t="shared" si="350"/>
        <v/>
      </c>
      <c r="AS556" s="3" t="str">
        <f t="shared" si="351"/>
        <v/>
      </c>
      <c r="AT556" s="3" t="str">
        <f t="shared" si="352"/>
        <v/>
      </c>
      <c r="AU556" s="3" t="str">
        <f t="shared" si="353"/>
        <v/>
      </c>
      <c r="AV556" s="3" t="str">
        <f t="shared" si="354"/>
        <v/>
      </c>
      <c r="AW556" s="3" t="str">
        <f t="shared" si="355"/>
        <v/>
      </c>
      <c r="AX556" s="3" t="str">
        <f t="shared" si="356"/>
        <v/>
      </c>
      <c r="AY556" s="3" t="str">
        <f t="shared" si="357"/>
        <v/>
      </c>
      <c r="AZ556" s="3" t="str">
        <f t="shared" si="358"/>
        <v/>
      </c>
      <c r="BA556" s="3" t="str">
        <f t="shared" si="359"/>
        <v/>
      </c>
      <c r="BB556" s="3" t="str">
        <f t="shared" si="360"/>
        <v/>
      </c>
      <c r="BC556" s="3" t="str">
        <f t="shared" si="361"/>
        <v/>
      </c>
      <c r="BD556" s="3" t="str">
        <f t="shared" si="362"/>
        <v/>
      </c>
      <c r="BE556" s="3" t="str">
        <f t="shared" si="363"/>
        <v/>
      </c>
      <c r="BF556" s="3" t="str">
        <f t="shared" si="364"/>
        <v/>
      </c>
      <c r="BG556" s="3" t="str">
        <f t="shared" si="365"/>
        <v/>
      </c>
      <c r="BH556" s="3" t="str">
        <f t="shared" si="366"/>
        <v/>
      </c>
      <c r="BI556" s="3" t="str">
        <f t="shared" si="367"/>
        <v/>
      </c>
      <c r="BJ556" s="3" t="str">
        <f t="shared" si="368"/>
        <v/>
      </c>
    </row>
    <row r="557" spans="2:62">
      <c r="B557" s="6">
        <v>0</v>
      </c>
      <c r="C557" s="4" t="str">
        <f>IF(B557="","",VLOOKUP(B557,Tabelle2!$A$2:$B$38,2,0))</f>
        <v>6-9-17-18-22-34</v>
      </c>
      <c r="D557" s="3">
        <f t="shared" si="337"/>
        <v>0</v>
      </c>
      <c r="E557" s="7" t="str">
        <f t="shared" si="335"/>
        <v>L</v>
      </c>
      <c r="F557" s="32" t="str">
        <f>IF(B557="","",IF(AE556&lt;$J$15,"Bet","No Bet"))</f>
        <v>Bet</v>
      </c>
      <c r="G557" s="22">
        <f t="shared" si="336"/>
        <v>-810</v>
      </c>
      <c r="AE557" s="1">
        <f>IF(E557="L",AE556+1,IF(E557="W",0,""))</f>
        <v>5</v>
      </c>
      <c r="AF557" s="3" t="str">
        <f t="shared" si="338"/>
        <v/>
      </c>
      <c r="AG557" s="3" t="str">
        <f t="shared" si="339"/>
        <v/>
      </c>
      <c r="AH557" s="3" t="str">
        <f t="shared" si="340"/>
        <v/>
      </c>
      <c r="AI557" s="3" t="str">
        <f t="shared" si="341"/>
        <v/>
      </c>
      <c r="AJ557" s="3" t="str">
        <f t="shared" si="342"/>
        <v/>
      </c>
      <c r="AK557" s="3" t="str">
        <f t="shared" si="343"/>
        <v/>
      </c>
      <c r="AL557" s="3" t="str">
        <f t="shared" si="344"/>
        <v/>
      </c>
      <c r="AM557" s="3" t="str">
        <f t="shared" si="345"/>
        <v/>
      </c>
      <c r="AN557" s="3" t="str">
        <f t="shared" si="346"/>
        <v/>
      </c>
      <c r="AO557" s="3" t="str">
        <f t="shared" si="347"/>
        <v/>
      </c>
      <c r="AP557" s="3" t="str">
        <f t="shared" si="348"/>
        <v/>
      </c>
      <c r="AQ557" s="3" t="str">
        <f t="shared" si="349"/>
        <v/>
      </c>
      <c r="AR557" s="3" t="str">
        <f t="shared" si="350"/>
        <v/>
      </c>
      <c r="AS557" s="3" t="str">
        <f t="shared" si="351"/>
        <v/>
      </c>
      <c r="AT557" s="3" t="str">
        <f t="shared" si="352"/>
        <v/>
      </c>
      <c r="AU557" s="3" t="str">
        <f t="shared" si="353"/>
        <v/>
      </c>
      <c r="AV557" s="3" t="str">
        <f t="shared" si="354"/>
        <v/>
      </c>
      <c r="AW557" s="3" t="str">
        <f t="shared" si="355"/>
        <v/>
      </c>
      <c r="AX557" s="3" t="str">
        <f t="shared" si="356"/>
        <v/>
      </c>
      <c r="AY557" s="3" t="str">
        <f t="shared" si="357"/>
        <v/>
      </c>
      <c r="AZ557" s="3" t="str">
        <f t="shared" si="358"/>
        <v/>
      </c>
      <c r="BA557" s="3" t="str">
        <f t="shared" si="359"/>
        <v/>
      </c>
      <c r="BB557" s="3" t="str">
        <f t="shared" si="360"/>
        <v/>
      </c>
      <c r="BC557" s="3" t="str">
        <f t="shared" si="361"/>
        <v/>
      </c>
      <c r="BD557" s="3" t="str">
        <f t="shared" si="362"/>
        <v/>
      </c>
      <c r="BE557" s="3" t="str">
        <f t="shared" si="363"/>
        <v/>
      </c>
      <c r="BF557" s="3" t="str">
        <f t="shared" si="364"/>
        <v/>
      </c>
      <c r="BG557" s="3" t="str">
        <f t="shared" si="365"/>
        <v/>
      </c>
      <c r="BH557" s="3" t="str">
        <f t="shared" si="366"/>
        <v/>
      </c>
      <c r="BI557" s="3" t="str">
        <f t="shared" si="367"/>
        <v/>
      </c>
      <c r="BJ557" s="3" t="str">
        <f t="shared" si="368"/>
        <v/>
      </c>
    </row>
    <row r="558" spans="2:62">
      <c r="B558" s="6">
        <v>20</v>
      </c>
      <c r="C558" s="4" t="str">
        <f>IF(B558="","",VLOOKUP(B558,Tabelle2!$A$2:$B$38,2,0))</f>
        <v>8-11-12-28-30-36</v>
      </c>
      <c r="D558" s="3">
        <f t="shared" si="337"/>
        <v>0</v>
      </c>
      <c r="E558" s="7" t="str">
        <f>IF(B558="","",IF(D558=1,"W",IF(D558=0,"L","")))</f>
        <v>L</v>
      </c>
      <c r="F558" s="32" t="str">
        <f>IF(B558="","",IF(AE557&lt;$J$15,"Bet","No Bet"))</f>
        <v>Bet</v>
      </c>
      <c r="G558" s="22">
        <f t="shared" si="336"/>
        <v>-816</v>
      </c>
      <c r="AE558" s="1">
        <f>IF(E558="L",AE557+1,IF(E558="W",0,""))</f>
        <v>6</v>
      </c>
      <c r="AF558" s="3" t="str">
        <f t="shared" si="338"/>
        <v/>
      </c>
      <c r="AG558" s="3" t="str">
        <f t="shared" si="339"/>
        <v/>
      </c>
      <c r="AH558" s="3" t="str">
        <f t="shared" si="340"/>
        <v/>
      </c>
      <c r="AI558" s="3" t="str">
        <f t="shared" si="341"/>
        <v/>
      </c>
      <c r="AJ558" s="3" t="str">
        <f t="shared" si="342"/>
        <v/>
      </c>
      <c r="AK558" s="3">
        <f t="shared" si="343"/>
        <v>1</v>
      </c>
      <c r="AL558" s="3" t="str">
        <f t="shared" si="344"/>
        <v/>
      </c>
      <c r="AM558" s="3" t="str">
        <f t="shared" si="345"/>
        <v/>
      </c>
      <c r="AN558" s="3" t="str">
        <f t="shared" si="346"/>
        <v/>
      </c>
      <c r="AO558" s="3" t="str">
        <f t="shared" si="347"/>
        <v/>
      </c>
      <c r="AP558" s="3" t="str">
        <f t="shared" si="348"/>
        <v/>
      </c>
      <c r="AQ558" s="3" t="str">
        <f t="shared" si="349"/>
        <v/>
      </c>
      <c r="AR558" s="3" t="str">
        <f t="shared" si="350"/>
        <v/>
      </c>
      <c r="AS558" s="3" t="str">
        <f t="shared" si="351"/>
        <v/>
      </c>
      <c r="AT558" s="3" t="str">
        <f t="shared" si="352"/>
        <v/>
      </c>
      <c r="AU558" s="3" t="str">
        <f t="shared" si="353"/>
        <v/>
      </c>
      <c r="AV558" s="3" t="str">
        <f t="shared" si="354"/>
        <v/>
      </c>
      <c r="AW558" s="3" t="str">
        <f t="shared" si="355"/>
        <v/>
      </c>
      <c r="AX558" s="3" t="str">
        <f t="shared" si="356"/>
        <v/>
      </c>
      <c r="AY558" s="3" t="str">
        <f t="shared" si="357"/>
        <v/>
      </c>
      <c r="AZ558" s="3" t="str">
        <f t="shared" si="358"/>
        <v/>
      </c>
      <c r="BA558" s="3" t="str">
        <f t="shared" si="359"/>
        <v/>
      </c>
      <c r="BB558" s="3" t="str">
        <f t="shared" si="360"/>
        <v/>
      </c>
      <c r="BC558" s="3" t="str">
        <f t="shared" si="361"/>
        <v/>
      </c>
      <c r="BD558" s="3" t="str">
        <f t="shared" si="362"/>
        <v/>
      </c>
      <c r="BE558" s="3" t="str">
        <f t="shared" si="363"/>
        <v/>
      </c>
      <c r="BF558" s="3" t="str">
        <f t="shared" si="364"/>
        <v/>
      </c>
      <c r="BG558" s="3" t="str">
        <f t="shared" si="365"/>
        <v/>
      </c>
      <c r="BH558" s="3" t="str">
        <f t="shared" si="366"/>
        <v/>
      </c>
      <c r="BI558" s="3" t="str">
        <f t="shared" si="367"/>
        <v/>
      </c>
      <c r="BJ558" s="3" t="str">
        <f t="shared" si="368"/>
        <v/>
      </c>
    </row>
    <row r="559" spans="2:62">
      <c r="B559" s="6">
        <v>30</v>
      </c>
      <c r="C559" s="4" t="str">
        <f>IF(B559="","",VLOOKUP(B559,Tabelle2!$A$2:$B$38,2,0))</f>
        <v>1-2-14-20-21-25</v>
      </c>
      <c r="D559" s="3">
        <f t="shared" si="337"/>
        <v>1</v>
      </c>
      <c r="E559" s="7" t="str">
        <f t="shared" ref="E559:E599" si="369">IF(B559="","",IF(D559=1,"W",IF(D559=0,"L","")))</f>
        <v>W</v>
      </c>
      <c r="F559" s="32" t="str">
        <f>IF(B559="","",IF(AE558&lt;$J$15,"Bet","No Bet"))</f>
        <v>Bet</v>
      </c>
      <c r="G559" s="22">
        <f t="shared" si="336"/>
        <v>-786</v>
      </c>
      <c r="AE559" s="1">
        <f>IF(E559="L",AE558+1,IF(E559="W",0,""))</f>
        <v>0</v>
      </c>
      <c r="AF559" s="3" t="str">
        <f t="shared" si="338"/>
        <v/>
      </c>
      <c r="AG559" s="3" t="str">
        <f t="shared" si="339"/>
        <v/>
      </c>
      <c r="AH559" s="3" t="str">
        <f t="shared" si="340"/>
        <v/>
      </c>
      <c r="AI559" s="3" t="str">
        <f t="shared" si="341"/>
        <v/>
      </c>
      <c r="AJ559" s="3" t="str">
        <f t="shared" si="342"/>
        <v/>
      </c>
      <c r="AK559" s="3" t="str">
        <f t="shared" si="343"/>
        <v/>
      </c>
      <c r="AL559" s="3" t="str">
        <f t="shared" si="344"/>
        <v/>
      </c>
      <c r="AM559" s="3" t="str">
        <f t="shared" si="345"/>
        <v/>
      </c>
      <c r="AN559" s="3" t="str">
        <f t="shared" si="346"/>
        <v/>
      </c>
      <c r="AO559" s="3" t="str">
        <f t="shared" si="347"/>
        <v/>
      </c>
      <c r="AP559" s="3" t="str">
        <f t="shared" si="348"/>
        <v/>
      </c>
      <c r="AQ559" s="3" t="str">
        <f t="shared" si="349"/>
        <v/>
      </c>
      <c r="AR559" s="3" t="str">
        <f t="shared" si="350"/>
        <v/>
      </c>
      <c r="AS559" s="3" t="str">
        <f t="shared" si="351"/>
        <v/>
      </c>
      <c r="AT559" s="3" t="str">
        <f t="shared" si="352"/>
        <v/>
      </c>
      <c r="AU559" s="3" t="str">
        <f t="shared" si="353"/>
        <v/>
      </c>
      <c r="AV559" s="3" t="str">
        <f t="shared" si="354"/>
        <v/>
      </c>
      <c r="AW559" s="3" t="str">
        <f t="shared" si="355"/>
        <v/>
      </c>
      <c r="AX559" s="3" t="str">
        <f t="shared" si="356"/>
        <v/>
      </c>
      <c r="AY559" s="3" t="str">
        <f t="shared" si="357"/>
        <v/>
      </c>
      <c r="AZ559" s="3" t="str">
        <f t="shared" si="358"/>
        <v/>
      </c>
      <c r="BA559" s="3" t="str">
        <f t="shared" si="359"/>
        <v/>
      </c>
      <c r="BB559" s="3" t="str">
        <f t="shared" si="360"/>
        <v/>
      </c>
      <c r="BC559" s="3" t="str">
        <f t="shared" si="361"/>
        <v/>
      </c>
      <c r="BD559" s="3" t="str">
        <f t="shared" si="362"/>
        <v/>
      </c>
      <c r="BE559" s="3" t="str">
        <f t="shared" si="363"/>
        <v/>
      </c>
      <c r="BF559" s="3" t="str">
        <f t="shared" si="364"/>
        <v/>
      </c>
      <c r="BG559" s="3" t="str">
        <f t="shared" si="365"/>
        <v/>
      </c>
      <c r="BH559" s="3" t="str">
        <f t="shared" si="366"/>
        <v/>
      </c>
      <c r="BI559" s="3" t="str">
        <f t="shared" si="367"/>
        <v/>
      </c>
      <c r="BJ559" s="3" t="str">
        <f t="shared" si="368"/>
        <v/>
      </c>
    </row>
    <row r="560" spans="2:62">
      <c r="B560" s="6">
        <v>7</v>
      </c>
      <c r="C560" s="4" t="str">
        <f>IF(B560="","",VLOOKUP(B560,Tabelle2!$A$2:$B$38,2,0))</f>
        <v>1-4-15-16-19-33</v>
      </c>
      <c r="D560" s="3">
        <f t="shared" si="337"/>
        <v>0</v>
      </c>
      <c r="E560" s="7" t="str">
        <f t="shared" si="369"/>
        <v>L</v>
      </c>
      <c r="F560" s="32" t="str">
        <f>IF(B560="","",IF(AE559&lt;$J$15,"Bet","No Bet"))</f>
        <v>Bet</v>
      </c>
      <c r="G560" s="22">
        <f t="shared" si="336"/>
        <v>-792</v>
      </c>
      <c r="AE560" s="1">
        <f>IF(E560="L",AE559+1,IF(E560="W",0,""))</f>
        <v>1</v>
      </c>
      <c r="AF560" s="3" t="str">
        <f t="shared" si="338"/>
        <v/>
      </c>
      <c r="AG560" s="3" t="str">
        <f t="shared" si="339"/>
        <v/>
      </c>
      <c r="AH560" s="3" t="str">
        <f t="shared" si="340"/>
        <v/>
      </c>
      <c r="AI560" s="3" t="str">
        <f t="shared" si="341"/>
        <v/>
      </c>
      <c r="AJ560" s="3" t="str">
        <f t="shared" si="342"/>
        <v/>
      </c>
      <c r="AK560" s="3" t="str">
        <f t="shared" si="343"/>
        <v/>
      </c>
      <c r="AL560" s="3" t="str">
        <f t="shared" si="344"/>
        <v/>
      </c>
      <c r="AM560" s="3" t="str">
        <f t="shared" si="345"/>
        <v/>
      </c>
      <c r="AN560" s="3" t="str">
        <f t="shared" si="346"/>
        <v/>
      </c>
      <c r="AO560" s="3" t="str">
        <f t="shared" si="347"/>
        <v/>
      </c>
      <c r="AP560" s="3" t="str">
        <f t="shared" si="348"/>
        <v/>
      </c>
      <c r="AQ560" s="3" t="str">
        <f t="shared" si="349"/>
        <v/>
      </c>
      <c r="AR560" s="3" t="str">
        <f t="shared" si="350"/>
        <v/>
      </c>
      <c r="AS560" s="3" t="str">
        <f t="shared" si="351"/>
        <v/>
      </c>
      <c r="AT560" s="3" t="str">
        <f t="shared" si="352"/>
        <v/>
      </c>
      <c r="AU560" s="3" t="str">
        <f t="shared" si="353"/>
        <v/>
      </c>
      <c r="AV560" s="3" t="str">
        <f t="shared" si="354"/>
        <v/>
      </c>
      <c r="AW560" s="3" t="str">
        <f t="shared" si="355"/>
        <v/>
      </c>
      <c r="AX560" s="3" t="str">
        <f t="shared" si="356"/>
        <v/>
      </c>
      <c r="AY560" s="3" t="str">
        <f t="shared" si="357"/>
        <v/>
      </c>
      <c r="AZ560" s="3" t="str">
        <f t="shared" si="358"/>
        <v/>
      </c>
      <c r="BA560" s="3" t="str">
        <f t="shared" si="359"/>
        <v/>
      </c>
      <c r="BB560" s="3" t="str">
        <f t="shared" si="360"/>
        <v/>
      </c>
      <c r="BC560" s="3" t="str">
        <f t="shared" si="361"/>
        <v/>
      </c>
      <c r="BD560" s="3" t="str">
        <f t="shared" si="362"/>
        <v/>
      </c>
      <c r="BE560" s="3" t="str">
        <f t="shared" si="363"/>
        <v/>
      </c>
      <c r="BF560" s="3" t="str">
        <f t="shared" si="364"/>
        <v/>
      </c>
      <c r="BG560" s="3" t="str">
        <f t="shared" si="365"/>
        <v/>
      </c>
      <c r="BH560" s="3" t="str">
        <f t="shared" si="366"/>
        <v/>
      </c>
      <c r="BI560" s="3" t="str">
        <f t="shared" si="367"/>
        <v/>
      </c>
      <c r="BJ560" s="3" t="str">
        <f t="shared" si="368"/>
        <v/>
      </c>
    </row>
    <row r="561" spans="2:62">
      <c r="B561" s="6">
        <v>32</v>
      </c>
      <c r="C561" s="4" t="str">
        <f>IF(B561="","",VLOOKUP(B561,Tabelle2!$A$2:$B$38,2,0))</f>
        <v>6-18-22-27-29-34</v>
      </c>
      <c r="D561" s="3">
        <f t="shared" si="337"/>
        <v>0</v>
      </c>
      <c r="E561" s="7" t="str">
        <f t="shared" si="369"/>
        <v>L</v>
      </c>
      <c r="F561" s="32" t="str">
        <f>IF(B561="","",IF(AE560&lt;$J$15,"Bet","No Bet"))</f>
        <v>Bet</v>
      </c>
      <c r="G561" s="22">
        <f t="shared" si="336"/>
        <v>-798</v>
      </c>
      <c r="AE561" s="1">
        <f>IF(E561="L",AE560+1,IF(E561="W",0,""))</f>
        <v>2</v>
      </c>
      <c r="AF561" s="3" t="str">
        <f t="shared" si="338"/>
        <v/>
      </c>
      <c r="AG561" s="3" t="str">
        <f t="shared" si="339"/>
        <v/>
      </c>
      <c r="AH561" s="3" t="str">
        <f t="shared" si="340"/>
        <v/>
      </c>
      <c r="AI561" s="3" t="str">
        <f t="shared" si="341"/>
        <v/>
      </c>
      <c r="AJ561" s="3" t="str">
        <f t="shared" si="342"/>
        <v/>
      </c>
      <c r="AK561" s="3" t="str">
        <f t="shared" si="343"/>
        <v/>
      </c>
      <c r="AL561" s="3" t="str">
        <f t="shared" si="344"/>
        <v/>
      </c>
      <c r="AM561" s="3" t="str">
        <f t="shared" si="345"/>
        <v/>
      </c>
      <c r="AN561" s="3" t="str">
        <f t="shared" si="346"/>
        <v/>
      </c>
      <c r="AO561" s="3" t="str">
        <f t="shared" si="347"/>
        <v/>
      </c>
      <c r="AP561" s="3" t="str">
        <f t="shared" si="348"/>
        <v/>
      </c>
      <c r="AQ561" s="3" t="str">
        <f t="shared" si="349"/>
        <v/>
      </c>
      <c r="AR561" s="3" t="str">
        <f t="shared" si="350"/>
        <v/>
      </c>
      <c r="AS561" s="3" t="str">
        <f t="shared" si="351"/>
        <v/>
      </c>
      <c r="AT561" s="3" t="str">
        <f t="shared" si="352"/>
        <v/>
      </c>
      <c r="AU561" s="3" t="str">
        <f t="shared" si="353"/>
        <v/>
      </c>
      <c r="AV561" s="3" t="str">
        <f t="shared" si="354"/>
        <v/>
      </c>
      <c r="AW561" s="3" t="str">
        <f t="shared" si="355"/>
        <v/>
      </c>
      <c r="AX561" s="3" t="str">
        <f t="shared" si="356"/>
        <v/>
      </c>
      <c r="AY561" s="3" t="str">
        <f t="shared" si="357"/>
        <v/>
      </c>
      <c r="AZ561" s="3" t="str">
        <f t="shared" si="358"/>
        <v/>
      </c>
      <c r="BA561" s="3" t="str">
        <f t="shared" si="359"/>
        <v/>
      </c>
      <c r="BB561" s="3" t="str">
        <f t="shared" si="360"/>
        <v/>
      </c>
      <c r="BC561" s="3" t="str">
        <f t="shared" si="361"/>
        <v/>
      </c>
      <c r="BD561" s="3" t="str">
        <f t="shared" si="362"/>
        <v/>
      </c>
      <c r="BE561" s="3" t="str">
        <f t="shared" si="363"/>
        <v/>
      </c>
      <c r="BF561" s="3" t="str">
        <f t="shared" si="364"/>
        <v/>
      </c>
      <c r="BG561" s="3" t="str">
        <f t="shared" si="365"/>
        <v/>
      </c>
      <c r="BH561" s="3" t="str">
        <f t="shared" si="366"/>
        <v/>
      </c>
      <c r="BI561" s="3" t="str">
        <f t="shared" si="367"/>
        <v/>
      </c>
      <c r="BJ561" s="3" t="str">
        <f t="shared" si="368"/>
        <v/>
      </c>
    </row>
    <row r="562" spans="2:62">
      <c r="B562" s="6">
        <v>21</v>
      </c>
      <c r="C562" s="4" t="str">
        <f>IF(B562="","",VLOOKUP(B562,Tabelle2!$A$2:$B$38,2,0))</f>
        <v>11-12-28-30-35-36</v>
      </c>
      <c r="D562" s="3">
        <f t="shared" si="337"/>
        <v>0</v>
      </c>
      <c r="E562" s="7" t="str">
        <f t="shared" si="369"/>
        <v>L</v>
      </c>
      <c r="F562" s="32" t="str">
        <f>IF(B562="","",IF(AE561&lt;$J$15,"Bet","No Bet"))</f>
        <v>Bet</v>
      </c>
      <c r="G562" s="22">
        <f t="shared" si="336"/>
        <v>-804</v>
      </c>
      <c r="AE562" s="1">
        <f>IF(E562="L",AE561+1,IF(E562="W",0,""))</f>
        <v>3</v>
      </c>
      <c r="AF562" s="3" t="str">
        <f t="shared" si="338"/>
        <v/>
      </c>
      <c r="AG562" s="3" t="str">
        <f t="shared" si="339"/>
        <v/>
      </c>
      <c r="AH562" s="3" t="str">
        <f t="shared" si="340"/>
        <v/>
      </c>
      <c r="AI562" s="3" t="str">
        <f t="shared" si="341"/>
        <v/>
      </c>
      <c r="AJ562" s="3" t="str">
        <f t="shared" si="342"/>
        <v/>
      </c>
      <c r="AK562" s="3" t="str">
        <f t="shared" si="343"/>
        <v/>
      </c>
      <c r="AL562" s="3" t="str">
        <f t="shared" si="344"/>
        <v/>
      </c>
      <c r="AM562" s="3" t="str">
        <f t="shared" si="345"/>
        <v/>
      </c>
      <c r="AN562" s="3" t="str">
        <f t="shared" si="346"/>
        <v/>
      </c>
      <c r="AO562" s="3" t="str">
        <f t="shared" si="347"/>
        <v/>
      </c>
      <c r="AP562" s="3" t="str">
        <f t="shared" si="348"/>
        <v/>
      </c>
      <c r="AQ562" s="3" t="str">
        <f t="shared" si="349"/>
        <v/>
      </c>
      <c r="AR562" s="3" t="str">
        <f t="shared" si="350"/>
        <v/>
      </c>
      <c r="AS562" s="3" t="str">
        <f t="shared" si="351"/>
        <v/>
      </c>
      <c r="AT562" s="3" t="str">
        <f t="shared" si="352"/>
        <v/>
      </c>
      <c r="AU562" s="3" t="str">
        <f t="shared" si="353"/>
        <v/>
      </c>
      <c r="AV562" s="3" t="str">
        <f t="shared" si="354"/>
        <v/>
      </c>
      <c r="AW562" s="3" t="str">
        <f t="shared" si="355"/>
        <v/>
      </c>
      <c r="AX562" s="3" t="str">
        <f t="shared" si="356"/>
        <v/>
      </c>
      <c r="AY562" s="3" t="str">
        <f t="shared" si="357"/>
        <v/>
      </c>
      <c r="AZ562" s="3" t="str">
        <f t="shared" si="358"/>
        <v/>
      </c>
      <c r="BA562" s="3" t="str">
        <f t="shared" si="359"/>
        <v/>
      </c>
      <c r="BB562" s="3" t="str">
        <f t="shared" si="360"/>
        <v/>
      </c>
      <c r="BC562" s="3" t="str">
        <f t="shared" si="361"/>
        <v/>
      </c>
      <c r="BD562" s="3" t="str">
        <f t="shared" si="362"/>
        <v/>
      </c>
      <c r="BE562" s="3" t="str">
        <f t="shared" si="363"/>
        <v/>
      </c>
      <c r="BF562" s="3" t="str">
        <f t="shared" si="364"/>
        <v/>
      </c>
      <c r="BG562" s="3" t="str">
        <f t="shared" si="365"/>
        <v/>
      </c>
      <c r="BH562" s="3" t="str">
        <f t="shared" si="366"/>
        <v/>
      </c>
      <c r="BI562" s="3" t="str">
        <f t="shared" si="367"/>
        <v/>
      </c>
      <c r="BJ562" s="3" t="str">
        <f t="shared" si="368"/>
        <v/>
      </c>
    </row>
    <row r="563" spans="2:62">
      <c r="B563" s="6">
        <v>6</v>
      </c>
      <c r="C563" s="4" t="str">
        <f>IF(B563="","",VLOOKUP(B563,Tabelle2!$A$2:$B$38,2,0))</f>
        <v>0-5-10-15-24-32</v>
      </c>
      <c r="D563" s="3">
        <f t="shared" si="337"/>
        <v>0</v>
      </c>
      <c r="E563" s="7" t="str">
        <f t="shared" si="369"/>
        <v>L</v>
      </c>
      <c r="F563" s="32" t="str">
        <f>IF(B563="","",IF(AE562&lt;$J$15,"Bet","No Bet"))</f>
        <v>Bet</v>
      </c>
      <c r="G563" s="22">
        <f t="shared" si="336"/>
        <v>-810</v>
      </c>
      <c r="AE563" s="1">
        <f>IF(E563="L",AE562+1,IF(E563="W",0,""))</f>
        <v>4</v>
      </c>
      <c r="AF563" s="3" t="str">
        <f t="shared" si="338"/>
        <v/>
      </c>
      <c r="AG563" s="3" t="str">
        <f t="shared" si="339"/>
        <v/>
      </c>
      <c r="AH563" s="3" t="str">
        <f t="shared" si="340"/>
        <v/>
      </c>
      <c r="AI563" s="3" t="str">
        <f t="shared" si="341"/>
        <v/>
      </c>
      <c r="AJ563" s="3" t="str">
        <f t="shared" si="342"/>
        <v/>
      </c>
      <c r="AK563" s="3" t="str">
        <f t="shared" si="343"/>
        <v/>
      </c>
      <c r="AL563" s="3" t="str">
        <f t="shared" si="344"/>
        <v/>
      </c>
      <c r="AM563" s="3" t="str">
        <f t="shared" si="345"/>
        <v/>
      </c>
      <c r="AN563" s="3" t="str">
        <f t="shared" si="346"/>
        <v/>
      </c>
      <c r="AO563" s="3" t="str">
        <f t="shared" si="347"/>
        <v/>
      </c>
      <c r="AP563" s="3" t="str">
        <f t="shared" si="348"/>
        <v/>
      </c>
      <c r="AQ563" s="3" t="str">
        <f t="shared" si="349"/>
        <v/>
      </c>
      <c r="AR563" s="3" t="str">
        <f t="shared" si="350"/>
        <v/>
      </c>
      <c r="AS563" s="3" t="str">
        <f t="shared" si="351"/>
        <v/>
      </c>
      <c r="AT563" s="3" t="str">
        <f t="shared" si="352"/>
        <v/>
      </c>
      <c r="AU563" s="3" t="str">
        <f t="shared" si="353"/>
        <v/>
      </c>
      <c r="AV563" s="3" t="str">
        <f t="shared" si="354"/>
        <v/>
      </c>
      <c r="AW563" s="3" t="str">
        <f t="shared" si="355"/>
        <v/>
      </c>
      <c r="AX563" s="3" t="str">
        <f t="shared" si="356"/>
        <v/>
      </c>
      <c r="AY563" s="3" t="str">
        <f t="shared" si="357"/>
        <v/>
      </c>
      <c r="AZ563" s="3" t="str">
        <f t="shared" si="358"/>
        <v/>
      </c>
      <c r="BA563" s="3" t="str">
        <f t="shared" si="359"/>
        <v/>
      </c>
      <c r="BB563" s="3" t="str">
        <f t="shared" si="360"/>
        <v/>
      </c>
      <c r="BC563" s="3" t="str">
        <f t="shared" si="361"/>
        <v/>
      </c>
      <c r="BD563" s="3" t="str">
        <f t="shared" si="362"/>
        <v/>
      </c>
      <c r="BE563" s="3" t="str">
        <f t="shared" si="363"/>
        <v/>
      </c>
      <c r="BF563" s="3" t="str">
        <f t="shared" si="364"/>
        <v/>
      </c>
      <c r="BG563" s="3" t="str">
        <f t="shared" si="365"/>
        <v/>
      </c>
      <c r="BH563" s="3" t="str">
        <f t="shared" si="366"/>
        <v/>
      </c>
      <c r="BI563" s="3" t="str">
        <f t="shared" si="367"/>
        <v/>
      </c>
      <c r="BJ563" s="3" t="str">
        <f t="shared" si="368"/>
        <v/>
      </c>
    </row>
    <row r="564" spans="2:62">
      <c r="B564" s="6">
        <v>28</v>
      </c>
      <c r="C564" s="4" t="str">
        <f>IF(B564="","",VLOOKUP(B564,Tabelle2!$A$2:$B$38,2,0))</f>
        <v>1-4-19-20-21-33</v>
      </c>
      <c r="D564" s="3">
        <f t="shared" si="337"/>
        <v>0</v>
      </c>
      <c r="E564" s="7" t="str">
        <f t="shared" si="369"/>
        <v>L</v>
      </c>
      <c r="F564" s="32" t="str">
        <f>IF(B564="","",IF(AE563&lt;$J$15,"Bet","No Bet"))</f>
        <v>Bet</v>
      </c>
      <c r="G564" s="22">
        <f t="shared" si="336"/>
        <v>-816</v>
      </c>
      <c r="AE564" s="1">
        <f>IF(E564="L",AE563+1,IF(E564="W",0,""))</f>
        <v>5</v>
      </c>
      <c r="AF564" s="3" t="str">
        <f t="shared" si="338"/>
        <v/>
      </c>
      <c r="AG564" s="3" t="str">
        <f t="shared" si="339"/>
        <v/>
      </c>
      <c r="AH564" s="3" t="str">
        <f t="shared" si="340"/>
        <v/>
      </c>
      <c r="AI564" s="3" t="str">
        <f t="shared" si="341"/>
        <v/>
      </c>
      <c r="AJ564" s="3" t="str">
        <f t="shared" si="342"/>
        <v/>
      </c>
      <c r="AK564" s="3" t="str">
        <f t="shared" si="343"/>
        <v/>
      </c>
      <c r="AL564" s="3" t="str">
        <f t="shared" si="344"/>
        <v/>
      </c>
      <c r="AM564" s="3" t="str">
        <f t="shared" si="345"/>
        <v/>
      </c>
      <c r="AN564" s="3" t="str">
        <f t="shared" si="346"/>
        <v/>
      </c>
      <c r="AO564" s="3" t="str">
        <f t="shared" si="347"/>
        <v/>
      </c>
      <c r="AP564" s="3" t="str">
        <f t="shared" si="348"/>
        <v/>
      </c>
      <c r="AQ564" s="3" t="str">
        <f t="shared" si="349"/>
        <v/>
      </c>
      <c r="AR564" s="3" t="str">
        <f t="shared" si="350"/>
        <v/>
      </c>
      <c r="AS564" s="3" t="str">
        <f t="shared" si="351"/>
        <v/>
      </c>
      <c r="AT564" s="3" t="str">
        <f t="shared" si="352"/>
        <v/>
      </c>
      <c r="AU564" s="3" t="str">
        <f t="shared" si="353"/>
        <v/>
      </c>
      <c r="AV564" s="3" t="str">
        <f t="shared" si="354"/>
        <v/>
      </c>
      <c r="AW564" s="3" t="str">
        <f t="shared" si="355"/>
        <v/>
      </c>
      <c r="AX564" s="3" t="str">
        <f t="shared" si="356"/>
        <v/>
      </c>
      <c r="AY564" s="3" t="str">
        <f t="shared" si="357"/>
        <v/>
      </c>
      <c r="AZ564" s="3" t="str">
        <f t="shared" si="358"/>
        <v/>
      </c>
      <c r="BA564" s="3" t="str">
        <f t="shared" si="359"/>
        <v/>
      </c>
      <c r="BB564" s="3" t="str">
        <f t="shared" si="360"/>
        <v/>
      </c>
      <c r="BC564" s="3" t="str">
        <f t="shared" si="361"/>
        <v/>
      </c>
      <c r="BD564" s="3" t="str">
        <f t="shared" si="362"/>
        <v/>
      </c>
      <c r="BE564" s="3" t="str">
        <f t="shared" si="363"/>
        <v/>
      </c>
      <c r="BF564" s="3" t="str">
        <f t="shared" si="364"/>
        <v/>
      </c>
      <c r="BG564" s="3" t="str">
        <f t="shared" si="365"/>
        <v/>
      </c>
      <c r="BH564" s="3" t="str">
        <f t="shared" si="366"/>
        <v/>
      </c>
      <c r="BI564" s="3" t="str">
        <f t="shared" si="367"/>
        <v/>
      </c>
      <c r="BJ564" s="3" t="str">
        <f t="shared" si="368"/>
        <v/>
      </c>
    </row>
    <row r="565" spans="2:62">
      <c r="B565" s="6">
        <v>15</v>
      </c>
      <c r="C565" s="4" t="str">
        <f>IF(B565="","",VLOOKUP(B565,Tabelle2!$A$2:$B$38,2,0))</f>
        <v>6-7-12-18-27-29</v>
      </c>
      <c r="D565" s="3">
        <f t="shared" si="337"/>
        <v>0</v>
      </c>
      <c r="E565" s="7" t="str">
        <f t="shared" si="369"/>
        <v>L</v>
      </c>
      <c r="F565" s="32" t="str">
        <f>IF(B565="","",IF(AE564&lt;$J$15,"Bet","No Bet"))</f>
        <v>Bet</v>
      </c>
      <c r="G565" s="22">
        <f t="shared" si="336"/>
        <v>-822</v>
      </c>
      <c r="AE565" s="1">
        <f>IF(E565="L",AE564+1,IF(E565="W",0,""))</f>
        <v>6</v>
      </c>
      <c r="AF565" s="3" t="str">
        <f t="shared" si="338"/>
        <v/>
      </c>
      <c r="AG565" s="3" t="str">
        <f t="shared" si="339"/>
        <v/>
      </c>
      <c r="AH565" s="3" t="str">
        <f t="shared" si="340"/>
        <v/>
      </c>
      <c r="AI565" s="3" t="str">
        <f t="shared" si="341"/>
        <v/>
      </c>
      <c r="AJ565" s="3" t="str">
        <f t="shared" si="342"/>
        <v/>
      </c>
      <c r="AK565" s="3">
        <f t="shared" si="343"/>
        <v>1</v>
      </c>
      <c r="AL565" s="3" t="str">
        <f t="shared" si="344"/>
        <v/>
      </c>
      <c r="AM565" s="3" t="str">
        <f t="shared" si="345"/>
        <v/>
      </c>
      <c r="AN565" s="3" t="str">
        <f t="shared" si="346"/>
        <v/>
      </c>
      <c r="AO565" s="3" t="str">
        <f t="shared" si="347"/>
        <v/>
      </c>
      <c r="AP565" s="3" t="str">
        <f t="shared" si="348"/>
        <v/>
      </c>
      <c r="AQ565" s="3" t="str">
        <f t="shared" si="349"/>
        <v/>
      </c>
      <c r="AR565" s="3" t="str">
        <f t="shared" si="350"/>
        <v/>
      </c>
      <c r="AS565" s="3" t="str">
        <f t="shared" si="351"/>
        <v/>
      </c>
      <c r="AT565" s="3" t="str">
        <f t="shared" si="352"/>
        <v/>
      </c>
      <c r="AU565" s="3" t="str">
        <f t="shared" si="353"/>
        <v/>
      </c>
      <c r="AV565" s="3" t="str">
        <f t="shared" si="354"/>
        <v/>
      </c>
      <c r="AW565" s="3" t="str">
        <f t="shared" si="355"/>
        <v/>
      </c>
      <c r="AX565" s="3" t="str">
        <f t="shared" si="356"/>
        <v/>
      </c>
      <c r="AY565" s="3" t="str">
        <f t="shared" si="357"/>
        <v/>
      </c>
      <c r="AZ565" s="3" t="str">
        <f t="shared" si="358"/>
        <v/>
      </c>
      <c r="BA565" s="3" t="str">
        <f t="shared" si="359"/>
        <v/>
      </c>
      <c r="BB565" s="3" t="str">
        <f t="shared" si="360"/>
        <v/>
      </c>
      <c r="BC565" s="3" t="str">
        <f t="shared" si="361"/>
        <v/>
      </c>
      <c r="BD565" s="3" t="str">
        <f t="shared" si="362"/>
        <v/>
      </c>
      <c r="BE565" s="3" t="str">
        <f t="shared" si="363"/>
        <v/>
      </c>
      <c r="BF565" s="3" t="str">
        <f t="shared" si="364"/>
        <v/>
      </c>
      <c r="BG565" s="3" t="str">
        <f t="shared" si="365"/>
        <v/>
      </c>
      <c r="BH565" s="3" t="str">
        <f t="shared" si="366"/>
        <v/>
      </c>
      <c r="BI565" s="3" t="str">
        <f t="shared" si="367"/>
        <v/>
      </c>
      <c r="BJ565" s="3" t="str">
        <f t="shared" si="368"/>
        <v/>
      </c>
    </row>
    <row r="566" spans="2:62">
      <c r="B566" s="6">
        <v>18</v>
      </c>
      <c r="C566" s="4" t="str">
        <f>IF(B566="","",VLOOKUP(B566,Tabelle2!$A$2:$B$38,2,0))</f>
        <v>0-5-15-16-24-32</v>
      </c>
      <c r="D566" s="3">
        <f t="shared" si="337"/>
        <v>1</v>
      </c>
      <c r="E566" s="7" t="str">
        <f t="shared" si="369"/>
        <v>W</v>
      </c>
      <c r="F566" s="32" t="str">
        <f>IF(B566="","",IF(AE565&lt;$J$15,"Bet","No Bet"))</f>
        <v>Bet</v>
      </c>
      <c r="G566" s="22">
        <f t="shared" si="336"/>
        <v>-792</v>
      </c>
      <c r="AE566" s="1">
        <f>IF(E566="L",AE565+1,IF(E566="W",0,""))</f>
        <v>0</v>
      </c>
      <c r="AF566" s="3" t="str">
        <f t="shared" si="338"/>
        <v/>
      </c>
      <c r="AG566" s="3" t="str">
        <f t="shared" si="339"/>
        <v/>
      </c>
      <c r="AH566" s="3" t="str">
        <f t="shared" si="340"/>
        <v/>
      </c>
      <c r="AI566" s="3" t="str">
        <f t="shared" si="341"/>
        <v/>
      </c>
      <c r="AJ566" s="3" t="str">
        <f t="shared" si="342"/>
        <v/>
      </c>
      <c r="AK566" s="3" t="str">
        <f t="shared" si="343"/>
        <v/>
      </c>
      <c r="AL566" s="3" t="str">
        <f t="shared" si="344"/>
        <v/>
      </c>
      <c r="AM566" s="3" t="str">
        <f t="shared" si="345"/>
        <v/>
      </c>
      <c r="AN566" s="3" t="str">
        <f t="shared" si="346"/>
        <v/>
      </c>
      <c r="AO566" s="3" t="str">
        <f t="shared" si="347"/>
        <v/>
      </c>
      <c r="AP566" s="3" t="str">
        <f t="shared" si="348"/>
        <v/>
      </c>
      <c r="AQ566" s="3" t="str">
        <f t="shared" si="349"/>
        <v/>
      </c>
      <c r="AR566" s="3" t="str">
        <f t="shared" si="350"/>
        <v/>
      </c>
      <c r="AS566" s="3" t="str">
        <f t="shared" si="351"/>
        <v/>
      </c>
      <c r="AT566" s="3" t="str">
        <f t="shared" si="352"/>
        <v/>
      </c>
      <c r="AU566" s="3" t="str">
        <f t="shared" si="353"/>
        <v/>
      </c>
      <c r="AV566" s="3" t="str">
        <f t="shared" si="354"/>
        <v/>
      </c>
      <c r="AW566" s="3" t="str">
        <f t="shared" si="355"/>
        <v/>
      </c>
      <c r="AX566" s="3" t="str">
        <f t="shared" si="356"/>
        <v/>
      </c>
      <c r="AY566" s="3" t="str">
        <f t="shared" si="357"/>
        <v/>
      </c>
      <c r="AZ566" s="3" t="str">
        <f t="shared" si="358"/>
        <v/>
      </c>
      <c r="BA566" s="3" t="str">
        <f t="shared" si="359"/>
        <v/>
      </c>
      <c r="BB566" s="3" t="str">
        <f t="shared" si="360"/>
        <v/>
      </c>
      <c r="BC566" s="3" t="str">
        <f t="shared" si="361"/>
        <v/>
      </c>
      <c r="BD566" s="3" t="str">
        <f t="shared" si="362"/>
        <v/>
      </c>
      <c r="BE566" s="3" t="str">
        <f t="shared" si="363"/>
        <v/>
      </c>
      <c r="BF566" s="3" t="str">
        <f t="shared" si="364"/>
        <v/>
      </c>
      <c r="BG566" s="3" t="str">
        <f t="shared" si="365"/>
        <v/>
      </c>
      <c r="BH566" s="3" t="str">
        <f t="shared" si="366"/>
        <v/>
      </c>
      <c r="BI566" s="3" t="str">
        <f t="shared" si="367"/>
        <v/>
      </c>
      <c r="BJ566" s="3" t="str">
        <f t="shared" si="368"/>
        <v/>
      </c>
    </row>
    <row r="567" spans="2:62">
      <c r="B567" s="6">
        <v>20</v>
      </c>
      <c r="C567" s="4" t="str">
        <f>IF(B567="","",VLOOKUP(B567,Tabelle2!$A$2:$B$38,2,0))</f>
        <v>8-11-12-28-30-36</v>
      </c>
      <c r="D567" s="3">
        <f t="shared" si="337"/>
        <v>0</v>
      </c>
      <c r="E567" s="7" t="str">
        <f t="shared" si="369"/>
        <v>L</v>
      </c>
      <c r="F567" s="32" t="str">
        <f>IF(B567="","",IF(AE566&lt;$J$15,"Bet","No Bet"))</f>
        <v>Bet</v>
      </c>
      <c r="G567" s="22">
        <f t="shared" si="336"/>
        <v>-798</v>
      </c>
      <c r="AE567" s="1">
        <f>IF(E567="L",AE566+1,IF(E567="W",0,""))</f>
        <v>1</v>
      </c>
      <c r="AF567" s="3" t="str">
        <f t="shared" si="338"/>
        <v/>
      </c>
      <c r="AG567" s="3" t="str">
        <f t="shared" si="339"/>
        <v/>
      </c>
      <c r="AH567" s="3" t="str">
        <f t="shared" si="340"/>
        <v/>
      </c>
      <c r="AI567" s="3" t="str">
        <f t="shared" si="341"/>
        <v/>
      </c>
      <c r="AJ567" s="3" t="str">
        <f t="shared" si="342"/>
        <v/>
      </c>
      <c r="AK567" s="3" t="str">
        <f t="shared" si="343"/>
        <v/>
      </c>
      <c r="AL567" s="3" t="str">
        <f t="shared" si="344"/>
        <v/>
      </c>
      <c r="AM567" s="3" t="str">
        <f t="shared" si="345"/>
        <v/>
      </c>
      <c r="AN567" s="3" t="str">
        <f t="shared" si="346"/>
        <v/>
      </c>
      <c r="AO567" s="3" t="str">
        <f t="shared" si="347"/>
        <v/>
      </c>
      <c r="AP567" s="3" t="str">
        <f t="shared" si="348"/>
        <v/>
      </c>
      <c r="AQ567" s="3" t="str">
        <f t="shared" si="349"/>
        <v/>
      </c>
      <c r="AR567" s="3" t="str">
        <f t="shared" si="350"/>
        <v/>
      </c>
      <c r="AS567" s="3" t="str">
        <f t="shared" si="351"/>
        <v/>
      </c>
      <c r="AT567" s="3" t="str">
        <f t="shared" si="352"/>
        <v/>
      </c>
      <c r="AU567" s="3" t="str">
        <f t="shared" si="353"/>
        <v/>
      </c>
      <c r="AV567" s="3" t="str">
        <f t="shared" si="354"/>
        <v/>
      </c>
      <c r="AW567" s="3" t="str">
        <f t="shared" si="355"/>
        <v/>
      </c>
      <c r="AX567" s="3" t="str">
        <f t="shared" si="356"/>
        <v/>
      </c>
      <c r="AY567" s="3" t="str">
        <f t="shared" si="357"/>
        <v/>
      </c>
      <c r="AZ567" s="3" t="str">
        <f t="shared" si="358"/>
        <v/>
      </c>
      <c r="BA567" s="3" t="str">
        <f t="shared" si="359"/>
        <v/>
      </c>
      <c r="BB567" s="3" t="str">
        <f t="shared" si="360"/>
        <v/>
      </c>
      <c r="BC567" s="3" t="str">
        <f t="shared" si="361"/>
        <v/>
      </c>
      <c r="BD567" s="3" t="str">
        <f t="shared" si="362"/>
        <v/>
      </c>
      <c r="BE567" s="3" t="str">
        <f t="shared" si="363"/>
        <v/>
      </c>
      <c r="BF567" s="3" t="str">
        <f t="shared" si="364"/>
        <v/>
      </c>
      <c r="BG567" s="3" t="str">
        <f t="shared" si="365"/>
        <v/>
      </c>
      <c r="BH567" s="3" t="str">
        <f t="shared" si="366"/>
        <v/>
      </c>
      <c r="BI567" s="3" t="str">
        <f t="shared" si="367"/>
        <v/>
      </c>
      <c r="BJ567" s="3" t="str">
        <f t="shared" si="368"/>
        <v/>
      </c>
    </row>
    <row r="568" spans="2:62">
      <c r="B568" s="6">
        <v>1</v>
      </c>
      <c r="C568" s="4" t="str">
        <f>IF(B568="","",VLOOKUP(B568,Tabelle2!$A$2:$B$38,2,0))</f>
        <v>7-11-12-28-30-36</v>
      </c>
      <c r="D568" s="3">
        <f t="shared" si="337"/>
        <v>0</v>
      </c>
      <c r="E568" s="7" t="str">
        <f t="shared" si="369"/>
        <v>L</v>
      </c>
      <c r="F568" s="32" t="str">
        <f>IF(B568="","",IF(AE567&lt;$J$15,"Bet","No Bet"))</f>
        <v>Bet</v>
      </c>
      <c r="G568" s="22">
        <f t="shared" si="336"/>
        <v>-804</v>
      </c>
      <c r="AE568" s="1">
        <f>IF(E568="L",AE567+1,IF(E568="W",0,""))</f>
        <v>2</v>
      </c>
      <c r="AF568" s="3" t="str">
        <f t="shared" si="338"/>
        <v/>
      </c>
      <c r="AG568" s="3" t="str">
        <f t="shared" si="339"/>
        <v/>
      </c>
      <c r="AH568" s="3" t="str">
        <f t="shared" si="340"/>
        <v/>
      </c>
      <c r="AI568" s="3" t="str">
        <f t="shared" si="341"/>
        <v/>
      </c>
      <c r="AJ568" s="3" t="str">
        <f t="shared" si="342"/>
        <v/>
      </c>
      <c r="AK568" s="3" t="str">
        <f t="shared" si="343"/>
        <v/>
      </c>
      <c r="AL568" s="3" t="str">
        <f t="shared" si="344"/>
        <v/>
      </c>
      <c r="AM568" s="3" t="str">
        <f t="shared" si="345"/>
        <v/>
      </c>
      <c r="AN568" s="3" t="str">
        <f t="shared" si="346"/>
        <v/>
      </c>
      <c r="AO568" s="3" t="str">
        <f t="shared" si="347"/>
        <v/>
      </c>
      <c r="AP568" s="3" t="str">
        <f t="shared" si="348"/>
        <v/>
      </c>
      <c r="AQ568" s="3" t="str">
        <f t="shared" si="349"/>
        <v/>
      </c>
      <c r="AR568" s="3" t="str">
        <f t="shared" si="350"/>
        <v/>
      </c>
      <c r="AS568" s="3" t="str">
        <f t="shared" si="351"/>
        <v/>
      </c>
      <c r="AT568" s="3" t="str">
        <f t="shared" si="352"/>
        <v/>
      </c>
      <c r="AU568" s="3" t="str">
        <f t="shared" si="353"/>
        <v/>
      </c>
      <c r="AV568" s="3" t="str">
        <f t="shared" si="354"/>
        <v/>
      </c>
      <c r="AW568" s="3" t="str">
        <f t="shared" si="355"/>
        <v/>
      </c>
      <c r="AX568" s="3" t="str">
        <f t="shared" si="356"/>
        <v/>
      </c>
      <c r="AY568" s="3" t="str">
        <f t="shared" si="357"/>
        <v/>
      </c>
      <c r="AZ568" s="3" t="str">
        <f t="shared" si="358"/>
        <v/>
      </c>
      <c r="BA568" s="3" t="str">
        <f t="shared" si="359"/>
        <v/>
      </c>
      <c r="BB568" s="3" t="str">
        <f t="shared" si="360"/>
        <v/>
      </c>
      <c r="BC568" s="3" t="str">
        <f t="shared" si="361"/>
        <v/>
      </c>
      <c r="BD568" s="3" t="str">
        <f t="shared" si="362"/>
        <v/>
      </c>
      <c r="BE568" s="3" t="str">
        <f t="shared" si="363"/>
        <v/>
      </c>
      <c r="BF568" s="3" t="str">
        <f t="shared" si="364"/>
        <v/>
      </c>
      <c r="BG568" s="3" t="str">
        <f t="shared" si="365"/>
        <v/>
      </c>
      <c r="BH568" s="3" t="str">
        <f t="shared" si="366"/>
        <v/>
      </c>
      <c r="BI568" s="3" t="str">
        <f t="shared" si="367"/>
        <v/>
      </c>
      <c r="BJ568" s="3" t="str">
        <f t="shared" si="368"/>
        <v/>
      </c>
    </row>
    <row r="569" spans="2:62">
      <c r="B569" s="6">
        <v>8</v>
      </c>
      <c r="C569" s="4" t="str">
        <f>IF(B569="","",VLOOKUP(B569,Tabelle2!$A$2:$B$38,2,0))</f>
        <v>2-14-17-20-25-31</v>
      </c>
      <c r="D569" s="3">
        <f t="shared" si="337"/>
        <v>0</v>
      </c>
      <c r="E569" s="7" t="str">
        <f t="shared" si="369"/>
        <v>L</v>
      </c>
      <c r="F569" s="32" t="str">
        <f>IF(B569="","",IF(AE568&lt;$J$15,"Bet","No Bet"))</f>
        <v>Bet</v>
      </c>
      <c r="G569" s="22">
        <f t="shared" si="336"/>
        <v>-810</v>
      </c>
      <c r="AE569" s="1">
        <f>IF(E569="L",AE568+1,IF(E569="W",0,""))</f>
        <v>3</v>
      </c>
      <c r="AF569" s="3" t="str">
        <f t="shared" si="338"/>
        <v/>
      </c>
      <c r="AG569" s="3" t="str">
        <f t="shared" si="339"/>
        <v/>
      </c>
      <c r="AH569" s="3" t="str">
        <f t="shared" si="340"/>
        <v/>
      </c>
      <c r="AI569" s="3" t="str">
        <f t="shared" si="341"/>
        <v/>
      </c>
      <c r="AJ569" s="3" t="str">
        <f t="shared" si="342"/>
        <v/>
      </c>
      <c r="AK569" s="3" t="str">
        <f t="shared" si="343"/>
        <v/>
      </c>
      <c r="AL569" s="3" t="str">
        <f t="shared" si="344"/>
        <v/>
      </c>
      <c r="AM569" s="3" t="str">
        <f t="shared" si="345"/>
        <v/>
      </c>
      <c r="AN569" s="3" t="str">
        <f t="shared" si="346"/>
        <v/>
      </c>
      <c r="AO569" s="3" t="str">
        <f t="shared" si="347"/>
        <v/>
      </c>
      <c r="AP569" s="3" t="str">
        <f t="shared" si="348"/>
        <v/>
      </c>
      <c r="AQ569" s="3" t="str">
        <f t="shared" si="349"/>
        <v/>
      </c>
      <c r="AR569" s="3" t="str">
        <f t="shared" si="350"/>
        <v/>
      </c>
      <c r="AS569" s="3" t="str">
        <f t="shared" si="351"/>
        <v/>
      </c>
      <c r="AT569" s="3" t="str">
        <f t="shared" si="352"/>
        <v/>
      </c>
      <c r="AU569" s="3" t="str">
        <f t="shared" si="353"/>
        <v/>
      </c>
      <c r="AV569" s="3" t="str">
        <f t="shared" si="354"/>
        <v/>
      </c>
      <c r="AW569" s="3" t="str">
        <f t="shared" si="355"/>
        <v/>
      </c>
      <c r="AX569" s="3" t="str">
        <f t="shared" si="356"/>
        <v/>
      </c>
      <c r="AY569" s="3" t="str">
        <f t="shared" si="357"/>
        <v/>
      </c>
      <c r="AZ569" s="3" t="str">
        <f t="shared" si="358"/>
        <v/>
      </c>
      <c r="BA569" s="3" t="str">
        <f t="shared" si="359"/>
        <v/>
      </c>
      <c r="BB569" s="3" t="str">
        <f t="shared" si="360"/>
        <v/>
      </c>
      <c r="BC569" s="3" t="str">
        <f t="shared" si="361"/>
        <v/>
      </c>
      <c r="BD569" s="3" t="str">
        <f t="shared" si="362"/>
        <v/>
      </c>
      <c r="BE569" s="3" t="str">
        <f t="shared" si="363"/>
        <v/>
      </c>
      <c r="BF569" s="3" t="str">
        <f t="shared" si="364"/>
        <v/>
      </c>
      <c r="BG569" s="3" t="str">
        <f t="shared" si="365"/>
        <v/>
      </c>
      <c r="BH569" s="3" t="str">
        <f t="shared" si="366"/>
        <v/>
      </c>
      <c r="BI569" s="3" t="str">
        <f t="shared" si="367"/>
        <v/>
      </c>
      <c r="BJ569" s="3" t="str">
        <f t="shared" si="368"/>
        <v/>
      </c>
    </row>
    <row r="570" spans="2:62">
      <c r="B570" s="6">
        <v>6</v>
      </c>
      <c r="C570" s="4" t="str">
        <f>IF(B570="","",VLOOKUP(B570,Tabelle2!$A$2:$B$38,2,0))</f>
        <v>0-5-10-15-24-32</v>
      </c>
      <c r="D570" s="3">
        <f t="shared" si="337"/>
        <v>0</v>
      </c>
      <c r="E570" s="7" t="str">
        <f t="shared" si="369"/>
        <v>L</v>
      </c>
      <c r="F570" s="32" t="str">
        <f>IF(B570="","",IF(AE569&lt;$J$15,"Bet","No Bet"))</f>
        <v>Bet</v>
      </c>
      <c r="G570" s="22">
        <f t="shared" si="336"/>
        <v>-816</v>
      </c>
      <c r="AE570" s="1">
        <f>IF(E570="L",AE569+1,IF(E570="W",0,""))</f>
        <v>4</v>
      </c>
      <c r="AF570" s="3" t="str">
        <f t="shared" si="338"/>
        <v/>
      </c>
      <c r="AG570" s="3" t="str">
        <f t="shared" si="339"/>
        <v/>
      </c>
      <c r="AH570" s="3" t="str">
        <f t="shared" si="340"/>
        <v/>
      </c>
      <c r="AI570" s="3">
        <f t="shared" si="341"/>
        <v>1</v>
      </c>
      <c r="AJ570" s="3" t="str">
        <f t="shared" si="342"/>
        <v/>
      </c>
      <c r="AK570" s="3" t="str">
        <f t="shared" si="343"/>
        <v/>
      </c>
      <c r="AL570" s="3" t="str">
        <f t="shared" si="344"/>
        <v/>
      </c>
      <c r="AM570" s="3" t="str">
        <f t="shared" si="345"/>
        <v/>
      </c>
      <c r="AN570" s="3" t="str">
        <f t="shared" si="346"/>
        <v/>
      </c>
      <c r="AO570" s="3" t="str">
        <f t="shared" si="347"/>
        <v/>
      </c>
      <c r="AP570" s="3" t="str">
        <f t="shared" si="348"/>
        <v/>
      </c>
      <c r="AQ570" s="3" t="str">
        <f t="shared" si="349"/>
        <v/>
      </c>
      <c r="AR570" s="3" t="str">
        <f t="shared" si="350"/>
        <v/>
      </c>
      <c r="AS570" s="3" t="str">
        <f t="shared" si="351"/>
        <v/>
      </c>
      <c r="AT570" s="3" t="str">
        <f t="shared" si="352"/>
        <v/>
      </c>
      <c r="AU570" s="3" t="str">
        <f t="shared" si="353"/>
        <v/>
      </c>
      <c r="AV570" s="3" t="str">
        <f t="shared" si="354"/>
        <v/>
      </c>
      <c r="AW570" s="3" t="str">
        <f t="shared" si="355"/>
        <v/>
      </c>
      <c r="AX570" s="3" t="str">
        <f t="shared" si="356"/>
        <v/>
      </c>
      <c r="AY570" s="3" t="str">
        <f t="shared" si="357"/>
        <v/>
      </c>
      <c r="AZ570" s="3" t="str">
        <f t="shared" si="358"/>
        <v/>
      </c>
      <c r="BA570" s="3" t="str">
        <f t="shared" si="359"/>
        <v/>
      </c>
      <c r="BB570" s="3" t="str">
        <f t="shared" si="360"/>
        <v/>
      </c>
      <c r="BC570" s="3" t="str">
        <f t="shared" si="361"/>
        <v/>
      </c>
      <c r="BD570" s="3" t="str">
        <f t="shared" si="362"/>
        <v/>
      </c>
      <c r="BE570" s="3" t="str">
        <f t="shared" si="363"/>
        <v/>
      </c>
      <c r="BF570" s="3" t="str">
        <f t="shared" si="364"/>
        <v/>
      </c>
      <c r="BG570" s="3" t="str">
        <f t="shared" si="365"/>
        <v/>
      </c>
      <c r="BH570" s="3" t="str">
        <f t="shared" si="366"/>
        <v/>
      </c>
      <c r="BI570" s="3" t="str">
        <f t="shared" si="367"/>
        <v/>
      </c>
      <c r="BJ570" s="3" t="str">
        <f t="shared" si="368"/>
        <v/>
      </c>
    </row>
    <row r="571" spans="2:62">
      <c r="B571" s="6">
        <v>10</v>
      </c>
      <c r="C571" s="4" t="str">
        <f>IF(B571="","",VLOOKUP(B571,Tabelle2!$A$2:$B$38,2,0))</f>
        <v>6-9-17-22-31-34</v>
      </c>
      <c r="D571" s="3">
        <f t="shared" si="337"/>
        <v>1</v>
      </c>
      <c r="E571" s="7" t="str">
        <f t="shared" si="369"/>
        <v>W</v>
      </c>
      <c r="F571" s="32" t="str">
        <f>IF(B571="","",IF(AE570&lt;$J$15,"Bet","No Bet"))</f>
        <v>Bet</v>
      </c>
      <c r="G571" s="22">
        <f t="shared" si="336"/>
        <v>-786</v>
      </c>
      <c r="AE571" s="1">
        <f>IF(E571="L",AE570+1,IF(E571="W",0,""))</f>
        <v>0</v>
      </c>
      <c r="AF571" s="3" t="str">
        <f t="shared" si="338"/>
        <v/>
      </c>
      <c r="AG571" s="3" t="str">
        <f t="shared" si="339"/>
        <v/>
      </c>
      <c r="AH571" s="3" t="str">
        <f t="shared" si="340"/>
        <v/>
      </c>
      <c r="AI571" s="3" t="str">
        <f t="shared" si="341"/>
        <v/>
      </c>
      <c r="AJ571" s="3" t="str">
        <f t="shared" si="342"/>
        <v/>
      </c>
      <c r="AK571" s="3" t="str">
        <f t="shared" si="343"/>
        <v/>
      </c>
      <c r="AL571" s="3" t="str">
        <f t="shared" si="344"/>
        <v/>
      </c>
      <c r="AM571" s="3" t="str">
        <f t="shared" si="345"/>
        <v/>
      </c>
      <c r="AN571" s="3" t="str">
        <f t="shared" si="346"/>
        <v/>
      </c>
      <c r="AO571" s="3" t="str">
        <f t="shared" si="347"/>
        <v/>
      </c>
      <c r="AP571" s="3" t="str">
        <f t="shared" si="348"/>
        <v/>
      </c>
      <c r="AQ571" s="3" t="str">
        <f t="shared" si="349"/>
        <v/>
      </c>
      <c r="AR571" s="3" t="str">
        <f t="shared" si="350"/>
        <v/>
      </c>
      <c r="AS571" s="3" t="str">
        <f t="shared" si="351"/>
        <v/>
      </c>
      <c r="AT571" s="3" t="str">
        <f t="shared" si="352"/>
        <v/>
      </c>
      <c r="AU571" s="3" t="str">
        <f t="shared" si="353"/>
        <v/>
      </c>
      <c r="AV571" s="3" t="str">
        <f t="shared" si="354"/>
        <v/>
      </c>
      <c r="AW571" s="3" t="str">
        <f t="shared" si="355"/>
        <v/>
      </c>
      <c r="AX571" s="3" t="str">
        <f t="shared" si="356"/>
        <v/>
      </c>
      <c r="AY571" s="3" t="str">
        <f t="shared" si="357"/>
        <v/>
      </c>
      <c r="AZ571" s="3" t="str">
        <f t="shared" si="358"/>
        <v/>
      </c>
      <c r="BA571" s="3" t="str">
        <f t="shared" si="359"/>
        <v/>
      </c>
      <c r="BB571" s="3" t="str">
        <f t="shared" si="360"/>
        <v/>
      </c>
      <c r="BC571" s="3" t="str">
        <f t="shared" si="361"/>
        <v/>
      </c>
      <c r="BD571" s="3" t="str">
        <f t="shared" si="362"/>
        <v/>
      </c>
      <c r="BE571" s="3" t="str">
        <f t="shared" si="363"/>
        <v/>
      </c>
      <c r="BF571" s="3" t="str">
        <f t="shared" si="364"/>
        <v/>
      </c>
      <c r="BG571" s="3" t="str">
        <f t="shared" si="365"/>
        <v/>
      </c>
      <c r="BH571" s="3" t="str">
        <f t="shared" si="366"/>
        <v/>
      </c>
      <c r="BI571" s="3" t="str">
        <f t="shared" si="367"/>
        <v/>
      </c>
      <c r="BJ571" s="3" t="str">
        <f t="shared" si="368"/>
        <v/>
      </c>
    </row>
    <row r="572" spans="2:62">
      <c r="B572" s="6">
        <v>26</v>
      </c>
      <c r="C572" s="4" t="str">
        <f>IF(B572="","",VLOOKUP(B572,Tabelle2!$A$2:$B$38,2,0))</f>
        <v>9-17-22-25-31-34</v>
      </c>
      <c r="D572" s="3">
        <f t="shared" si="337"/>
        <v>0</v>
      </c>
      <c r="E572" s="7" t="str">
        <f t="shared" si="369"/>
        <v>L</v>
      </c>
      <c r="F572" s="32" t="str">
        <f>IF(B572="","",IF(AE571&lt;$J$15,"Bet","No Bet"))</f>
        <v>Bet</v>
      </c>
      <c r="G572" s="22">
        <f t="shared" si="336"/>
        <v>-792</v>
      </c>
      <c r="AE572" s="1">
        <f>IF(E572="L",AE571+1,IF(E572="W",0,""))</f>
        <v>1</v>
      </c>
      <c r="AF572" s="3" t="str">
        <f t="shared" si="338"/>
        <v/>
      </c>
      <c r="AG572" s="3" t="str">
        <f t="shared" si="339"/>
        <v/>
      </c>
      <c r="AH572" s="3" t="str">
        <f t="shared" si="340"/>
        <v/>
      </c>
      <c r="AI572" s="3" t="str">
        <f t="shared" si="341"/>
        <v/>
      </c>
      <c r="AJ572" s="3" t="str">
        <f t="shared" si="342"/>
        <v/>
      </c>
      <c r="AK572" s="3" t="str">
        <f t="shared" si="343"/>
        <v/>
      </c>
      <c r="AL572" s="3" t="str">
        <f t="shared" si="344"/>
        <v/>
      </c>
      <c r="AM572" s="3" t="str">
        <f t="shared" si="345"/>
        <v/>
      </c>
      <c r="AN572" s="3" t="str">
        <f t="shared" si="346"/>
        <v/>
      </c>
      <c r="AO572" s="3" t="str">
        <f t="shared" si="347"/>
        <v/>
      </c>
      <c r="AP572" s="3" t="str">
        <f t="shared" si="348"/>
        <v/>
      </c>
      <c r="AQ572" s="3" t="str">
        <f t="shared" si="349"/>
        <v/>
      </c>
      <c r="AR572" s="3" t="str">
        <f t="shared" si="350"/>
        <v/>
      </c>
      <c r="AS572" s="3" t="str">
        <f t="shared" si="351"/>
        <v/>
      </c>
      <c r="AT572" s="3" t="str">
        <f t="shared" si="352"/>
        <v/>
      </c>
      <c r="AU572" s="3" t="str">
        <f t="shared" si="353"/>
        <v/>
      </c>
      <c r="AV572" s="3" t="str">
        <f t="shared" si="354"/>
        <v/>
      </c>
      <c r="AW572" s="3" t="str">
        <f t="shared" si="355"/>
        <v/>
      </c>
      <c r="AX572" s="3" t="str">
        <f t="shared" si="356"/>
        <v/>
      </c>
      <c r="AY572" s="3" t="str">
        <f t="shared" si="357"/>
        <v/>
      </c>
      <c r="AZ572" s="3" t="str">
        <f t="shared" si="358"/>
        <v/>
      </c>
      <c r="BA572" s="3" t="str">
        <f t="shared" si="359"/>
        <v/>
      </c>
      <c r="BB572" s="3" t="str">
        <f t="shared" si="360"/>
        <v/>
      </c>
      <c r="BC572" s="3" t="str">
        <f t="shared" si="361"/>
        <v/>
      </c>
      <c r="BD572" s="3" t="str">
        <f t="shared" si="362"/>
        <v/>
      </c>
      <c r="BE572" s="3" t="str">
        <f t="shared" si="363"/>
        <v/>
      </c>
      <c r="BF572" s="3" t="str">
        <f t="shared" si="364"/>
        <v/>
      </c>
      <c r="BG572" s="3" t="str">
        <f t="shared" si="365"/>
        <v/>
      </c>
      <c r="BH572" s="3" t="str">
        <f t="shared" si="366"/>
        <v/>
      </c>
      <c r="BI572" s="3" t="str">
        <f t="shared" si="367"/>
        <v/>
      </c>
      <c r="BJ572" s="3" t="str">
        <f t="shared" si="368"/>
        <v/>
      </c>
    </row>
    <row r="573" spans="2:62">
      <c r="B573" s="6">
        <v>30</v>
      </c>
      <c r="C573" s="4" t="str">
        <f>IF(B573="","",VLOOKUP(B573,Tabelle2!$A$2:$B$38,2,0))</f>
        <v>1-2-14-20-21-25</v>
      </c>
      <c r="D573" s="3">
        <f t="shared" si="337"/>
        <v>0</v>
      </c>
      <c r="E573" s="7" t="str">
        <f t="shared" si="369"/>
        <v>L</v>
      </c>
      <c r="F573" s="32" t="str">
        <f>IF(B573="","",IF(AE572&lt;$J$15,"Bet","No Bet"))</f>
        <v>Bet</v>
      </c>
      <c r="G573" s="22">
        <f t="shared" si="336"/>
        <v>-798</v>
      </c>
      <c r="AE573" s="1">
        <f>IF(E573="L",AE572+1,IF(E573="W",0,""))</f>
        <v>2</v>
      </c>
      <c r="AF573" s="3" t="str">
        <f t="shared" si="338"/>
        <v/>
      </c>
      <c r="AG573" s="3" t="str">
        <f t="shared" si="339"/>
        <v/>
      </c>
      <c r="AH573" s="3" t="str">
        <f t="shared" si="340"/>
        <v/>
      </c>
      <c r="AI573" s="3" t="str">
        <f t="shared" si="341"/>
        <v/>
      </c>
      <c r="AJ573" s="3" t="str">
        <f t="shared" si="342"/>
        <v/>
      </c>
      <c r="AK573" s="3" t="str">
        <f t="shared" si="343"/>
        <v/>
      </c>
      <c r="AL573" s="3" t="str">
        <f t="shared" si="344"/>
        <v/>
      </c>
      <c r="AM573" s="3" t="str">
        <f t="shared" si="345"/>
        <v/>
      </c>
      <c r="AN573" s="3" t="str">
        <f t="shared" si="346"/>
        <v/>
      </c>
      <c r="AO573" s="3" t="str">
        <f t="shared" si="347"/>
        <v/>
      </c>
      <c r="AP573" s="3" t="str">
        <f t="shared" si="348"/>
        <v/>
      </c>
      <c r="AQ573" s="3" t="str">
        <f t="shared" si="349"/>
        <v/>
      </c>
      <c r="AR573" s="3" t="str">
        <f t="shared" si="350"/>
        <v/>
      </c>
      <c r="AS573" s="3" t="str">
        <f t="shared" si="351"/>
        <v/>
      </c>
      <c r="AT573" s="3" t="str">
        <f t="shared" si="352"/>
        <v/>
      </c>
      <c r="AU573" s="3" t="str">
        <f t="shared" si="353"/>
        <v/>
      </c>
      <c r="AV573" s="3" t="str">
        <f t="shared" si="354"/>
        <v/>
      </c>
      <c r="AW573" s="3" t="str">
        <f t="shared" si="355"/>
        <v/>
      </c>
      <c r="AX573" s="3" t="str">
        <f t="shared" si="356"/>
        <v/>
      </c>
      <c r="AY573" s="3" t="str">
        <f t="shared" si="357"/>
        <v/>
      </c>
      <c r="AZ573" s="3" t="str">
        <f t="shared" si="358"/>
        <v/>
      </c>
      <c r="BA573" s="3" t="str">
        <f t="shared" si="359"/>
        <v/>
      </c>
      <c r="BB573" s="3" t="str">
        <f t="shared" si="360"/>
        <v/>
      </c>
      <c r="BC573" s="3" t="str">
        <f t="shared" si="361"/>
        <v/>
      </c>
      <c r="BD573" s="3" t="str">
        <f t="shared" si="362"/>
        <v/>
      </c>
      <c r="BE573" s="3" t="str">
        <f t="shared" si="363"/>
        <v/>
      </c>
      <c r="BF573" s="3" t="str">
        <f t="shared" si="364"/>
        <v/>
      </c>
      <c r="BG573" s="3" t="str">
        <f t="shared" si="365"/>
        <v/>
      </c>
      <c r="BH573" s="3" t="str">
        <f t="shared" si="366"/>
        <v/>
      </c>
      <c r="BI573" s="3" t="str">
        <f t="shared" si="367"/>
        <v/>
      </c>
      <c r="BJ573" s="3" t="str">
        <f t="shared" si="368"/>
        <v/>
      </c>
    </row>
    <row r="574" spans="2:62">
      <c r="B574" s="6">
        <v>12</v>
      </c>
      <c r="C574" s="4" t="str">
        <f>IF(B574="","",VLOOKUP(B574,Tabelle2!$A$2:$B$38,2,0))</f>
        <v>1-2-4-14-20-21</v>
      </c>
      <c r="D574" s="3">
        <f t="shared" si="337"/>
        <v>0</v>
      </c>
      <c r="E574" s="7" t="str">
        <f t="shared" si="369"/>
        <v>L</v>
      </c>
      <c r="F574" s="32" t="str">
        <f>IF(B574="","",IF(AE573&lt;$J$15,"Bet","No Bet"))</f>
        <v>Bet</v>
      </c>
      <c r="G574" s="22">
        <f t="shared" si="336"/>
        <v>-804</v>
      </c>
      <c r="AE574" s="1">
        <f>IF(E574="L",AE573+1,IF(E574="W",0,""))</f>
        <v>3</v>
      </c>
      <c r="AF574" s="3" t="str">
        <f t="shared" si="338"/>
        <v/>
      </c>
      <c r="AG574" s="3" t="str">
        <f t="shared" si="339"/>
        <v/>
      </c>
      <c r="AH574" s="3" t="str">
        <f t="shared" si="340"/>
        <v/>
      </c>
      <c r="AI574" s="3" t="str">
        <f t="shared" si="341"/>
        <v/>
      </c>
      <c r="AJ574" s="3" t="str">
        <f t="shared" si="342"/>
        <v/>
      </c>
      <c r="AK574" s="3" t="str">
        <f t="shared" si="343"/>
        <v/>
      </c>
      <c r="AL574" s="3" t="str">
        <f t="shared" si="344"/>
        <v/>
      </c>
      <c r="AM574" s="3" t="str">
        <f t="shared" si="345"/>
        <v/>
      </c>
      <c r="AN574" s="3" t="str">
        <f t="shared" si="346"/>
        <v/>
      </c>
      <c r="AO574" s="3" t="str">
        <f t="shared" si="347"/>
        <v/>
      </c>
      <c r="AP574" s="3" t="str">
        <f t="shared" si="348"/>
        <v/>
      </c>
      <c r="AQ574" s="3" t="str">
        <f t="shared" si="349"/>
        <v/>
      </c>
      <c r="AR574" s="3" t="str">
        <f t="shared" si="350"/>
        <v/>
      </c>
      <c r="AS574" s="3" t="str">
        <f t="shared" si="351"/>
        <v/>
      </c>
      <c r="AT574" s="3" t="str">
        <f t="shared" si="352"/>
        <v/>
      </c>
      <c r="AU574" s="3" t="str">
        <f t="shared" si="353"/>
        <v/>
      </c>
      <c r="AV574" s="3" t="str">
        <f t="shared" si="354"/>
        <v/>
      </c>
      <c r="AW574" s="3" t="str">
        <f t="shared" si="355"/>
        <v/>
      </c>
      <c r="AX574" s="3" t="str">
        <f t="shared" si="356"/>
        <v/>
      </c>
      <c r="AY574" s="3" t="str">
        <f t="shared" si="357"/>
        <v/>
      </c>
      <c r="AZ574" s="3" t="str">
        <f t="shared" si="358"/>
        <v/>
      </c>
      <c r="BA574" s="3" t="str">
        <f t="shared" si="359"/>
        <v/>
      </c>
      <c r="BB574" s="3" t="str">
        <f t="shared" si="360"/>
        <v/>
      </c>
      <c r="BC574" s="3" t="str">
        <f t="shared" si="361"/>
        <v/>
      </c>
      <c r="BD574" s="3" t="str">
        <f t="shared" si="362"/>
        <v/>
      </c>
      <c r="BE574" s="3" t="str">
        <f t="shared" si="363"/>
        <v/>
      </c>
      <c r="BF574" s="3" t="str">
        <f t="shared" si="364"/>
        <v/>
      </c>
      <c r="BG574" s="3" t="str">
        <f t="shared" si="365"/>
        <v/>
      </c>
      <c r="BH574" s="3" t="str">
        <f t="shared" si="366"/>
        <v/>
      </c>
      <c r="BI574" s="3" t="str">
        <f t="shared" si="367"/>
        <v/>
      </c>
      <c r="BJ574" s="3" t="str">
        <f t="shared" si="368"/>
        <v/>
      </c>
    </row>
    <row r="575" spans="2:62">
      <c r="B575" s="6">
        <v>26</v>
      </c>
      <c r="C575" s="4" t="str">
        <f>IF(B575="","",VLOOKUP(B575,Tabelle2!$A$2:$B$38,2,0))</f>
        <v>9-17-22-25-31-34</v>
      </c>
      <c r="D575" s="3">
        <f t="shared" si="337"/>
        <v>0</v>
      </c>
      <c r="E575" s="7" t="str">
        <f t="shared" si="369"/>
        <v>L</v>
      </c>
      <c r="F575" s="32" t="str">
        <f>IF(B575="","",IF(AE574&lt;$J$15,"Bet","No Bet"))</f>
        <v>Bet</v>
      </c>
      <c r="G575" s="22">
        <f t="shared" si="336"/>
        <v>-810</v>
      </c>
      <c r="AE575" s="1">
        <f>IF(E575="L",AE574+1,IF(E575="W",0,""))</f>
        <v>4</v>
      </c>
      <c r="AF575" s="3" t="str">
        <f t="shared" si="338"/>
        <v/>
      </c>
      <c r="AG575" s="3" t="str">
        <f t="shared" si="339"/>
        <v/>
      </c>
      <c r="AH575" s="3" t="str">
        <f t="shared" si="340"/>
        <v/>
      </c>
      <c r="AI575" s="3" t="str">
        <f t="shared" si="341"/>
        <v/>
      </c>
      <c r="AJ575" s="3" t="str">
        <f t="shared" si="342"/>
        <v/>
      </c>
      <c r="AK575" s="3" t="str">
        <f t="shared" si="343"/>
        <v/>
      </c>
      <c r="AL575" s="3" t="str">
        <f t="shared" si="344"/>
        <v/>
      </c>
      <c r="AM575" s="3" t="str">
        <f t="shared" si="345"/>
        <v/>
      </c>
      <c r="AN575" s="3" t="str">
        <f t="shared" si="346"/>
        <v/>
      </c>
      <c r="AO575" s="3" t="str">
        <f t="shared" si="347"/>
        <v/>
      </c>
      <c r="AP575" s="3" t="str">
        <f t="shared" si="348"/>
        <v/>
      </c>
      <c r="AQ575" s="3" t="str">
        <f t="shared" si="349"/>
        <v/>
      </c>
      <c r="AR575" s="3" t="str">
        <f t="shared" si="350"/>
        <v/>
      </c>
      <c r="AS575" s="3" t="str">
        <f t="shared" si="351"/>
        <v/>
      </c>
      <c r="AT575" s="3" t="str">
        <f t="shared" si="352"/>
        <v/>
      </c>
      <c r="AU575" s="3" t="str">
        <f t="shared" si="353"/>
        <v/>
      </c>
      <c r="AV575" s="3" t="str">
        <f t="shared" si="354"/>
        <v/>
      </c>
      <c r="AW575" s="3" t="str">
        <f t="shared" si="355"/>
        <v/>
      </c>
      <c r="AX575" s="3" t="str">
        <f t="shared" si="356"/>
        <v/>
      </c>
      <c r="AY575" s="3" t="str">
        <f t="shared" si="357"/>
        <v/>
      </c>
      <c r="AZ575" s="3" t="str">
        <f t="shared" si="358"/>
        <v/>
      </c>
      <c r="BA575" s="3" t="str">
        <f t="shared" si="359"/>
        <v/>
      </c>
      <c r="BB575" s="3" t="str">
        <f t="shared" si="360"/>
        <v/>
      </c>
      <c r="BC575" s="3" t="str">
        <f t="shared" si="361"/>
        <v/>
      </c>
      <c r="BD575" s="3" t="str">
        <f t="shared" si="362"/>
        <v/>
      </c>
      <c r="BE575" s="3" t="str">
        <f t="shared" si="363"/>
        <v/>
      </c>
      <c r="BF575" s="3" t="str">
        <f t="shared" si="364"/>
        <v/>
      </c>
      <c r="BG575" s="3" t="str">
        <f t="shared" si="365"/>
        <v/>
      </c>
      <c r="BH575" s="3" t="str">
        <f t="shared" si="366"/>
        <v/>
      </c>
      <c r="BI575" s="3" t="str">
        <f t="shared" si="367"/>
        <v/>
      </c>
      <c r="BJ575" s="3" t="str">
        <f t="shared" si="368"/>
        <v/>
      </c>
    </row>
    <row r="576" spans="2:62">
      <c r="B576" s="6">
        <v>23</v>
      </c>
      <c r="C576" s="4" t="str">
        <f>IF(B576="","",VLOOKUP(B576,Tabelle2!$A$2:$B$38,2,0))</f>
        <v>9-14-17-25-31-34</v>
      </c>
      <c r="D576" s="3">
        <f t="shared" si="337"/>
        <v>0</v>
      </c>
      <c r="E576" s="7" t="str">
        <f t="shared" si="369"/>
        <v>L</v>
      </c>
      <c r="F576" s="32" t="str">
        <f>IF(B576="","",IF(AE575&lt;$J$15,"Bet","No Bet"))</f>
        <v>Bet</v>
      </c>
      <c r="G576" s="22">
        <f t="shared" si="336"/>
        <v>-816</v>
      </c>
      <c r="AE576" s="1">
        <f>IF(E576="L",AE575+1,IF(E576="W",0,""))</f>
        <v>5</v>
      </c>
      <c r="AF576" s="3" t="str">
        <f t="shared" si="338"/>
        <v/>
      </c>
      <c r="AG576" s="3" t="str">
        <f t="shared" si="339"/>
        <v/>
      </c>
      <c r="AH576" s="3" t="str">
        <f t="shared" si="340"/>
        <v/>
      </c>
      <c r="AI576" s="3" t="str">
        <f t="shared" si="341"/>
        <v/>
      </c>
      <c r="AJ576" s="3" t="str">
        <f t="shared" si="342"/>
        <v/>
      </c>
      <c r="AK576" s="3" t="str">
        <f t="shared" si="343"/>
        <v/>
      </c>
      <c r="AL576" s="3" t="str">
        <f t="shared" si="344"/>
        <v/>
      </c>
      <c r="AM576" s="3" t="str">
        <f t="shared" si="345"/>
        <v/>
      </c>
      <c r="AN576" s="3" t="str">
        <f t="shared" si="346"/>
        <v/>
      </c>
      <c r="AO576" s="3" t="str">
        <f t="shared" si="347"/>
        <v/>
      </c>
      <c r="AP576" s="3" t="str">
        <f t="shared" si="348"/>
        <v/>
      </c>
      <c r="AQ576" s="3" t="str">
        <f t="shared" si="349"/>
        <v/>
      </c>
      <c r="AR576" s="3" t="str">
        <f t="shared" si="350"/>
        <v/>
      </c>
      <c r="AS576" s="3" t="str">
        <f t="shared" si="351"/>
        <v/>
      </c>
      <c r="AT576" s="3" t="str">
        <f t="shared" si="352"/>
        <v/>
      </c>
      <c r="AU576" s="3" t="str">
        <f t="shared" si="353"/>
        <v/>
      </c>
      <c r="AV576" s="3" t="str">
        <f t="shared" si="354"/>
        <v/>
      </c>
      <c r="AW576" s="3" t="str">
        <f t="shared" si="355"/>
        <v/>
      </c>
      <c r="AX576" s="3" t="str">
        <f t="shared" si="356"/>
        <v/>
      </c>
      <c r="AY576" s="3" t="str">
        <f t="shared" si="357"/>
        <v/>
      </c>
      <c r="AZ576" s="3" t="str">
        <f t="shared" si="358"/>
        <v/>
      </c>
      <c r="BA576" s="3" t="str">
        <f t="shared" si="359"/>
        <v/>
      </c>
      <c r="BB576" s="3" t="str">
        <f t="shared" si="360"/>
        <v/>
      </c>
      <c r="BC576" s="3" t="str">
        <f t="shared" si="361"/>
        <v/>
      </c>
      <c r="BD576" s="3" t="str">
        <f t="shared" si="362"/>
        <v/>
      </c>
      <c r="BE576" s="3" t="str">
        <f t="shared" si="363"/>
        <v/>
      </c>
      <c r="BF576" s="3" t="str">
        <f t="shared" si="364"/>
        <v/>
      </c>
      <c r="BG576" s="3" t="str">
        <f t="shared" si="365"/>
        <v/>
      </c>
      <c r="BH576" s="3" t="str">
        <f t="shared" si="366"/>
        <v/>
      </c>
      <c r="BI576" s="3" t="str">
        <f t="shared" si="367"/>
        <v/>
      </c>
      <c r="BJ576" s="3" t="str">
        <f t="shared" si="368"/>
        <v/>
      </c>
    </row>
    <row r="577" spans="2:62">
      <c r="B577" s="6">
        <v>27</v>
      </c>
      <c r="C577" s="4" t="str">
        <f>IF(B577="","",VLOOKUP(B577,Tabelle2!$A$2:$B$38,2,0))</f>
        <v>5-15-16-19-24-32</v>
      </c>
      <c r="D577" s="3">
        <f t="shared" si="337"/>
        <v>0</v>
      </c>
      <c r="E577" s="7" t="str">
        <f t="shared" si="369"/>
        <v>L</v>
      </c>
      <c r="F577" s="32" t="str">
        <f>IF(B577="","",IF(AE576&lt;$J$15,"Bet","No Bet"))</f>
        <v>Bet</v>
      </c>
      <c r="G577" s="22">
        <f t="shared" si="336"/>
        <v>-822</v>
      </c>
      <c r="AE577" s="1">
        <f>IF(E577="L",AE576+1,IF(E577="W",0,""))</f>
        <v>6</v>
      </c>
      <c r="AF577" s="3" t="str">
        <f t="shared" si="338"/>
        <v/>
      </c>
      <c r="AG577" s="3" t="str">
        <f t="shared" si="339"/>
        <v/>
      </c>
      <c r="AH577" s="3" t="str">
        <f t="shared" si="340"/>
        <v/>
      </c>
      <c r="AI577" s="3" t="str">
        <f t="shared" si="341"/>
        <v/>
      </c>
      <c r="AJ577" s="3" t="str">
        <f t="shared" si="342"/>
        <v/>
      </c>
      <c r="AK577" s="3">
        <f t="shared" si="343"/>
        <v>1</v>
      </c>
      <c r="AL577" s="3" t="str">
        <f t="shared" si="344"/>
        <v/>
      </c>
      <c r="AM577" s="3" t="str">
        <f t="shared" si="345"/>
        <v/>
      </c>
      <c r="AN577" s="3" t="str">
        <f t="shared" si="346"/>
        <v/>
      </c>
      <c r="AO577" s="3" t="str">
        <f t="shared" si="347"/>
        <v/>
      </c>
      <c r="AP577" s="3" t="str">
        <f t="shared" si="348"/>
        <v/>
      </c>
      <c r="AQ577" s="3" t="str">
        <f t="shared" si="349"/>
        <v/>
      </c>
      <c r="AR577" s="3" t="str">
        <f t="shared" si="350"/>
        <v/>
      </c>
      <c r="AS577" s="3" t="str">
        <f t="shared" si="351"/>
        <v/>
      </c>
      <c r="AT577" s="3" t="str">
        <f t="shared" si="352"/>
        <v/>
      </c>
      <c r="AU577" s="3" t="str">
        <f t="shared" si="353"/>
        <v/>
      </c>
      <c r="AV577" s="3" t="str">
        <f t="shared" si="354"/>
        <v/>
      </c>
      <c r="AW577" s="3" t="str">
        <f t="shared" si="355"/>
        <v/>
      </c>
      <c r="AX577" s="3" t="str">
        <f t="shared" si="356"/>
        <v/>
      </c>
      <c r="AY577" s="3" t="str">
        <f t="shared" si="357"/>
        <v/>
      </c>
      <c r="AZ577" s="3" t="str">
        <f t="shared" si="358"/>
        <v/>
      </c>
      <c r="BA577" s="3" t="str">
        <f t="shared" si="359"/>
        <v/>
      </c>
      <c r="BB577" s="3" t="str">
        <f t="shared" si="360"/>
        <v/>
      </c>
      <c r="BC577" s="3" t="str">
        <f t="shared" si="361"/>
        <v/>
      </c>
      <c r="BD577" s="3" t="str">
        <f t="shared" si="362"/>
        <v/>
      </c>
      <c r="BE577" s="3" t="str">
        <f t="shared" si="363"/>
        <v/>
      </c>
      <c r="BF577" s="3" t="str">
        <f t="shared" si="364"/>
        <v/>
      </c>
      <c r="BG577" s="3" t="str">
        <f t="shared" si="365"/>
        <v/>
      </c>
      <c r="BH577" s="3" t="str">
        <f t="shared" si="366"/>
        <v/>
      </c>
      <c r="BI577" s="3" t="str">
        <f t="shared" si="367"/>
        <v/>
      </c>
      <c r="BJ577" s="3" t="str">
        <f t="shared" si="368"/>
        <v/>
      </c>
    </row>
    <row r="578" spans="2:62">
      <c r="B578" s="6">
        <v>32</v>
      </c>
      <c r="C578" s="4" t="str">
        <f>IF(B578="","",VLOOKUP(B578,Tabelle2!$A$2:$B$38,2,0))</f>
        <v>6-18-22-27-29-34</v>
      </c>
      <c r="D578" s="3">
        <f t="shared" si="337"/>
        <v>1</v>
      </c>
      <c r="E578" s="7" t="str">
        <f t="shared" si="369"/>
        <v>W</v>
      </c>
      <c r="F578" s="32" t="str">
        <f>IF(B578="","",IF(AE577&lt;$J$15,"Bet","No Bet"))</f>
        <v>Bet</v>
      </c>
      <c r="G578" s="22">
        <f t="shared" si="336"/>
        <v>-792</v>
      </c>
      <c r="AE578" s="1">
        <f>IF(E578="L",AE577+1,IF(E578="W",0,""))</f>
        <v>0</v>
      </c>
      <c r="AF578" s="3" t="str">
        <f t="shared" si="338"/>
        <v/>
      </c>
      <c r="AG578" s="3" t="str">
        <f t="shared" si="339"/>
        <v/>
      </c>
      <c r="AH578" s="3" t="str">
        <f t="shared" si="340"/>
        <v/>
      </c>
      <c r="AI578" s="3" t="str">
        <f t="shared" si="341"/>
        <v/>
      </c>
      <c r="AJ578" s="3" t="str">
        <f t="shared" si="342"/>
        <v/>
      </c>
      <c r="AK578" s="3" t="str">
        <f t="shared" si="343"/>
        <v/>
      </c>
      <c r="AL578" s="3" t="str">
        <f t="shared" si="344"/>
        <v/>
      </c>
      <c r="AM578" s="3" t="str">
        <f t="shared" si="345"/>
        <v/>
      </c>
      <c r="AN578" s="3" t="str">
        <f t="shared" si="346"/>
        <v/>
      </c>
      <c r="AO578" s="3" t="str">
        <f t="shared" si="347"/>
        <v/>
      </c>
      <c r="AP578" s="3" t="str">
        <f t="shared" si="348"/>
        <v/>
      </c>
      <c r="AQ578" s="3" t="str">
        <f t="shared" si="349"/>
        <v/>
      </c>
      <c r="AR578" s="3" t="str">
        <f t="shared" si="350"/>
        <v/>
      </c>
      <c r="AS578" s="3" t="str">
        <f t="shared" si="351"/>
        <v/>
      </c>
      <c r="AT578" s="3" t="str">
        <f t="shared" si="352"/>
        <v/>
      </c>
      <c r="AU578" s="3" t="str">
        <f t="shared" si="353"/>
        <v/>
      </c>
      <c r="AV578" s="3" t="str">
        <f t="shared" si="354"/>
        <v/>
      </c>
      <c r="AW578" s="3" t="str">
        <f t="shared" si="355"/>
        <v/>
      </c>
      <c r="AX578" s="3" t="str">
        <f t="shared" si="356"/>
        <v/>
      </c>
      <c r="AY578" s="3" t="str">
        <f t="shared" si="357"/>
        <v/>
      </c>
      <c r="AZ578" s="3" t="str">
        <f t="shared" si="358"/>
        <v/>
      </c>
      <c r="BA578" s="3" t="str">
        <f t="shared" si="359"/>
        <v/>
      </c>
      <c r="BB578" s="3" t="str">
        <f t="shared" si="360"/>
        <v/>
      </c>
      <c r="BC578" s="3" t="str">
        <f t="shared" si="361"/>
        <v/>
      </c>
      <c r="BD578" s="3" t="str">
        <f t="shared" si="362"/>
        <v/>
      </c>
      <c r="BE578" s="3" t="str">
        <f t="shared" si="363"/>
        <v/>
      </c>
      <c r="BF578" s="3" t="str">
        <f t="shared" si="364"/>
        <v/>
      </c>
      <c r="BG578" s="3" t="str">
        <f t="shared" si="365"/>
        <v/>
      </c>
      <c r="BH578" s="3" t="str">
        <f t="shared" si="366"/>
        <v/>
      </c>
      <c r="BI578" s="3" t="str">
        <f t="shared" si="367"/>
        <v/>
      </c>
      <c r="BJ578" s="3" t="str">
        <f t="shared" si="368"/>
        <v/>
      </c>
    </row>
    <row r="579" spans="2:62">
      <c r="B579" s="6">
        <v>15</v>
      </c>
      <c r="C579" s="4" t="str">
        <f>IF(B579="","",VLOOKUP(B579,Tabelle2!$A$2:$B$38,2,0))</f>
        <v>6-7-12-18-27-29</v>
      </c>
      <c r="D579" s="3">
        <f t="shared" si="337"/>
        <v>0</v>
      </c>
      <c r="E579" s="7" t="str">
        <f t="shared" si="369"/>
        <v>L</v>
      </c>
      <c r="F579" s="32" t="str">
        <f>IF(B579="","",IF(AE578&lt;$J$15,"Bet","No Bet"))</f>
        <v>Bet</v>
      </c>
      <c r="G579" s="22">
        <f>IF(B579="","",IF(F579="No Bet",G578,IF(E579="L",-6+G578,IF(E579="W",30+G578))))</f>
        <v>-798</v>
      </c>
      <c r="AE579" s="1">
        <f>IF(E579="L",AE578+1,IF(E579="W",0,""))</f>
        <v>1</v>
      </c>
      <c r="AF579" s="3">
        <f t="shared" si="338"/>
        <v>1</v>
      </c>
      <c r="AG579" s="3" t="str">
        <f t="shared" si="339"/>
        <v/>
      </c>
      <c r="AH579" s="3" t="str">
        <f t="shared" si="340"/>
        <v/>
      </c>
      <c r="AI579" s="3" t="str">
        <f t="shared" si="341"/>
        <v/>
      </c>
      <c r="AJ579" s="3" t="str">
        <f t="shared" si="342"/>
        <v/>
      </c>
      <c r="AK579" s="3" t="str">
        <f t="shared" si="343"/>
        <v/>
      </c>
      <c r="AL579" s="3" t="str">
        <f t="shared" si="344"/>
        <v/>
      </c>
      <c r="AM579" s="3" t="str">
        <f t="shared" si="345"/>
        <v/>
      </c>
      <c r="AN579" s="3" t="str">
        <f t="shared" si="346"/>
        <v/>
      </c>
      <c r="AO579" s="3" t="str">
        <f t="shared" si="347"/>
        <v/>
      </c>
      <c r="AP579" s="3" t="str">
        <f t="shared" si="348"/>
        <v/>
      </c>
      <c r="AQ579" s="3" t="str">
        <f t="shared" si="349"/>
        <v/>
      </c>
      <c r="AR579" s="3" t="str">
        <f t="shared" si="350"/>
        <v/>
      </c>
      <c r="AS579" s="3" t="str">
        <f t="shared" si="351"/>
        <v/>
      </c>
      <c r="AT579" s="3" t="str">
        <f t="shared" si="352"/>
        <v/>
      </c>
      <c r="AU579" s="3" t="str">
        <f t="shared" si="353"/>
        <v/>
      </c>
      <c r="AV579" s="3" t="str">
        <f t="shared" si="354"/>
        <v/>
      </c>
      <c r="AW579" s="3" t="str">
        <f t="shared" si="355"/>
        <v/>
      </c>
      <c r="AX579" s="3" t="str">
        <f t="shared" si="356"/>
        <v/>
      </c>
      <c r="AY579" s="3" t="str">
        <f t="shared" si="357"/>
        <v/>
      </c>
      <c r="AZ579" s="3" t="str">
        <f t="shared" si="358"/>
        <v/>
      </c>
      <c r="BA579" s="3" t="str">
        <f t="shared" si="359"/>
        <v/>
      </c>
      <c r="BB579" s="3" t="str">
        <f t="shared" si="360"/>
        <v/>
      </c>
      <c r="BC579" s="3" t="str">
        <f t="shared" si="361"/>
        <v/>
      </c>
      <c r="BD579" s="3" t="str">
        <f t="shared" si="362"/>
        <v/>
      </c>
      <c r="BE579" s="3" t="str">
        <f t="shared" si="363"/>
        <v/>
      </c>
      <c r="BF579" s="3" t="str">
        <f t="shared" si="364"/>
        <v/>
      </c>
      <c r="BG579" s="3" t="str">
        <f t="shared" si="365"/>
        <v/>
      </c>
      <c r="BH579" s="3" t="str">
        <f t="shared" si="366"/>
        <v/>
      </c>
      <c r="BI579" s="3" t="str">
        <f t="shared" si="367"/>
        <v/>
      </c>
      <c r="BJ579" s="3" t="str">
        <f t="shared" si="368"/>
        <v/>
      </c>
    </row>
    <row r="580" spans="2:62">
      <c r="B580" s="6">
        <v>29</v>
      </c>
      <c r="C580" s="4" t="str">
        <f>IF(B580="","",VLOOKUP(B580,Tabelle2!$A$2:$B$38,2,0))</f>
        <v>15-16-19-24-32-33</v>
      </c>
      <c r="D580" s="3">
        <f t="shared" ref="D580:D599" si="370">IF(B580="","",IF(B579=1,COUNTIF($X$1:$AC$1,B580),IF(B579=2,COUNTIF($X$2:$AC$2,B580),IF(B579=3,COUNTIF($X$3:$AC$3,B580),IF(B579=4,COUNTIF($X$4:$AC$4,B580),IF(B579=5,COUNTIF($X$5:$AC$5,B580),IF(B579=6,COUNTIF($X$6:$AC$6,B580),IF(B579=7,COUNTIF($X$7:$AC$7,B580),IF(B579=8,COUNTIF($X$8:$AC$8,B580),IF(B579=9,COUNTIF($X$9:$AC$9,B580),IF(B579=10,COUNTIF($X$10:$AC$10,B580),IF(B579=11,COUNTIF($X$11:$AC$11,B580),IF(B579=12,COUNTIF($X$12:$AC$12,B580),IF(B579=13,COUNTIF($X$13:$AC$13,B580),IF(B579=14,COUNTIF($X$14:$AC$14,B580),IF(B579=15,COUNTIF($X$15:$AC$15,B580),IF(B579=16,COUNTIF($X$16:$AC$16,B580),IF(B579=17,COUNTIF($X$17:$AC$17,B580),IF(B579=18,COUNTIF($X$18:$AC$18,B580),IF(B579=19,COUNTIF($X$19:$AC$19,B580),IF(B579=20,COUNTIF($X$20:$AC$20,B580),IF(B579=21,COUNTIF($X$21:$AC$21,B580),IF(B579=22,COUNTIF($X$22:$AC$22,B580),IF(B579=23,COUNTIF($X$23:$AC$23,B580),IF(B579=24,COUNTIF($X$24:$AC$24,B580),IF(B579=25,COUNTIF($X$25:$AC$25,B580),IF(B579=26,COUNTIF($X$26:$AC$26,B580),IF(B579=27,COUNTIF($X$27:$AC$27,B580),IF(B579=28,COUNTIF($X$28:$AC$28,B580),IF(B579=29,COUNTIF($X$29:$AC$29,B580),IF(B579=30,COUNTIF($X$30:$AC$30,B580),IF(B579=31,COUNTIF($X$31:$AC$31,B580),IF(B579=32,COUNTIF($X$32:$AC$32,B580),IF(B579=33,COUNTIF($X$33:$AC$33,B580),IF(B579=34,COUNTIF($X$34:$AC$34,B580),IF(B579=35,COUNTIF($X$35:$AC$35,B580),IF(B579=36,COUNTIF($X$36:$AC$36,B580),IF(B579=0,COUNTIF($X$37:$AC$37,B580),""))))))))))))))))))))))))))))))))))))))</f>
        <v>1</v>
      </c>
      <c r="E580" s="7" t="str">
        <f t="shared" si="369"/>
        <v>W</v>
      </c>
      <c r="F580" s="32" t="str">
        <f>IF(B580="","",IF(AE579&lt;$J$15,"Bet","No Bet"))</f>
        <v>Bet</v>
      </c>
      <c r="G580" s="22">
        <f t="shared" ref="G580:G599" si="371">IF(B580="","",IF(F580="No Bet",G579,IF(E580="L",-6+G579,IF(E580="W",30+G579))))</f>
        <v>-768</v>
      </c>
      <c r="AE580" s="1">
        <f>IF(E580="L",AE579+1,IF(E580="W",0,""))</f>
        <v>0</v>
      </c>
      <c r="AF580" s="3" t="str">
        <f t="shared" si="338"/>
        <v/>
      </c>
      <c r="AG580" s="3" t="str">
        <f t="shared" si="339"/>
        <v/>
      </c>
      <c r="AH580" s="3" t="str">
        <f t="shared" si="340"/>
        <v/>
      </c>
      <c r="AI580" s="3" t="str">
        <f t="shared" si="341"/>
        <v/>
      </c>
      <c r="AJ580" s="3" t="str">
        <f t="shared" si="342"/>
        <v/>
      </c>
      <c r="AK580" s="3" t="str">
        <f t="shared" si="343"/>
        <v/>
      </c>
      <c r="AL580" s="3" t="str">
        <f t="shared" si="344"/>
        <v/>
      </c>
      <c r="AM580" s="3" t="str">
        <f t="shared" si="345"/>
        <v/>
      </c>
      <c r="AN580" s="3" t="str">
        <f t="shared" si="346"/>
        <v/>
      </c>
      <c r="AO580" s="3" t="str">
        <f t="shared" si="347"/>
        <v/>
      </c>
      <c r="AP580" s="3" t="str">
        <f t="shared" si="348"/>
        <v/>
      </c>
      <c r="AQ580" s="3" t="str">
        <f t="shared" si="349"/>
        <v/>
      </c>
      <c r="AR580" s="3" t="str">
        <f t="shared" si="350"/>
        <v/>
      </c>
      <c r="AS580" s="3" t="str">
        <f t="shared" si="351"/>
        <v/>
      </c>
      <c r="AT580" s="3" t="str">
        <f t="shared" si="352"/>
        <v/>
      </c>
      <c r="AU580" s="3" t="str">
        <f t="shared" si="353"/>
        <v/>
      </c>
      <c r="AV580" s="3" t="str">
        <f t="shared" si="354"/>
        <v/>
      </c>
      <c r="AW580" s="3" t="str">
        <f t="shared" si="355"/>
        <v/>
      </c>
      <c r="AX580" s="3" t="str">
        <f t="shared" si="356"/>
        <v/>
      </c>
      <c r="AY580" s="3" t="str">
        <f t="shared" si="357"/>
        <v/>
      </c>
      <c r="AZ580" s="3" t="str">
        <f t="shared" si="358"/>
        <v/>
      </c>
      <c r="BA580" s="3" t="str">
        <f t="shared" si="359"/>
        <v/>
      </c>
      <c r="BB580" s="3" t="str">
        <f t="shared" si="360"/>
        <v/>
      </c>
      <c r="BC580" s="3" t="str">
        <f t="shared" si="361"/>
        <v/>
      </c>
      <c r="BD580" s="3" t="str">
        <f t="shared" si="362"/>
        <v/>
      </c>
      <c r="BE580" s="3" t="str">
        <f t="shared" si="363"/>
        <v/>
      </c>
      <c r="BF580" s="3" t="str">
        <f t="shared" si="364"/>
        <v/>
      </c>
      <c r="BG580" s="3" t="str">
        <f t="shared" si="365"/>
        <v/>
      </c>
      <c r="BH580" s="3" t="str">
        <f t="shared" si="366"/>
        <v/>
      </c>
      <c r="BI580" s="3" t="str">
        <f t="shared" si="367"/>
        <v/>
      </c>
      <c r="BJ580" s="3" t="str">
        <f t="shared" si="368"/>
        <v/>
      </c>
    </row>
    <row r="581" spans="2:62">
      <c r="B581" s="6">
        <v>34</v>
      </c>
      <c r="C581" s="4" t="str">
        <f>IF(B581="","",VLOOKUP(B581,Tabelle2!$A$2:$B$38,2,0))</f>
        <v>0-5-10-23-26-32</v>
      </c>
      <c r="D581" s="3">
        <f t="shared" si="370"/>
        <v>0</v>
      </c>
      <c r="E581" s="7" t="str">
        <f t="shared" si="369"/>
        <v>L</v>
      </c>
      <c r="F581" s="32" t="str">
        <f>IF(B581="","",IF(AE580&lt;$J$15,"Bet","No Bet"))</f>
        <v>Bet</v>
      </c>
      <c r="G581" s="22">
        <f t="shared" si="371"/>
        <v>-774</v>
      </c>
      <c r="AE581" s="1">
        <f>IF(E581="L",AE580+1,IF(E581="W",0,""))</f>
        <v>1</v>
      </c>
      <c r="AF581" s="3" t="str">
        <f t="shared" si="338"/>
        <v/>
      </c>
      <c r="AG581" s="3" t="str">
        <f t="shared" si="339"/>
        <v/>
      </c>
      <c r="AH581" s="3" t="str">
        <f t="shared" si="340"/>
        <v/>
      </c>
      <c r="AI581" s="3" t="str">
        <f t="shared" si="341"/>
        <v/>
      </c>
      <c r="AJ581" s="3" t="str">
        <f t="shared" si="342"/>
        <v/>
      </c>
      <c r="AK581" s="3" t="str">
        <f t="shared" si="343"/>
        <v/>
      </c>
      <c r="AL581" s="3" t="str">
        <f t="shared" si="344"/>
        <v/>
      </c>
      <c r="AM581" s="3" t="str">
        <f t="shared" si="345"/>
        <v/>
      </c>
      <c r="AN581" s="3" t="str">
        <f t="shared" si="346"/>
        <v/>
      </c>
      <c r="AO581" s="3" t="str">
        <f t="shared" si="347"/>
        <v/>
      </c>
      <c r="AP581" s="3" t="str">
        <f t="shared" si="348"/>
        <v/>
      </c>
      <c r="AQ581" s="3" t="str">
        <f t="shared" si="349"/>
        <v/>
      </c>
      <c r="AR581" s="3" t="str">
        <f t="shared" si="350"/>
        <v/>
      </c>
      <c r="AS581" s="3" t="str">
        <f t="shared" si="351"/>
        <v/>
      </c>
      <c r="AT581" s="3" t="str">
        <f t="shared" si="352"/>
        <v/>
      </c>
      <c r="AU581" s="3" t="str">
        <f t="shared" si="353"/>
        <v/>
      </c>
      <c r="AV581" s="3" t="str">
        <f t="shared" si="354"/>
        <v/>
      </c>
      <c r="AW581" s="3" t="str">
        <f t="shared" si="355"/>
        <v/>
      </c>
      <c r="AX581" s="3" t="str">
        <f t="shared" si="356"/>
        <v/>
      </c>
      <c r="AY581" s="3" t="str">
        <f t="shared" si="357"/>
        <v/>
      </c>
      <c r="AZ581" s="3" t="str">
        <f t="shared" si="358"/>
        <v/>
      </c>
      <c r="BA581" s="3" t="str">
        <f t="shared" si="359"/>
        <v/>
      </c>
      <c r="BB581" s="3" t="str">
        <f t="shared" si="360"/>
        <v/>
      </c>
      <c r="BC581" s="3" t="str">
        <f t="shared" si="361"/>
        <v/>
      </c>
      <c r="BD581" s="3" t="str">
        <f t="shared" si="362"/>
        <v/>
      </c>
      <c r="BE581" s="3" t="str">
        <f t="shared" si="363"/>
        <v/>
      </c>
      <c r="BF581" s="3" t="str">
        <f t="shared" si="364"/>
        <v/>
      </c>
      <c r="BG581" s="3" t="str">
        <f t="shared" si="365"/>
        <v/>
      </c>
      <c r="BH581" s="3" t="str">
        <f t="shared" si="366"/>
        <v/>
      </c>
      <c r="BI581" s="3" t="str">
        <f t="shared" si="367"/>
        <v/>
      </c>
      <c r="BJ581" s="3" t="str">
        <f t="shared" si="368"/>
        <v/>
      </c>
    </row>
    <row r="582" spans="2:62">
      <c r="B582" s="6">
        <v>27</v>
      </c>
      <c r="C582" s="4" t="str">
        <f>IF(B582="","",VLOOKUP(B582,Tabelle2!$A$2:$B$38,2,0))</f>
        <v>5-15-16-19-24-32</v>
      </c>
      <c r="D582" s="3">
        <f t="shared" si="370"/>
        <v>0</v>
      </c>
      <c r="E582" s="7" t="str">
        <f t="shared" si="369"/>
        <v>L</v>
      </c>
      <c r="F582" s="32" t="str">
        <f>IF(B582="","",IF(AE581&lt;$J$15,"Bet","No Bet"))</f>
        <v>Bet</v>
      </c>
      <c r="G582" s="22">
        <f t="shared" si="371"/>
        <v>-780</v>
      </c>
      <c r="AE582" s="1">
        <f>IF(E582="L",AE581+1,IF(E582="W",0,""))</f>
        <v>2</v>
      </c>
      <c r="AF582" s="3" t="str">
        <f t="shared" si="338"/>
        <v/>
      </c>
      <c r="AG582" s="3">
        <f t="shared" si="339"/>
        <v>1</v>
      </c>
      <c r="AH582" s="3" t="str">
        <f t="shared" si="340"/>
        <v/>
      </c>
      <c r="AI582" s="3" t="str">
        <f t="shared" si="341"/>
        <v/>
      </c>
      <c r="AJ582" s="3" t="str">
        <f t="shared" si="342"/>
        <v/>
      </c>
      <c r="AK582" s="3" t="str">
        <f t="shared" si="343"/>
        <v/>
      </c>
      <c r="AL582" s="3" t="str">
        <f t="shared" si="344"/>
        <v/>
      </c>
      <c r="AM582" s="3" t="str">
        <f t="shared" si="345"/>
        <v/>
      </c>
      <c r="AN582" s="3" t="str">
        <f t="shared" si="346"/>
        <v/>
      </c>
      <c r="AO582" s="3" t="str">
        <f t="shared" si="347"/>
        <v/>
      </c>
      <c r="AP582" s="3" t="str">
        <f t="shared" si="348"/>
        <v/>
      </c>
      <c r="AQ582" s="3" t="str">
        <f t="shared" si="349"/>
        <v/>
      </c>
      <c r="AR582" s="3" t="str">
        <f t="shared" si="350"/>
        <v/>
      </c>
      <c r="AS582" s="3" t="str">
        <f t="shared" si="351"/>
        <v/>
      </c>
      <c r="AT582" s="3" t="str">
        <f t="shared" si="352"/>
        <v/>
      </c>
      <c r="AU582" s="3" t="str">
        <f t="shared" si="353"/>
        <v/>
      </c>
      <c r="AV582" s="3" t="str">
        <f t="shared" si="354"/>
        <v/>
      </c>
      <c r="AW582" s="3" t="str">
        <f t="shared" si="355"/>
        <v/>
      </c>
      <c r="AX582" s="3" t="str">
        <f t="shared" si="356"/>
        <v/>
      </c>
      <c r="AY582" s="3" t="str">
        <f t="shared" si="357"/>
        <v/>
      </c>
      <c r="AZ582" s="3" t="str">
        <f t="shared" si="358"/>
        <v/>
      </c>
      <c r="BA582" s="3" t="str">
        <f t="shared" si="359"/>
        <v/>
      </c>
      <c r="BB582" s="3" t="str">
        <f t="shared" si="360"/>
        <v/>
      </c>
      <c r="BC582" s="3" t="str">
        <f t="shared" si="361"/>
        <v/>
      </c>
      <c r="BD582" s="3" t="str">
        <f t="shared" si="362"/>
        <v/>
      </c>
      <c r="BE582" s="3" t="str">
        <f t="shared" si="363"/>
        <v/>
      </c>
      <c r="BF582" s="3" t="str">
        <f t="shared" si="364"/>
        <v/>
      </c>
      <c r="BG582" s="3" t="str">
        <f t="shared" si="365"/>
        <v/>
      </c>
      <c r="BH582" s="3" t="str">
        <f t="shared" si="366"/>
        <v/>
      </c>
      <c r="BI582" s="3" t="str">
        <f t="shared" si="367"/>
        <v/>
      </c>
      <c r="BJ582" s="3" t="str">
        <f t="shared" si="368"/>
        <v/>
      </c>
    </row>
    <row r="583" spans="2:62">
      <c r="B583" s="6">
        <v>5</v>
      </c>
      <c r="C583" s="4" t="str">
        <f>IF(B583="","",VLOOKUP(B583,Tabelle2!$A$2:$B$38,2,0))</f>
        <v>6-9-18-22-27-34</v>
      </c>
      <c r="D583" s="3">
        <f t="shared" si="370"/>
        <v>1</v>
      </c>
      <c r="E583" s="7" t="str">
        <f t="shared" si="369"/>
        <v>W</v>
      </c>
      <c r="F583" s="32" t="str">
        <f>IF(B583="","",IF(AE582&lt;$J$15,"Bet","No Bet"))</f>
        <v>Bet</v>
      </c>
      <c r="G583" s="22">
        <f t="shared" si="371"/>
        <v>-750</v>
      </c>
      <c r="AE583" s="1">
        <f>IF(E583="L",AE582+1,IF(E583="W",0,""))</f>
        <v>0</v>
      </c>
      <c r="AF583" s="3" t="str">
        <f t="shared" si="338"/>
        <v/>
      </c>
      <c r="AG583" s="3" t="str">
        <f t="shared" si="339"/>
        <v/>
      </c>
      <c r="AH583" s="3" t="str">
        <f t="shared" si="340"/>
        <v/>
      </c>
      <c r="AI583" s="3" t="str">
        <f t="shared" si="341"/>
        <v/>
      </c>
      <c r="AJ583" s="3" t="str">
        <f t="shared" si="342"/>
        <v/>
      </c>
      <c r="AK583" s="3" t="str">
        <f t="shared" si="343"/>
        <v/>
      </c>
      <c r="AL583" s="3" t="str">
        <f t="shared" si="344"/>
        <v/>
      </c>
      <c r="AM583" s="3" t="str">
        <f t="shared" si="345"/>
        <v/>
      </c>
      <c r="AN583" s="3" t="str">
        <f t="shared" si="346"/>
        <v/>
      </c>
      <c r="AO583" s="3" t="str">
        <f t="shared" si="347"/>
        <v/>
      </c>
      <c r="AP583" s="3" t="str">
        <f t="shared" si="348"/>
        <v/>
      </c>
      <c r="AQ583" s="3" t="str">
        <f t="shared" si="349"/>
        <v/>
      </c>
      <c r="AR583" s="3" t="str">
        <f t="shared" si="350"/>
        <v/>
      </c>
      <c r="AS583" s="3" t="str">
        <f t="shared" si="351"/>
        <v/>
      </c>
      <c r="AT583" s="3" t="str">
        <f t="shared" si="352"/>
        <v/>
      </c>
      <c r="AU583" s="3" t="str">
        <f t="shared" si="353"/>
        <v/>
      </c>
      <c r="AV583" s="3" t="str">
        <f t="shared" si="354"/>
        <v/>
      </c>
      <c r="AW583" s="3" t="str">
        <f t="shared" si="355"/>
        <v/>
      </c>
      <c r="AX583" s="3" t="str">
        <f t="shared" si="356"/>
        <v/>
      </c>
      <c r="AY583" s="3" t="str">
        <f t="shared" si="357"/>
        <v/>
      </c>
      <c r="AZ583" s="3" t="str">
        <f t="shared" si="358"/>
        <v/>
      </c>
      <c r="BA583" s="3" t="str">
        <f t="shared" si="359"/>
        <v/>
      </c>
      <c r="BB583" s="3" t="str">
        <f t="shared" si="360"/>
        <v/>
      </c>
      <c r="BC583" s="3" t="str">
        <f t="shared" si="361"/>
        <v/>
      </c>
      <c r="BD583" s="3" t="str">
        <f t="shared" si="362"/>
        <v/>
      </c>
      <c r="BE583" s="3" t="str">
        <f t="shared" si="363"/>
        <v/>
      </c>
      <c r="BF583" s="3" t="str">
        <f t="shared" si="364"/>
        <v/>
      </c>
      <c r="BG583" s="3" t="str">
        <f t="shared" si="365"/>
        <v/>
      </c>
      <c r="BH583" s="3" t="str">
        <f t="shared" si="366"/>
        <v/>
      </c>
      <c r="BI583" s="3" t="str">
        <f t="shared" si="367"/>
        <v/>
      </c>
      <c r="BJ583" s="3" t="str">
        <f t="shared" si="368"/>
        <v/>
      </c>
    </row>
    <row r="584" spans="2:62">
      <c r="B584" s="6">
        <v>2</v>
      </c>
      <c r="C584" s="4" t="str">
        <f>IF(B584="","",VLOOKUP(B584,Tabelle2!$A$2:$B$38,2,0))</f>
        <v>3-8-11-12-30-35</v>
      </c>
      <c r="D584" s="3">
        <f t="shared" si="370"/>
        <v>0</v>
      </c>
      <c r="E584" s="7" t="str">
        <f t="shared" si="369"/>
        <v>L</v>
      </c>
      <c r="F584" s="32" t="str">
        <f>IF(B584="","",IF(AE583&lt;$J$15,"Bet","No Bet"))</f>
        <v>Bet</v>
      </c>
      <c r="G584" s="22">
        <f t="shared" si="371"/>
        <v>-756</v>
      </c>
      <c r="AE584" s="1">
        <f>IF(E584="L",AE583+1,IF(E584="W",0,""))</f>
        <v>1</v>
      </c>
      <c r="AF584" s="3" t="str">
        <f t="shared" si="338"/>
        <v/>
      </c>
      <c r="AG584" s="3" t="str">
        <f t="shared" si="339"/>
        <v/>
      </c>
      <c r="AH584" s="3" t="str">
        <f t="shared" si="340"/>
        <v/>
      </c>
      <c r="AI584" s="3" t="str">
        <f t="shared" si="341"/>
        <v/>
      </c>
      <c r="AJ584" s="3" t="str">
        <f t="shared" si="342"/>
        <v/>
      </c>
      <c r="AK584" s="3" t="str">
        <f t="shared" si="343"/>
        <v/>
      </c>
      <c r="AL584" s="3" t="str">
        <f t="shared" si="344"/>
        <v/>
      </c>
      <c r="AM584" s="3" t="str">
        <f t="shared" si="345"/>
        <v/>
      </c>
      <c r="AN584" s="3" t="str">
        <f t="shared" si="346"/>
        <v/>
      </c>
      <c r="AO584" s="3" t="str">
        <f t="shared" si="347"/>
        <v/>
      </c>
      <c r="AP584" s="3" t="str">
        <f t="shared" si="348"/>
        <v/>
      </c>
      <c r="AQ584" s="3" t="str">
        <f t="shared" si="349"/>
        <v/>
      </c>
      <c r="AR584" s="3" t="str">
        <f t="shared" si="350"/>
        <v/>
      </c>
      <c r="AS584" s="3" t="str">
        <f t="shared" si="351"/>
        <v/>
      </c>
      <c r="AT584" s="3" t="str">
        <f t="shared" si="352"/>
        <v/>
      </c>
      <c r="AU584" s="3" t="str">
        <f t="shared" si="353"/>
        <v/>
      </c>
      <c r="AV584" s="3" t="str">
        <f t="shared" si="354"/>
        <v/>
      </c>
      <c r="AW584" s="3" t="str">
        <f t="shared" si="355"/>
        <v/>
      </c>
      <c r="AX584" s="3" t="str">
        <f t="shared" si="356"/>
        <v/>
      </c>
      <c r="AY584" s="3" t="str">
        <f t="shared" si="357"/>
        <v/>
      </c>
      <c r="AZ584" s="3" t="str">
        <f t="shared" si="358"/>
        <v/>
      </c>
      <c r="BA584" s="3" t="str">
        <f t="shared" si="359"/>
        <v/>
      </c>
      <c r="BB584" s="3" t="str">
        <f t="shared" si="360"/>
        <v/>
      </c>
      <c r="BC584" s="3" t="str">
        <f t="shared" si="361"/>
        <v/>
      </c>
      <c r="BD584" s="3" t="str">
        <f t="shared" si="362"/>
        <v/>
      </c>
      <c r="BE584" s="3" t="str">
        <f t="shared" si="363"/>
        <v/>
      </c>
      <c r="BF584" s="3" t="str">
        <f t="shared" si="364"/>
        <v/>
      </c>
      <c r="BG584" s="3" t="str">
        <f t="shared" si="365"/>
        <v/>
      </c>
      <c r="BH584" s="3" t="str">
        <f t="shared" si="366"/>
        <v/>
      </c>
      <c r="BI584" s="3" t="str">
        <f t="shared" si="367"/>
        <v/>
      </c>
      <c r="BJ584" s="3" t="str">
        <f t="shared" si="368"/>
        <v/>
      </c>
    </row>
    <row r="585" spans="2:62">
      <c r="B585" s="6">
        <v>21</v>
      </c>
      <c r="C585" s="4" t="str">
        <f>IF(B585="","",VLOOKUP(B585,Tabelle2!$A$2:$B$38,2,0))</f>
        <v>11-12-28-30-35-36</v>
      </c>
      <c r="D585" s="3">
        <f t="shared" si="370"/>
        <v>0</v>
      </c>
      <c r="E585" s="7" t="str">
        <f t="shared" si="369"/>
        <v>L</v>
      </c>
      <c r="F585" s="32" t="str">
        <f>IF(B585="","",IF(AE584&lt;$J$15,"Bet","No Bet"))</f>
        <v>Bet</v>
      </c>
      <c r="G585" s="22">
        <f t="shared" si="371"/>
        <v>-762</v>
      </c>
      <c r="AE585" s="1">
        <f>IF(E585="L",AE584+1,IF(E585="W",0,""))</f>
        <v>2</v>
      </c>
      <c r="AF585" s="3" t="str">
        <f t="shared" si="338"/>
        <v/>
      </c>
      <c r="AG585" s="3" t="str">
        <f t="shared" si="339"/>
        <v/>
      </c>
      <c r="AH585" s="3" t="str">
        <f t="shared" si="340"/>
        <v/>
      </c>
      <c r="AI585" s="3" t="str">
        <f t="shared" si="341"/>
        <v/>
      </c>
      <c r="AJ585" s="3" t="str">
        <f t="shared" si="342"/>
        <v/>
      </c>
      <c r="AK585" s="3" t="str">
        <f t="shared" si="343"/>
        <v/>
      </c>
      <c r="AL585" s="3" t="str">
        <f t="shared" si="344"/>
        <v/>
      </c>
      <c r="AM585" s="3" t="str">
        <f t="shared" si="345"/>
        <v/>
      </c>
      <c r="AN585" s="3" t="str">
        <f t="shared" si="346"/>
        <v/>
      </c>
      <c r="AO585" s="3" t="str">
        <f t="shared" si="347"/>
        <v/>
      </c>
      <c r="AP585" s="3" t="str">
        <f t="shared" si="348"/>
        <v/>
      </c>
      <c r="AQ585" s="3" t="str">
        <f t="shared" si="349"/>
        <v/>
      </c>
      <c r="AR585" s="3" t="str">
        <f t="shared" si="350"/>
        <v/>
      </c>
      <c r="AS585" s="3" t="str">
        <f t="shared" si="351"/>
        <v/>
      </c>
      <c r="AT585" s="3" t="str">
        <f t="shared" si="352"/>
        <v/>
      </c>
      <c r="AU585" s="3" t="str">
        <f t="shared" si="353"/>
        <v/>
      </c>
      <c r="AV585" s="3" t="str">
        <f t="shared" si="354"/>
        <v/>
      </c>
      <c r="AW585" s="3" t="str">
        <f t="shared" si="355"/>
        <v/>
      </c>
      <c r="AX585" s="3" t="str">
        <f t="shared" si="356"/>
        <v/>
      </c>
      <c r="AY585" s="3" t="str">
        <f t="shared" si="357"/>
        <v/>
      </c>
      <c r="AZ585" s="3" t="str">
        <f t="shared" si="358"/>
        <v/>
      </c>
      <c r="BA585" s="3" t="str">
        <f t="shared" si="359"/>
        <v/>
      </c>
      <c r="BB585" s="3" t="str">
        <f t="shared" si="360"/>
        <v/>
      </c>
      <c r="BC585" s="3" t="str">
        <f t="shared" si="361"/>
        <v/>
      </c>
      <c r="BD585" s="3" t="str">
        <f t="shared" si="362"/>
        <v/>
      </c>
      <c r="BE585" s="3" t="str">
        <f t="shared" si="363"/>
        <v/>
      </c>
      <c r="BF585" s="3" t="str">
        <f t="shared" si="364"/>
        <v/>
      </c>
      <c r="BG585" s="3" t="str">
        <f t="shared" si="365"/>
        <v/>
      </c>
      <c r="BH585" s="3" t="str">
        <f t="shared" si="366"/>
        <v/>
      </c>
      <c r="BI585" s="3" t="str">
        <f t="shared" si="367"/>
        <v/>
      </c>
      <c r="BJ585" s="3" t="str">
        <f t="shared" si="368"/>
        <v/>
      </c>
    </row>
    <row r="586" spans="2:62">
      <c r="B586" s="6">
        <v>14</v>
      </c>
      <c r="C586" s="4" t="str">
        <f>IF(B586="","",VLOOKUP(B586,Tabelle2!$A$2:$B$38,2,0))</f>
        <v>3-8-12-23-30-35</v>
      </c>
      <c r="D586" s="3">
        <f t="shared" si="370"/>
        <v>0</v>
      </c>
      <c r="E586" s="7" t="str">
        <f t="shared" si="369"/>
        <v>L</v>
      </c>
      <c r="F586" s="32" t="str">
        <f>IF(B586="","",IF(AE585&lt;$J$15,"Bet","No Bet"))</f>
        <v>Bet</v>
      </c>
      <c r="G586" s="22">
        <f t="shared" si="371"/>
        <v>-768</v>
      </c>
      <c r="AE586" s="1">
        <f>IF(E586="L",AE585+1,IF(E586="W",0,""))</f>
        <v>3</v>
      </c>
      <c r="AF586" s="3" t="str">
        <f t="shared" si="338"/>
        <v/>
      </c>
      <c r="AG586" s="3" t="str">
        <f t="shared" si="339"/>
        <v/>
      </c>
      <c r="AH586" s="3" t="str">
        <f t="shared" si="340"/>
        <v/>
      </c>
      <c r="AI586" s="3" t="str">
        <f t="shared" si="341"/>
        <v/>
      </c>
      <c r="AJ586" s="3" t="str">
        <f t="shared" si="342"/>
        <v/>
      </c>
      <c r="AK586" s="3" t="str">
        <f t="shared" si="343"/>
        <v/>
      </c>
      <c r="AL586" s="3" t="str">
        <f t="shared" si="344"/>
        <v/>
      </c>
      <c r="AM586" s="3" t="str">
        <f t="shared" si="345"/>
        <v/>
      </c>
      <c r="AN586" s="3" t="str">
        <f t="shared" si="346"/>
        <v/>
      </c>
      <c r="AO586" s="3" t="str">
        <f t="shared" si="347"/>
        <v/>
      </c>
      <c r="AP586" s="3" t="str">
        <f t="shared" si="348"/>
        <v/>
      </c>
      <c r="AQ586" s="3" t="str">
        <f t="shared" si="349"/>
        <v/>
      </c>
      <c r="AR586" s="3" t="str">
        <f t="shared" si="350"/>
        <v/>
      </c>
      <c r="AS586" s="3" t="str">
        <f t="shared" si="351"/>
        <v/>
      </c>
      <c r="AT586" s="3" t="str">
        <f t="shared" si="352"/>
        <v/>
      </c>
      <c r="AU586" s="3" t="str">
        <f t="shared" si="353"/>
        <v/>
      </c>
      <c r="AV586" s="3" t="str">
        <f t="shared" si="354"/>
        <v/>
      </c>
      <c r="AW586" s="3" t="str">
        <f t="shared" si="355"/>
        <v/>
      </c>
      <c r="AX586" s="3" t="str">
        <f t="shared" si="356"/>
        <v/>
      </c>
      <c r="AY586" s="3" t="str">
        <f t="shared" si="357"/>
        <v/>
      </c>
      <c r="AZ586" s="3" t="str">
        <f t="shared" si="358"/>
        <v/>
      </c>
      <c r="BA586" s="3" t="str">
        <f t="shared" si="359"/>
        <v/>
      </c>
      <c r="BB586" s="3" t="str">
        <f t="shared" si="360"/>
        <v/>
      </c>
      <c r="BC586" s="3" t="str">
        <f t="shared" si="361"/>
        <v/>
      </c>
      <c r="BD586" s="3" t="str">
        <f t="shared" si="362"/>
        <v/>
      </c>
      <c r="BE586" s="3" t="str">
        <f t="shared" si="363"/>
        <v/>
      </c>
      <c r="BF586" s="3" t="str">
        <f t="shared" si="364"/>
        <v/>
      </c>
      <c r="BG586" s="3" t="str">
        <f t="shared" si="365"/>
        <v/>
      </c>
      <c r="BH586" s="3" t="str">
        <f t="shared" si="366"/>
        <v/>
      </c>
      <c r="BI586" s="3" t="str">
        <f t="shared" si="367"/>
        <v/>
      </c>
      <c r="BJ586" s="3" t="str">
        <f t="shared" si="368"/>
        <v/>
      </c>
    </row>
    <row r="587" spans="2:62">
      <c r="B587" s="6">
        <v>6</v>
      </c>
      <c r="C587" s="4" t="str">
        <f>IF(B587="","",VLOOKUP(B587,Tabelle2!$A$2:$B$38,2,0))</f>
        <v>0-5-10-15-24-32</v>
      </c>
      <c r="D587" s="3">
        <f t="shared" si="370"/>
        <v>0</v>
      </c>
      <c r="E587" s="7" t="str">
        <f t="shared" si="369"/>
        <v>L</v>
      </c>
      <c r="F587" s="32" t="str">
        <f>IF(B587="","",IF(AE586&lt;$J$15,"Bet","No Bet"))</f>
        <v>Bet</v>
      </c>
      <c r="G587" s="22">
        <f t="shared" si="371"/>
        <v>-774</v>
      </c>
      <c r="AE587" s="1">
        <f>IF(E587="L",AE586+1,IF(E587="W",0,""))</f>
        <v>4</v>
      </c>
      <c r="AF587" s="3" t="str">
        <f t="shared" si="338"/>
        <v/>
      </c>
      <c r="AG587" s="3" t="str">
        <f t="shared" si="339"/>
        <v/>
      </c>
      <c r="AH587" s="3" t="str">
        <f t="shared" si="340"/>
        <v/>
      </c>
      <c r="AI587" s="3" t="str">
        <f t="shared" si="341"/>
        <v/>
      </c>
      <c r="AJ587" s="3" t="str">
        <f t="shared" si="342"/>
        <v/>
      </c>
      <c r="AK587" s="3" t="str">
        <f t="shared" si="343"/>
        <v/>
      </c>
      <c r="AL587" s="3" t="str">
        <f t="shared" si="344"/>
        <v/>
      </c>
      <c r="AM587" s="3" t="str">
        <f t="shared" si="345"/>
        <v/>
      </c>
      <c r="AN587" s="3" t="str">
        <f t="shared" si="346"/>
        <v/>
      </c>
      <c r="AO587" s="3" t="str">
        <f t="shared" si="347"/>
        <v/>
      </c>
      <c r="AP587" s="3" t="str">
        <f t="shared" si="348"/>
        <v/>
      </c>
      <c r="AQ587" s="3" t="str">
        <f t="shared" si="349"/>
        <v/>
      </c>
      <c r="AR587" s="3" t="str">
        <f t="shared" si="350"/>
        <v/>
      </c>
      <c r="AS587" s="3" t="str">
        <f t="shared" si="351"/>
        <v/>
      </c>
      <c r="AT587" s="3" t="str">
        <f t="shared" si="352"/>
        <v/>
      </c>
      <c r="AU587" s="3" t="str">
        <f t="shared" si="353"/>
        <v/>
      </c>
      <c r="AV587" s="3" t="str">
        <f t="shared" si="354"/>
        <v/>
      </c>
      <c r="AW587" s="3" t="str">
        <f t="shared" si="355"/>
        <v/>
      </c>
      <c r="AX587" s="3" t="str">
        <f t="shared" si="356"/>
        <v/>
      </c>
      <c r="AY587" s="3" t="str">
        <f t="shared" si="357"/>
        <v/>
      </c>
      <c r="AZ587" s="3" t="str">
        <f t="shared" si="358"/>
        <v/>
      </c>
      <c r="BA587" s="3" t="str">
        <f t="shared" si="359"/>
        <v/>
      </c>
      <c r="BB587" s="3" t="str">
        <f t="shared" si="360"/>
        <v/>
      </c>
      <c r="BC587" s="3" t="str">
        <f t="shared" si="361"/>
        <v/>
      </c>
      <c r="BD587" s="3" t="str">
        <f t="shared" si="362"/>
        <v/>
      </c>
      <c r="BE587" s="3" t="str">
        <f t="shared" si="363"/>
        <v/>
      </c>
      <c r="BF587" s="3" t="str">
        <f t="shared" si="364"/>
        <v/>
      </c>
      <c r="BG587" s="3" t="str">
        <f t="shared" si="365"/>
        <v/>
      </c>
      <c r="BH587" s="3" t="str">
        <f t="shared" si="366"/>
        <v/>
      </c>
      <c r="BI587" s="3" t="str">
        <f t="shared" si="367"/>
        <v/>
      </c>
      <c r="BJ587" s="3" t="str">
        <f t="shared" si="368"/>
        <v/>
      </c>
    </row>
    <row r="588" spans="2:62">
      <c r="B588" s="6">
        <v>3</v>
      </c>
      <c r="C588" s="4" t="str">
        <f>IF(B588="","",VLOOKUP(B588,Tabelle2!$A$2:$B$38,2,0))</f>
        <v>2-9-14-17-25-31</v>
      </c>
      <c r="D588" s="3">
        <f t="shared" si="370"/>
        <v>0</v>
      </c>
      <c r="E588" s="7" t="str">
        <f t="shared" si="369"/>
        <v>L</v>
      </c>
      <c r="F588" s="32" t="str">
        <f>IF(B588="","",IF(AE587&lt;$J$15,"Bet","No Bet"))</f>
        <v>Bet</v>
      </c>
      <c r="G588" s="22">
        <f t="shared" si="371"/>
        <v>-780</v>
      </c>
      <c r="AE588" s="1">
        <f>IF(E588="L",AE587+1,IF(E588="W",0,""))</f>
        <v>5</v>
      </c>
      <c r="AF588" s="3" t="str">
        <f t="shared" si="338"/>
        <v/>
      </c>
      <c r="AG588" s="3" t="str">
        <f t="shared" si="339"/>
        <v/>
      </c>
      <c r="AH588" s="3" t="str">
        <f t="shared" si="340"/>
        <v/>
      </c>
      <c r="AI588" s="3" t="str">
        <f t="shared" si="341"/>
        <v/>
      </c>
      <c r="AJ588" s="3" t="str">
        <f t="shared" si="342"/>
        <v/>
      </c>
      <c r="AK588" s="3" t="str">
        <f t="shared" si="343"/>
        <v/>
      </c>
      <c r="AL588" s="3" t="str">
        <f t="shared" si="344"/>
        <v/>
      </c>
      <c r="AM588" s="3" t="str">
        <f t="shared" si="345"/>
        <v/>
      </c>
      <c r="AN588" s="3" t="str">
        <f t="shared" si="346"/>
        <v/>
      </c>
      <c r="AO588" s="3" t="str">
        <f t="shared" si="347"/>
        <v/>
      </c>
      <c r="AP588" s="3" t="str">
        <f t="shared" si="348"/>
        <v/>
      </c>
      <c r="AQ588" s="3" t="str">
        <f t="shared" si="349"/>
        <v/>
      </c>
      <c r="AR588" s="3" t="str">
        <f t="shared" si="350"/>
        <v/>
      </c>
      <c r="AS588" s="3" t="str">
        <f t="shared" si="351"/>
        <v/>
      </c>
      <c r="AT588" s="3" t="str">
        <f t="shared" si="352"/>
        <v/>
      </c>
      <c r="AU588" s="3" t="str">
        <f t="shared" si="353"/>
        <v/>
      </c>
      <c r="AV588" s="3" t="str">
        <f t="shared" si="354"/>
        <v/>
      </c>
      <c r="AW588" s="3" t="str">
        <f t="shared" si="355"/>
        <v/>
      </c>
      <c r="AX588" s="3" t="str">
        <f t="shared" si="356"/>
        <v/>
      </c>
      <c r="AY588" s="3" t="str">
        <f t="shared" si="357"/>
        <v/>
      </c>
      <c r="AZ588" s="3" t="str">
        <f t="shared" si="358"/>
        <v/>
      </c>
      <c r="BA588" s="3" t="str">
        <f t="shared" si="359"/>
        <v/>
      </c>
      <c r="BB588" s="3" t="str">
        <f t="shared" si="360"/>
        <v/>
      </c>
      <c r="BC588" s="3" t="str">
        <f t="shared" si="361"/>
        <v/>
      </c>
      <c r="BD588" s="3" t="str">
        <f t="shared" si="362"/>
        <v/>
      </c>
      <c r="BE588" s="3" t="str">
        <f t="shared" si="363"/>
        <v/>
      </c>
      <c r="BF588" s="3" t="str">
        <f t="shared" si="364"/>
        <v/>
      </c>
      <c r="BG588" s="3" t="str">
        <f t="shared" si="365"/>
        <v/>
      </c>
      <c r="BH588" s="3" t="str">
        <f t="shared" si="366"/>
        <v/>
      </c>
      <c r="BI588" s="3" t="str">
        <f t="shared" si="367"/>
        <v/>
      </c>
      <c r="BJ588" s="3" t="str">
        <f t="shared" si="368"/>
        <v/>
      </c>
    </row>
    <row r="589" spans="2:62">
      <c r="B589" s="6">
        <v>29</v>
      </c>
      <c r="C589" s="4" t="str">
        <f>IF(B589="","",VLOOKUP(B589,Tabelle2!$A$2:$B$38,2,0))</f>
        <v>15-16-19-24-32-33</v>
      </c>
      <c r="D589" s="3">
        <f t="shared" si="370"/>
        <v>0</v>
      </c>
      <c r="E589" s="7" t="str">
        <f t="shared" si="369"/>
        <v>L</v>
      </c>
      <c r="F589" s="32" t="str">
        <f>IF(B589="","",IF(AE588&lt;$J$15,"Bet","No Bet"))</f>
        <v>Bet</v>
      </c>
      <c r="G589" s="22">
        <f t="shared" si="371"/>
        <v>-786</v>
      </c>
      <c r="AE589" s="1">
        <f>IF(E589="L",AE588+1,IF(E589="W",0,""))</f>
        <v>6</v>
      </c>
      <c r="AF589" s="3" t="str">
        <f t="shared" ref="AF589:AF600" si="372">IF(AND($AE590=0,$AE589=1),1,"")</f>
        <v/>
      </c>
      <c r="AG589" s="3" t="str">
        <f t="shared" ref="AG589:AG600" si="373">IF(AND($AE590=0,$AE589=2),1,"")</f>
        <v/>
      </c>
      <c r="AH589" s="3" t="str">
        <f t="shared" ref="AH589:AH600" si="374">IF(AND($AE590=0,$AE589=3),1,"")</f>
        <v/>
      </c>
      <c r="AI589" s="3" t="str">
        <f t="shared" ref="AI589:AI600" si="375">IF(AND($AE590=0,$AE589=4),1,"")</f>
        <v/>
      </c>
      <c r="AJ589" s="3" t="str">
        <f t="shared" ref="AJ589:AJ600" si="376">IF(AND($AE590=0,$AE589=5),1,"")</f>
        <v/>
      </c>
      <c r="AK589" s="3" t="str">
        <f t="shared" ref="AK589:AK600" si="377">IF(AND($AE590=0,$AE589=6),1,"")</f>
        <v/>
      </c>
      <c r="AL589" s="3" t="str">
        <f t="shared" ref="AL589:AL600" si="378">IF(AND($AE590=0,$AE589=7),1,"")</f>
        <v/>
      </c>
      <c r="AM589" s="3" t="str">
        <f t="shared" ref="AM589:AM600" si="379">IF(AND($AE590=0,$AE589=8),1,"")</f>
        <v/>
      </c>
      <c r="AN589" s="3" t="str">
        <f t="shared" ref="AN589:AN600" si="380">IF(AND($AE590=0,$AE589=9),1,"")</f>
        <v/>
      </c>
      <c r="AO589" s="3" t="str">
        <f t="shared" ref="AO589:AO600" si="381">IF(AND($AE590=0,$AE589=10),1,"")</f>
        <v/>
      </c>
      <c r="AP589" s="3" t="str">
        <f t="shared" ref="AP589:AP600" si="382">IF(AND($AE590=0,$AE589=11),1,"")</f>
        <v/>
      </c>
      <c r="AQ589" s="3" t="str">
        <f t="shared" ref="AQ589:AQ600" si="383">IF(AND($AE590=0,$AE589=12),1,"")</f>
        <v/>
      </c>
      <c r="AR589" s="3" t="str">
        <f t="shared" ref="AR589:AR600" si="384">IF(AND($AE590=0,$AE589=13),1,"")</f>
        <v/>
      </c>
      <c r="AS589" s="3" t="str">
        <f t="shared" ref="AS589:AS600" si="385">IF(AND($AE590=0,$AE589=14),1,"")</f>
        <v/>
      </c>
      <c r="AT589" s="3" t="str">
        <f t="shared" ref="AT589:AT600" si="386">IF(AND($AE590=0,$AE589=15),1,"")</f>
        <v/>
      </c>
      <c r="AU589" s="3" t="str">
        <f t="shared" ref="AU589:AU600" si="387">IF(AND($AE590=0,$AE589=16),1,"")</f>
        <v/>
      </c>
      <c r="AV589" s="3" t="str">
        <f t="shared" ref="AV589:AV600" si="388">IF(AND($AE590=0,$AE589=17),1,"")</f>
        <v/>
      </c>
      <c r="AW589" s="3" t="str">
        <f t="shared" ref="AW589:AW600" si="389">IF(AND($AE590=0,$AE589=18),1,"")</f>
        <v/>
      </c>
      <c r="AX589" s="3" t="str">
        <f t="shared" ref="AX589:AX600" si="390">IF(AND($AE590=0,$AE589=19),1,"")</f>
        <v/>
      </c>
      <c r="AY589" s="3" t="str">
        <f t="shared" ref="AY589:AY600" si="391">IF(AND($AE590=0,$AE589=20),1,"")</f>
        <v/>
      </c>
      <c r="AZ589" s="3" t="str">
        <f t="shared" ref="AZ589:AZ600" si="392">IF(AND($AE590=0,$AE589=21),1,"")</f>
        <v/>
      </c>
      <c r="BA589" s="3" t="str">
        <f t="shared" ref="BA589:BA600" si="393">IF(AND($AE590=0,$AE589=22),1,"")</f>
        <v/>
      </c>
      <c r="BB589" s="3" t="str">
        <f t="shared" ref="BB589:BB600" si="394">IF(AND($AE590=0,$AE589=23),1,"")</f>
        <v/>
      </c>
      <c r="BC589" s="3" t="str">
        <f t="shared" ref="BC589:BC600" si="395">IF(AND($AE590=0,$AE589=24),1,"")</f>
        <v/>
      </c>
      <c r="BD589" s="3" t="str">
        <f t="shared" ref="BD589:BD600" si="396">IF(AND($AE590=0,$AE589=25),1,"")</f>
        <v/>
      </c>
      <c r="BE589" s="3" t="str">
        <f t="shared" ref="BE589:BE600" si="397">IF(AND($AE590=0,$AE589=26),1,"")</f>
        <v/>
      </c>
      <c r="BF589" s="3" t="str">
        <f t="shared" ref="BF589:BF600" si="398">IF(AND($AE590=0,$AE589=27),1,"")</f>
        <v/>
      </c>
      <c r="BG589" s="3" t="str">
        <f t="shared" ref="BG589:BG600" si="399">IF(AND($AE590=0,$AE589=28),1,"")</f>
        <v/>
      </c>
      <c r="BH589" s="3" t="str">
        <f t="shared" ref="BH589:BH600" si="400">IF(AND($AE590=0,$AE589=29),1,"")</f>
        <v/>
      </c>
      <c r="BI589" s="3" t="str">
        <f t="shared" ref="BI589:BI600" si="401">IF(AND($AE590=0,$AE589=30),1,"")</f>
        <v/>
      </c>
      <c r="BJ589" s="3" t="str">
        <f t="shared" si="368"/>
        <v/>
      </c>
    </row>
    <row r="590" spans="2:62">
      <c r="B590" s="6">
        <v>17</v>
      </c>
      <c r="C590" s="4" t="str">
        <f>IF(B590="","",VLOOKUP(B590,Tabelle2!$A$2:$B$38,2,0))</f>
        <v>0-3-8-10-23-26</v>
      </c>
      <c r="D590" s="3">
        <f t="shared" si="370"/>
        <v>0</v>
      </c>
      <c r="E590" s="7" t="str">
        <f t="shared" si="369"/>
        <v>L</v>
      </c>
      <c r="F590" s="32" t="str">
        <f>IF(B590="","",IF(AE589&lt;$J$15,"Bet","No Bet"))</f>
        <v>Bet</v>
      </c>
      <c r="G590" s="22">
        <f t="shared" si="371"/>
        <v>-792</v>
      </c>
      <c r="AE590" s="1">
        <f>IF(E590="L",AE589+1,IF(E590="W",0,""))</f>
        <v>7</v>
      </c>
      <c r="AF590" s="3" t="str">
        <f t="shared" si="372"/>
        <v/>
      </c>
      <c r="AG590" s="3" t="str">
        <f t="shared" si="373"/>
        <v/>
      </c>
      <c r="AH590" s="3" t="str">
        <f t="shared" si="374"/>
        <v/>
      </c>
      <c r="AI590" s="3" t="str">
        <f t="shared" si="375"/>
        <v/>
      </c>
      <c r="AJ590" s="3" t="str">
        <f t="shared" si="376"/>
        <v/>
      </c>
      <c r="AK590" s="3" t="str">
        <f t="shared" si="377"/>
        <v/>
      </c>
      <c r="AL590" s="3" t="str">
        <f t="shared" si="378"/>
        <v/>
      </c>
      <c r="AM590" s="3" t="str">
        <f t="shared" si="379"/>
        <v/>
      </c>
      <c r="AN590" s="3" t="str">
        <f t="shared" si="380"/>
        <v/>
      </c>
      <c r="AO590" s="3" t="str">
        <f t="shared" si="381"/>
        <v/>
      </c>
      <c r="AP590" s="3" t="str">
        <f t="shared" si="382"/>
        <v/>
      </c>
      <c r="AQ590" s="3" t="str">
        <f t="shared" si="383"/>
        <v/>
      </c>
      <c r="AR590" s="3" t="str">
        <f t="shared" si="384"/>
        <v/>
      </c>
      <c r="AS590" s="3" t="str">
        <f t="shared" si="385"/>
        <v/>
      </c>
      <c r="AT590" s="3" t="str">
        <f t="shared" si="386"/>
        <v/>
      </c>
      <c r="AU590" s="3" t="str">
        <f t="shared" si="387"/>
        <v/>
      </c>
      <c r="AV590" s="3" t="str">
        <f t="shared" si="388"/>
        <v/>
      </c>
      <c r="AW590" s="3" t="str">
        <f t="shared" si="389"/>
        <v/>
      </c>
      <c r="AX590" s="3" t="str">
        <f t="shared" si="390"/>
        <v/>
      </c>
      <c r="AY590" s="3" t="str">
        <f t="shared" si="391"/>
        <v/>
      </c>
      <c r="AZ590" s="3" t="str">
        <f t="shared" si="392"/>
        <v/>
      </c>
      <c r="BA590" s="3" t="str">
        <f t="shared" si="393"/>
        <v/>
      </c>
      <c r="BB590" s="3" t="str">
        <f t="shared" si="394"/>
        <v/>
      </c>
      <c r="BC590" s="3" t="str">
        <f t="shared" si="395"/>
        <v/>
      </c>
      <c r="BD590" s="3" t="str">
        <f t="shared" si="396"/>
        <v/>
      </c>
      <c r="BE590" s="3" t="str">
        <f t="shared" si="397"/>
        <v/>
      </c>
      <c r="BF590" s="3" t="str">
        <f t="shared" si="398"/>
        <v/>
      </c>
      <c r="BG590" s="3" t="str">
        <f t="shared" si="399"/>
        <v/>
      </c>
      <c r="BH590" s="3" t="str">
        <f t="shared" si="400"/>
        <v/>
      </c>
      <c r="BI590" s="3" t="str">
        <f t="shared" si="401"/>
        <v/>
      </c>
      <c r="BJ590" s="3" t="str">
        <f t="shared" ref="BJ590:BJ599" si="402">IF(AE590="","",IF(AND($AE591=0,$AE590&gt;30),1,""))</f>
        <v/>
      </c>
    </row>
    <row r="591" spans="2:62">
      <c r="B591" s="6">
        <v>5</v>
      </c>
      <c r="C591" s="4" t="str">
        <f>IF(B591="","",VLOOKUP(B591,Tabelle2!$A$2:$B$38,2,0))</f>
        <v>6-9-18-22-27-34</v>
      </c>
      <c r="D591" s="3">
        <f t="shared" si="370"/>
        <v>0</v>
      </c>
      <c r="E591" s="7" t="str">
        <f t="shared" si="369"/>
        <v>L</v>
      </c>
      <c r="F591" s="32" t="str">
        <f>IF(B591="","",IF(AE590&lt;$J$15,"Bet","No Bet"))</f>
        <v>Bet</v>
      </c>
      <c r="G591" s="22">
        <f t="shared" si="371"/>
        <v>-798</v>
      </c>
      <c r="AE591" s="1">
        <f>IF(E591="L",AE590+1,IF(E591="W",0,""))</f>
        <v>8</v>
      </c>
      <c r="AF591" s="3" t="str">
        <f t="shared" si="372"/>
        <v/>
      </c>
      <c r="AG591" s="3" t="str">
        <f t="shared" si="373"/>
        <v/>
      </c>
      <c r="AH591" s="3" t="str">
        <f t="shared" si="374"/>
        <v/>
      </c>
      <c r="AI591" s="3" t="str">
        <f t="shared" si="375"/>
        <v/>
      </c>
      <c r="AJ591" s="3" t="str">
        <f t="shared" si="376"/>
        <v/>
      </c>
      <c r="AK591" s="3" t="str">
        <f t="shared" si="377"/>
        <v/>
      </c>
      <c r="AL591" s="3" t="str">
        <f t="shared" si="378"/>
        <v/>
      </c>
      <c r="AM591" s="3" t="str">
        <f t="shared" si="379"/>
        <v/>
      </c>
      <c r="AN591" s="3" t="str">
        <f t="shared" si="380"/>
        <v/>
      </c>
      <c r="AO591" s="3" t="str">
        <f t="shared" si="381"/>
        <v/>
      </c>
      <c r="AP591" s="3" t="str">
        <f t="shared" si="382"/>
        <v/>
      </c>
      <c r="AQ591" s="3" t="str">
        <f t="shared" si="383"/>
        <v/>
      </c>
      <c r="AR591" s="3" t="str">
        <f t="shared" si="384"/>
        <v/>
      </c>
      <c r="AS591" s="3" t="str">
        <f t="shared" si="385"/>
        <v/>
      </c>
      <c r="AT591" s="3" t="str">
        <f t="shared" si="386"/>
        <v/>
      </c>
      <c r="AU591" s="3" t="str">
        <f t="shared" si="387"/>
        <v/>
      </c>
      <c r="AV591" s="3" t="str">
        <f t="shared" si="388"/>
        <v/>
      </c>
      <c r="AW591" s="3" t="str">
        <f t="shared" si="389"/>
        <v/>
      </c>
      <c r="AX591" s="3" t="str">
        <f t="shared" si="390"/>
        <v/>
      </c>
      <c r="AY591" s="3" t="str">
        <f t="shared" si="391"/>
        <v/>
      </c>
      <c r="AZ591" s="3" t="str">
        <f t="shared" si="392"/>
        <v/>
      </c>
      <c r="BA591" s="3" t="str">
        <f t="shared" si="393"/>
        <v/>
      </c>
      <c r="BB591" s="3" t="str">
        <f t="shared" si="394"/>
        <v/>
      </c>
      <c r="BC591" s="3" t="str">
        <f t="shared" si="395"/>
        <v/>
      </c>
      <c r="BD591" s="3" t="str">
        <f t="shared" si="396"/>
        <v/>
      </c>
      <c r="BE591" s="3" t="str">
        <f t="shared" si="397"/>
        <v/>
      </c>
      <c r="BF591" s="3" t="str">
        <f t="shared" si="398"/>
        <v/>
      </c>
      <c r="BG591" s="3" t="str">
        <f t="shared" si="399"/>
        <v/>
      </c>
      <c r="BH591" s="3" t="str">
        <f t="shared" si="400"/>
        <v/>
      </c>
      <c r="BI591" s="3" t="str">
        <f t="shared" si="401"/>
        <v/>
      </c>
      <c r="BJ591" s="3" t="str">
        <f t="shared" si="402"/>
        <v/>
      </c>
    </row>
    <row r="592" spans="2:62">
      <c r="B592" s="6">
        <v>24</v>
      </c>
      <c r="C592" s="4" t="str">
        <f>IF(B592="","",VLOOKUP(B592,Tabelle2!$A$2:$B$38,2,0))</f>
        <v>6-13-18-22-27-29</v>
      </c>
      <c r="D592" s="3">
        <f t="shared" si="370"/>
        <v>0</v>
      </c>
      <c r="E592" s="7" t="str">
        <f t="shared" si="369"/>
        <v>L</v>
      </c>
      <c r="F592" s="32" t="str">
        <f>IF(B592="","",IF(AE591&lt;$J$15,"Bet","No Bet"))</f>
        <v>Bet</v>
      </c>
      <c r="G592" s="22">
        <f t="shared" si="371"/>
        <v>-804</v>
      </c>
      <c r="AE592" s="1">
        <f>IF(E592="L",AE591+1,IF(E592="W",0,""))</f>
        <v>9</v>
      </c>
      <c r="AF592" s="3" t="str">
        <f t="shared" si="372"/>
        <v/>
      </c>
      <c r="AG592" s="3" t="str">
        <f t="shared" si="373"/>
        <v/>
      </c>
      <c r="AH592" s="3" t="str">
        <f t="shared" si="374"/>
        <v/>
      </c>
      <c r="AI592" s="3" t="str">
        <f t="shared" si="375"/>
        <v/>
      </c>
      <c r="AJ592" s="3" t="str">
        <f t="shared" si="376"/>
        <v/>
      </c>
      <c r="AK592" s="3" t="str">
        <f t="shared" si="377"/>
        <v/>
      </c>
      <c r="AL592" s="3" t="str">
        <f t="shared" si="378"/>
        <v/>
      </c>
      <c r="AM592" s="3" t="str">
        <f t="shared" si="379"/>
        <v/>
      </c>
      <c r="AN592" s="3" t="str">
        <f t="shared" si="380"/>
        <v/>
      </c>
      <c r="AO592" s="3" t="str">
        <f t="shared" si="381"/>
        <v/>
      </c>
      <c r="AP592" s="3" t="str">
        <f t="shared" si="382"/>
        <v/>
      </c>
      <c r="AQ592" s="3" t="str">
        <f t="shared" si="383"/>
        <v/>
      </c>
      <c r="AR592" s="3" t="str">
        <f t="shared" si="384"/>
        <v/>
      </c>
      <c r="AS592" s="3" t="str">
        <f t="shared" si="385"/>
        <v/>
      </c>
      <c r="AT592" s="3" t="str">
        <f t="shared" si="386"/>
        <v/>
      </c>
      <c r="AU592" s="3" t="str">
        <f t="shared" si="387"/>
        <v/>
      </c>
      <c r="AV592" s="3" t="str">
        <f t="shared" si="388"/>
        <v/>
      </c>
      <c r="AW592" s="3" t="str">
        <f t="shared" si="389"/>
        <v/>
      </c>
      <c r="AX592" s="3" t="str">
        <f t="shared" si="390"/>
        <v/>
      </c>
      <c r="AY592" s="3" t="str">
        <f t="shared" si="391"/>
        <v/>
      </c>
      <c r="AZ592" s="3" t="str">
        <f t="shared" si="392"/>
        <v/>
      </c>
      <c r="BA592" s="3" t="str">
        <f t="shared" si="393"/>
        <v/>
      </c>
      <c r="BB592" s="3" t="str">
        <f t="shared" si="394"/>
        <v/>
      </c>
      <c r="BC592" s="3" t="str">
        <f t="shared" si="395"/>
        <v/>
      </c>
      <c r="BD592" s="3" t="str">
        <f t="shared" si="396"/>
        <v/>
      </c>
      <c r="BE592" s="3" t="str">
        <f t="shared" si="397"/>
        <v/>
      </c>
      <c r="BF592" s="3" t="str">
        <f t="shared" si="398"/>
        <v/>
      </c>
      <c r="BG592" s="3" t="str">
        <f t="shared" si="399"/>
        <v/>
      </c>
      <c r="BH592" s="3" t="str">
        <f t="shared" si="400"/>
        <v/>
      </c>
      <c r="BI592" s="3" t="str">
        <f t="shared" si="401"/>
        <v/>
      </c>
      <c r="BJ592" s="3" t="str">
        <f t="shared" si="402"/>
        <v/>
      </c>
    </row>
    <row r="593" spans="2:62">
      <c r="B593" s="6">
        <v>19</v>
      </c>
      <c r="C593" s="4" t="str">
        <f>IF(B593="","",VLOOKUP(B593,Tabelle2!$A$2:$B$38,2,0))</f>
        <v>7-13-27-28-29-36</v>
      </c>
      <c r="D593" s="3">
        <f t="shared" si="370"/>
        <v>0</v>
      </c>
      <c r="E593" s="7" t="str">
        <f t="shared" si="369"/>
        <v>L</v>
      </c>
      <c r="F593" s="32" t="str">
        <f>IF(B593="","",IF(AE592&lt;$J$15,"Bet","No Bet"))</f>
        <v>Bet</v>
      </c>
      <c r="G593" s="22">
        <f t="shared" si="371"/>
        <v>-810</v>
      </c>
      <c r="AE593" s="1">
        <f>IF(E593="L",AE592+1,IF(E593="W",0,""))</f>
        <v>10</v>
      </c>
      <c r="AF593" s="3" t="str">
        <f t="shared" si="372"/>
        <v/>
      </c>
      <c r="AG593" s="3" t="str">
        <f t="shared" si="373"/>
        <v/>
      </c>
      <c r="AH593" s="3" t="str">
        <f t="shared" si="374"/>
        <v/>
      </c>
      <c r="AI593" s="3" t="str">
        <f t="shared" si="375"/>
        <v/>
      </c>
      <c r="AJ593" s="3" t="str">
        <f t="shared" si="376"/>
        <v/>
      </c>
      <c r="AK593" s="3" t="str">
        <f t="shared" si="377"/>
        <v/>
      </c>
      <c r="AL593" s="3" t="str">
        <f t="shared" si="378"/>
        <v/>
      </c>
      <c r="AM593" s="3" t="str">
        <f t="shared" si="379"/>
        <v/>
      </c>
      <c r="AN593" s="3" t="str">
        <f t="shared" si="380"/>
        <v/>
      </c>
      <c r="AO593" s="3" t="str">
        <f t="shared" si="381"/>
        <v/>
      </c>
      <c r="AP593" s="3" t="str">
        <f t="shared" si="382"/>
        <v/>
      </c>
      <c r="AQ593" s="3" t="str">
        <f t="shared" si="383"/>
        <v/>
      </c>
      <c r="AR593" s="3" t="str">
        <f t="shared" si="384"/>
        <v/>
      </c>
      <c r="AS593" s="3" t="str">
        <f t="shared" si="385"/>
        <v/>
      </c>
      <c r="AT593" s="3" t="str">
        <f t="shared" si="386"/>
        <v/>
      </c>
      <c r="AU593" s="3" t="str">
        <f t="shared" si="387"/>
        <v/>
      </c>
      <c r="AV593" s="3" t="str">
        <f t="shared" si="388"/>
        <v/>
      </c>
      <c r="AW593" s="3" t="str">
        <f t="shared" si="389"/>
        <v/>
      </c>
      <c r="AX593" s="3" t="str">
        <f t="shared" si="390"/>
        <v/>
      </c>
      <c r="AY593" s="3" t="str">
        <f t="shared" si="391"/>
        <v/>
      </c>
      <c r="AZ593" s="3" t="str">
        <f t="shared" si="392"/>
        <v/>
      </c>
      <c r="BA593" s="3" t="str">
        <f t="shared" si="393"/>
        <v/>
      </c>
      <c r="BB593" s="3" t="str">
        <f t="shared" si="394"/>
        <v/>
      </c>
      <c r="BC593" s="3" t="str">
        <f t="shared" si="395"/>
        <v/>
      </c>
      <c r="BD593" s="3" t="str">
        <f t="shared" si="396"/>
        <v/>
      </c>
      <c r="BE593" s="3" t="str">
        <f t="shared" si="397"/>
        <v/>
      </c>
      <c r="BF593" s="3" t="str">
        <f t="shared" si="398"/>
        <v/>
      </c>
      <c r="BG593" s="3" t="str">
        <f t="shared" si="399"/>
        <v/>
      </c>
      <c r="BH593" s="3" t="str">
        <f t="shared" si="400"/>
        <v/>
      </c>
      <c r="BI593" s="3" t="str">
        <f t="shared" si="401"/>
        <v/>
      </c>
      <c r="BJ593" s="3" t="str">
        <f t="shared" si="402"/>
        <v/>
      </c>
    </row>
    <row r="594" spans="2:62">
      <c r="B594" s="6">
        <v>31</v>
      </c>
      <c r="C594" s="4" t="str">
        <f>IF(B594="","",VLOOKUP(B594,Tabelle2!$A$2:$B$38,2,0))</f>
        <v>3-8-10-23-26-35</v>
      </c>
      <c r="D594" s="3">
        <f t="shared" si="370"/>
        <v>0</v>
      </c>
      <c r="E594" s="7" t="str">
        <f t="shared" si="369"/>
        <v>L</v>
      </c>
      <c r="F594" s="32" t="str">
        <f>IF(B594="","",IF(AE593&lt;$J$15,"Bet","No Bet"))</f>
        <v>Bet</v>
      </c>
      <c r="G594" s="22">
        <f t="shared" si="371"/>
        <v>-816</v>
      </c>
      <c r="AE594" s="1">
        <f>IF(E594="L",AE593+1,IF(E594="W",0,""))</f>
        <v>11</v>
      </c>
      <c r="AF594" s="3" t="str">
        <f t="shared" si="372"/>
        <v/>
      </c>
      <c r="AG594" s="3" t="str">
        <f t="shared" si="373"/>
        <v/>
      </c>
      <c r="AH594" s="3" t="str">
        <f t="shared" si="374"/>
        <v/>
      </c>
      <c r="AI594" s="3" t="str">
        <f t="shared" si="375"/>
        <v/>
      </c>
      <c r="AJ594" s="3" t="str">
        <f t="shared" si="376"/>
        <v/>
      </c>
      <c r="AK594" s="3" t="str">
        <f t="shared" si="377"/>
        <v/>
      </c>
      <c r="AL594" s="3" t="str">
        <f t="shared" si="378"/>
        <v/>
      </c>
      <c r="AM594" s="3" t="str">
        <f t="shared" si="379"/>
        <v/>
      </c>
      <c r="AN594" s="3" t="str">
        <f t="shared" si="380"/>
        <v/>
      </c>
      <c r="AO594" s="3" t="str">
        <f t="shared" si="381"/>
        <v/>
      </c>
      <c r="AP594" s="3" t="str">
        <f t="shared" si="382"/>
        <v/>
      </c>
      <c r="AQ594" s="3" t="str">
        <f t="shared" si="383"/>
        <v/>
      </c>
      <c r="AR594" s="3" t="str">
        <f t="shared" si="384"/>
        <v/>
      </c>
      <c r="AS594" s="3" t="str">
        <f t="shared" si="385"/>
        <v/>
      </c>
      <c r="AT594" s="3" t="str">
        <f t="shared" si="386"/>
        <v/>
      </c>
      <c r="AU594" s="3" t="str">
        <f t="shared" si="387"/>
        <v/>
      </c>
      <c r="AV594" s="3" t="str">
        <f t="shared" si="388"/>
        <v/>
      </c>
      <c r="AW594" s="3" t="str">
        <f t="shared" si="389"/>
        <v/>
      </c>
      <c r="AX594" s="3" t="str">
        <f t="shared" si="390"/>
        <v/>
      </c>
      <c r="AY594" s="3" t="str">
        <f t="shared" si="391"/>
        <v/>
      </c>
      <c r="AZ594" s="3" t="str">
        <f t="shared" si="392"/>
        <v/>
      </c>
      <c r="BA594" s="3" t="str">
        <f t="shared" si="393"/>
        <v/>
      </c>
      <c r="BB594" s="3" t="str">
        <f t="shared" si="394"/>
        <v/>
      </c>
      <c r="BC594" s="3" t="str">
        <f t="shared" si="395"/>
        <v/>
      </c>
      <c r="BD594" s="3" t="str">
        <f t="shared" si="396"/>
        <v/>
      </c>
      <c r="BE594" s="3" t="str">
        <f t="shared" si="397"/>
        <v/>
      </c>
      <c r="BF594" s="3" t="str">
        <f t="shared" si="398"/>
        <v/>
      </c>
      <c r="BG594" s="3" t="str">
        <f t="shared" si="399"/>
        <v/>
      </c>
      <c r="BH594" s="3" t="str">
        <f t="shared" si="400"/>
        <v/>
      </c>
      <c r="BI594" s="3" t="str">
        <f t="shared" si="401"/>
        <v/>
      </c>
      <c r="BJ594" s="3" t="str">
        <f t="shared" si="402"/>
        <v/>
      </c>
    </row>
    <row r="595" spans="2:62">
      <c r="B595" s="6">
        <v>7</v>
      </c>
      <c r="C595" s="4" t="str">
        <f>IF(B595="","",VLOOKUP(B595,Tabelle2!$A$2:$B$38,2,0))</f>
        <v>1-4-15-16-19-33</v>
      </c>
      <c r="D595" s="3">
        <f t="shared" si="370"/>
        <v>0</v>
      </c>
      <c r="E595" s="7" t="str">
        <f t="shared" si="369"/>
        <v>L</v>
      </c>
      <c r="F595" s="32" t="str">
        <f>IF(B595="","",IF(AE594&lt;$J$15,"Bet","No Bet"))</f>
        <v>Bet</v>
      </c>
      <c r="G595" s="22">
        <f t="shared" si="371"/>
        <v>-822</v>
      </c>
      <c r="AE595" s="1">
        <f>IF(E595="L",AE594+1,IF(E595="W",0,""))</f>
        <v>12</v>
      </c>
      <c r="AF595" s="3" t="str">
        <f t="shared" si="372"/>
        <v/>
      </c>
      <c r="AG595" s="3" t="str">
        <f t="shared" si="373"/>
        <v/>
      </c>
      <c r="AH595" s="3" t="str">
        <f t="shared" si="374"/>
        <v/>
      </c>
      <c r="AI595" s="3" t="str">
        <f t="shared" si="375"/>
        <v/>
      </c>
      <c r="AJ595" s="3" t="str">
        <f t="shared" si="376"/>
        <v/>
      </c>
      <c r="AK595" s="3" t="str">
        <f t="shared" si="377"/>
        <v/>
      </c>
      <c r="AL595" s="3" t="str">
        <f t="shared" si="378"/>
        <v/>
      </c>
      <c r="AM595" s="3" t="str">
        <f t="shared" si="379"/>
        <v/>
      </c>
      <c r="AN595" s="3" t="str">
        <f t="shared" si="380"/>
        <v/>
      </c>
      <c r="AO595" s="3" t="str">
        <f t="shared" si="381"/>
        <v/>
      </c>
      <c r="AP595" s="3" t="str">
        <f t="shared" si="382"/>
        <v/>
      </c>
      <c r="AQ595" s="3" t="str">
        <f t="shared" si="383"/>
        <v/>
      </c>
      <c r="AR595" s="3" t="str">
        <f t="shared" si="384"/>
        <v/>
      </c>
      <c r="AS595" s="3" t="str">
        <f t="shared" si="385"/>
        <v/>
      </c>
      <c r="AT595" s="3" t="str">
        <f t="shared" si="386"/>
        <v/>
      </c>
      <c r="AU595" s="3" t="str">
        <f t="shared" si="387"/>
        <v/>
      </c>
      <c r="AV595" s="3" t="str">
        <f t="shared" si="388"/>
        <v/>
      </c>
      <c r="AW595" s="3" t="str">
        <f t="shared" si="389"/>
        <v/>
      </c>
      <c r="AX595" s="3" t="str">
        <f t="shared" si="390"/>
        <v/>
      </c>
      <c r="AY595" s="3" t="str">
        <f t="shared" si="391"/>
        <v/>
      </c>
      <c r="AZ595" s="3" t="str">
        <f t="shared" si="392"/>
        <v/>
      </c>
      <c r="BA595" s="3" t="str">
        <f t="shared" si="393"/>
        <v/>
      </c>
      <c r="BB595" s="3" t="str">
        <f t="shared" si="394"/>
        <v/>
      </c>
      <c r="BC595" s="3" t="str">
        <f t="shared" si="395"/>
        <v/>
      </c>
      <c r="BD595" s="3" t="str">
        <f t="shared" si="396"/>
        <v/>
      </c>
      <c r="BE595" s="3" t="str">
        <f t="shared" si="397"/>
        <v/>
      </c>
      <c r="BF595" s="3" t="str">
        <f t="shared" si="398"/>
        <v/>
      </c>
      <c r="BG595" s="3" t="str">
        <f t="shared" si="399"/>
        <v/>
      </c>
      <c r="BH595" s="3" t="str">
        <f t="shared" si="400"/>
        <v/>
      </c>
      <c r="BI595" s="3" t="str">
        <f t="shared" si="401"/>
        <v/>
      </c>
      <c r="BJ595" s="3" t="str">
        <f t="shared" si="402"/>
        <v/>
      </c>
    </row>
    <row r="596" spans="2:62">
      <c r="B596" s="6">
        <v>18</v>
      </c>
      <c r="C596" s="4" t="str">
        <f>IF(B596="","",VLOOKUP(B596,Tabelle2!$A$2:$B$38,2,0))</f>
        <v>0-5-15-16-24-32</v>
      </c>
      <c r="D596" s="3">
        <f t="shared" si="370"/>
        <v>0</v>
      </c>
      <c r="E596" s="7" t="str">
        <f t="shared" si="369"/>
        <v>L</v>
      </c>
      <c r="F596" s="32" t="str">
        <f>IF(B596="","",IF(AE595&lt;$J$15,"Bet","No Bet"))</f>
        <v>Bet</v>
      </c>
      <c r="G596" s="22">
        <f t="shared" si="371"/>
        <v>-828</v>
      </c>
      <c r="AE596" s="1">
        <f>IF(E596="L",AE595+1,IF(E596="W",0,""))</f>
        <v>13</v>
      </c>
      <c r="AF596" s="3" t="str">
        <f t="shared" si="372"/>
        <v/>
      </c>
      <c r="AG596" s="3" t="str">
        <f t="shared" si="373"/>
        <v/>
      </c>
      <c r="AH596" s="3" t="str">
        <f t="shared" si="374"/>
        <v/>
      </c>
      <c r="AI596" s="3" t="str">
        <f t="shared" si="375"/>
        <v/>
      </c>
      <c r="AJ596" s="3" t="str">
        <f t="shared" si="376"/>
        <v/>
      </c>
      <c r="AK596" s="3" t="str">
        <f t="shared" si="377"/>
        <v/>
      </c>
      <c r="AL596" s="3" t="str">
        <f t="shared" si="378"/>
        <v/>
      </c>
      <c r="AM596" s="3" t="str">
        <f t="shared" si="379"/>
        <v/>
      </c>
      <c r="AN596" s="3" t="str">
        <f t="shared" si="380"/>
        <v/>
      </c>
      <c r="AO596" s="3" t="str">
        <f t="shared" si="381"/>
        <v/>
      </c>
      <c r="AP596" s="3" t="str">
        <f t="shared" si="382"/>
        <v/>
      </c>
      <c r="AQ596" s="3" t="str">
        <f t="shared" si="383"/>
        <v/>
      </c>
      <c r="AR596" s="3">
        <f t="shared" si="384"/>
        <v>1</v>
      </c>
      <c r="AS596" s="3" t="str">
        <f t="shared" si="385"/>
        <v/>
      </c>
      <c r="AT596" s="3" t="str">
        <f t="shared" si="386"/>
        <v/>
      </c>
      <c r="AU596" s="3" t="str">
        <f t="shared" si="387"/>
        <v/>
      </c>
      <c r="AV596" s="3" t="str">
        <f t="shared" si="388"/>
        <v/>
      </c>
      <c r="AW596" s="3" t="str">
        <f t="shared" si="389"/>
        <v/>
      </c>
      <c r="AX596" s="3" t="str">
        <f t="shared" si="390"/>
        <v/>
      </c>
      <c r="AY596" s="3" t="str">
        <f t="shared" si="391"/>
        <v/>
      </c>
      <c r="AZ596" s="3" t="str">
        <f t="shared" si="392"/>
        <v/>
      </c>
      <c r="BA596" s="3" t="str">
        <f t="shared" si="393"/>
        <v/>
      </c>
      <c r="BB596" s="3" t="str">
        <f t="shared" si="394"/>
        <v/>
      </c>
      <c r="BC596" s="3" t="str">
        <f t="shared" si="395"/>
        <v/>
      </c>
      <c r="BD596" s="3" t="str">
        <f t="shared" si="396"/>
        <v/>
      </c>
      <c r="BE596" s="3" t="str">
        <f t="shared" si="397"/>
        <v/>
      </c>
      <c r="BF596" s="3" t="str">
        <f t="shared" si="398"/>
        <v/>
      </c>
      <c r="BG596" s="3" t="str">
        <f t="shared" si="399"/>
        <v/>
      </c>
      <c r="BH596" s="3" t="str">
        <f t="shared" si="400"/>
        <v/>
      </c>
      <c r="BI596" s="3" t="str">
        <f t="shared" si="401"/>
        <v/>
      </c>
      <c r="BJ596" s="3" t="str">
        <f t="shared" si="402"/>
        <v/>
      </c>
    </row>
    <row r="597" spans="2:62">
      <c r="B597" s="6">
        <v>15</v>
      </c>
      <c r="C597" s="4" t="str">
        <f>IF(B597="","",VLOOKUP(B597,Tabelle2!$A$2:$B$38,2,0))</f>
        <v>6-7-12-18-27-29</v>
      </c>
      <c r="D597" s="3">
        <f t="shared" si="370"/>
        <v>1</v>
      </c>
      <c r="E597" s="7" t="str">
        <f t="shared" si="369"/>
        <v>W</v>
      </c>
      <c r="F597" s="32" t="str">
        <f>IF(B597="","",IF(AE596&lt;$J$15,"Bet","No Bet"))</f>
        <v>Bet</v>
      </c>
      <c r="G597" s="22">
        <f t="shared" si="371"/>
        <v>-798</v>
      </c>
      <c r="AE597" s="1">
        <f>IF(E597="L",AE596+1,IF(E597="W",0,""))</f>
        <v>0</v>
      </c>
      <c r="AF597" s="3" t="str">
        <f t="shared" si="372"/>
        <v/>
      </c>
      <c r="AG597" s="3" t="str">
        <f t="shared" si="373"/>
        <v/>
      </c>
      <c r="AH597" s="3" t="str">
        <f t="shared" si="374"/>
        <v/>
      </c>
      <c r="AI597" s="3" t="str">
        <f t="shared" si="375"/>
        <v/>
      </c>
      <c r="AJ597" s="3" t="str">
        <f t="shared" si="376"/>
        <v/>
      </c>
      <c r="AK597" s="3" t="str">
        <f t="shared" si="377"/>
        <v/>
      </c>
      <c r="AL597" s="3" t="str">
        <f t="shared" si="378"/>
        <v/>
      </c>
      <c r="AM597" s="3" t="str">
        <f t="shared" si="379"/>
        <v/>
      </c>
      <c r="AN597" s="3" t="str">
        <f t="shared" si="380"/>
        <v/>
      </c>
      <c r="AO597" s="3" t="str">
        <f t="shared" si="381"/>
        <v/>
      </c>
      <c r="AP597" s="3" t="str">
        <f t="shared" si="382"/>
        <v/>
      </c>
      <c r="AQ597" s="3" t="str">
        <f t="shared" si="383"/>
        <v/>
      </c>
      <c r="AR597" s="3" t="str">
        <f t="shared" si="384"/>
        <v/>
      </c>
      <c r="AS597" s="3" t="str">
        <f t="shared" si="385"/>
        <v/>
      </c>
      <c r="AT597" s="3" t="str">
        <f t="shared" si="386"/>
        <v/>
      </c>
      <c r="AU597" s="3" t="str">
        <f t="shared" si="387"/>
        <v/>
      </c>
      <c r="AV597" s="3" t="str">
        <f t="shared" si="388"/>
        <v/>
      </c>
      <c r="AW597" s="3" t="str">
        <f t="shared" si="389"/>
        <v/>
      </c>
      <c r="AX597" s="3" t="str">
        <f t="shared" si="390"/>
        <v/>
      </c>
      <c r="AY597" s="3" t="str">
        <f t="shared" si="391"/>
        <v/>
      </c>
      <c r="AZ597" s="3" t="str">
        <f t="shared" si="392"/>
        <v/>
      </c>
      <c r="BA597" s="3" t="str">
        <f t="shared" si="393"/>
        <v/>
      </c>
      <c r="BB597" s="3" t="str">
        <f t="shared" si="394"/>
        <v/>
      </c>
      <c r="BC597" s="3" t="str">
        <f t="shared" si="395"/>
        <v/>
      </c>
      <c r="BD597" s="3" t="str">
        <f t="shared" si="396"/>
        <v/>
      </c>
      <c r="BE597" s="3" t="str">
        <f t="shared" si="397"/>
        <v/>
      </c>
      <c r="BF597" s="3" t="str">
        <f t="shared" si="398"/>
        <v/>
      </c>
      <c r="BG597" s="3" t="str">
        <f t="shared" si="399"/>
        <v/>
      </c>
      <c r="BH597" s="3" t="str">
        <f t="shared" si="400"/>
        <v/>
      </c>
      <c r="BI597" s="3" t="str">
        <f t="shared" si="401"/>
        <v/>
      </c>
      <c r="BJ597" s="3" t="str">
        <f t="shared" si="402"/>
        <v/>
      </c>
    </row>
    <row r="598" spans="2:62">
      <c r="B598" s="6">
        <v>17</v>
      </c>
      <c r="C598" s="4" t="str">
        <f>IF(B598="","",VLOOKUP(B598,Tabelle2!$A$2:$B$38,2,0))</f>
        <v>0-3-8-10-23-26</v>
      </c>
      <c r="D598" s="3">
        <f t="shared" si="370"/>
        <v>0</v>
      </c>
      <c r="E598" s="7" t="str">
        <f t="shared" si="369"/>
        <v>L</v>
      </c>
      <c r="F598" s="32" t="str">
        <f>IF(B598="","",IF(AE597&lt;$J$15,"Bet","No Bet"))</f>
        <v>Bet</v>
      </c>
      <c r="G598" s="22">
        <f t="shared" si="371"/>
        <v>-804</v>
      </c>
      <c r="AE598" s="1">
        <f>IF(E598="L",AE597+1,IF(E598="W",0,""))</f>
        <v>1</v>
      </c>
      <c r="AF598" s="3" t="str">
        <f t="shared" si="372"/>
        <v/>
      </c>
      <c r="AG598" s="3" t="str">
        <f t="shared" si="373"/>
        <v/>
      </c>
      <c r="AH598" s="3" t="str">
        <f t="shared" si="374"/>
        <v/>
      </c>
      <c r="AI598" s="3" t="str">
        <f t="shared" si="375"/>
        <v/>
      </c>
      <c r="AJ598" s="3" t="str">
        <f t="shared" si="376"/>
        <v/>
      </c>
      <c r="AK598" s="3" t="str">
        <f t="shared" si="377"/>
        <v/>
      </c>
      <c r="AL598" s="3" t="str">
        <f t="shared" si="378"/>
        <v/>
      </c>
      <c r="AM598" s="3" t="str">
        <f t="shared" si="379"/>
        <v/>
      </c>
      <c r="AN598" s="3" t="str">
        <f t="shared" si="380"/>
        <v/>
      </c>
      <c r="AO598" s="3" t="str">
        <f t="shared" si="381"/>
        <v/>
      </c>
      <c r="AP598" s="3" t="str">
        <f t="shared" si="382"/>
        <v/>
      </c>
      <c r="AQ598" s="3" t="str">
        <f t="shared" si="383"/>
        <v/>
      </c>
      <c r="AR598" s="3" t="str">
        <f t="shared" si="384"/>
        <v/>
      </c>
      <c r="AS598" s="3" t="str">
        <f t="shared" si="385"/>
        <v/>
      </c>
      <c r="AT598" s="3" t="str">
        <f t="shared" si="386"/>
        <v/>
      </c>
      <c r="AU598" s="3" t="str">
        <f t="shared" si="387"/>
        <v/>
      </c>
      <c r="AV598" s="3" t="str">
        <f t="shared" si="388"/>
        <v/>
      </c>
      <c r="AW598" s="3" t="str">
        <f t="shared" si="389"/>
        <v/>
      </c>
      <c r="AX598" s="3" t="str">
        <f t="shared" si="390"/>
        <v/>
      </c>
      <c r="AY598" s="3" t="str">
        <f t="shared" si="391"/>
        <v/>
      </c>
      <c r="AZ598" s="3" t="str">
        <f t="shared" si="392"/>
        <v/>
      </c>
      <c r="BA598" s="3" t="str">
        <f t="shared" si="393"/>
        <v/>
      </c>
      <c r="BB598" s="3" t="str">
        <f t="shared" si="394"/>
        <v/>
      </c>
      <c r="BC598" s="3" t="str">
        <f t="shared" si="395"/>
        <v/>
      </c>
      <c r="BD598" s="3" t="str">
        <f t="shared" si="396"/>
        <v/>
      </c>
      <c r="BE598" s="3" t="str">
        <f t="shared" si="397"/>
        <v/>
      </c>
      <c r="BF598" s="3" t="str">
        <f t="shared" si="398"/>
        <v/>
      </c>
      <c r="BG598" s="3" t="str">
        <f t="shared" si="399"/>
        <v/>
      </c>
      <c r="BH598" s="3" t="str">
        <f t="shared" si="400"/>
        <v/>
      </c>
      <c r="BI598" s="3" t="str">
        <f t="shared" si="401"/>
        <v/>
      </c>
      <c r="BJ598" s="3" t="str">
        <f t="shared" si="402"/>
        <v/>
      </c>
    </row>
    <row r="599" spans="2:62">
      <c r="B599" s="6">
        <v>17</v>
      </c>
      <c r="C599" s="4" t="str">
        <f>IF(B599="","",VLOOKUP(B599,Tabelle2!$A$2:$B$38,2,0))</f>
        <v>0-3-8-10-23-26</v>
      </c>
      <c r="D599" s="3">
        <f t="shared" si="370"/>
        <v>0</v>
      </c>
      <c r="E599" s="7" t="str">
        <f t="shared" si="369"/>
        <v>L</v>
      </c>
      <c r="F599" s="32" t="str">
        <f>IF(B599="","",IF(AE598&lt;$J$15,"Bet","No Bet"))</f>
        <v>Bet</v>
      </c>
      <c r="G599" s="22">
        <f t="shared" si="371"/>
        <v>-810</v>
      </c>
      <c r="AE599" s="1">
        <f>IF(E599="L",AE598+1,IF(E599="W",0,""))</f>
        <v>2</v>
      </c>
      <c r="AF599" s="3" t="str">
        <f t="shared" si="372"/>
        <v/>
      </c>
      <c r="AG599" s="3">
        <f t="shared" si="373"/>
        <v>1</v>
      </c>
      <c r="AH599" s="3" t="str">
        <f t="shared" si="374"/>
        <v/>
      </c>
      <c r="AI599" s="3" t="str">
        <f t="shared" si="375"/>
        <v/>
      </c>
      <c r="AJ599" s="3" t="str">
        <f t="shared" si="376"/>
        <v/>
      </c>
      <c r="AK599" s="3" t="str">
        <f t="shared" si="377"/>
        <v/>
      </c>
      <c r="AL599" s="3" t="str">
        <f t="shared" si="378"/>
        <v/>
      </c>
      <c r="AM599" s="3" t="str">
        <f t="shared" si="379"/>
        <v/>
      </c>
      <c r="AN599" s="3" t="str">
        <f t="shared" si="380"/>
        <v/>
      </c>
      <c r="AO599" s="3" t="str">
        <f t="shared" si="381"/>
        <v/>
      </c>
      <c r="AP599" s="3" t="str">
        <f t="shared" si="382"/>
        <v/>
      </c>
      <c r="AQ599" s="3" t="str">
        <f t="shared" si="383"/>
        <v/>
      </c>
      <c r="AR599" s="3" t="str">
        <f t="shared" si="384"/>
        <v/>
      </c>
      <c r="AS599" s="3" t="str">
        <f t="shared" si="385"/>
        <v/>
      </c>
      <c r="AT599" s="3" t="str">
        <f t="shared" si="386"/>
        <v/>
      </c>
      <c r="AU599" s="3" t="str">
        <f t="shared" si="387"/>
        <v/>
      </c>
      <c r="AV599" s="3" t="str">
        <f t="shared" si="388"/>
        <v/>
      </c>
      <c r="AW599" s="3" t="str">
        <f t="shared" si="389"/>
        <v/>
      </c>
      <c r="AX599" s="3" t="str">
        <f t="shared" si="390"/>
        <v/>
      </c>
      <c r="AY599" s="3" t="str">
        <f t="shared" si="391"/>
        <v/>
      </c>
      <c r="AZ599" s="3" t="str">
        <f t="shared" si="392"/>
        <v/>
      </c>
      <c r="BA599" s="3" t="str">
        <f t="shared" si="393"/>
        <v/>
      </c>
      <c r="BB599" s="3" t="str">
        <f t="shared" si="394"/>
        <v/>
      </c>
      <c r="BC599" s="3" t="str">
        <f t="shared" si="395"/>
        <v/>
      </c>
      <c r="BD599" s="3" t="str">
        <f t="shared" si="396"/>
        <v/>
      </c>
      <c r="BE599" s="3" t="str">
        <f t="shared" si="397"/>
        <v/>
      </c>
      <c r="BF599" s="3" t="str">
        <f t="shared" si="398"/>
        <v/>
      </c>
      <c r="BG599" s="3" t="str">
        <f t="shared" si="399"/>
        <v/>
      </c>
      <c r="BH599" s="3" t="str">
        <f t="shared" si="400"/>
        <v/>
      </c>
      <c r="BI599" s="3" t="str">
        <f t="shared" si="401"/>
        <v/>
      </c>
      <c r="BJ599" s="3" t="str">
        <f t="shared" si="402"/>
        <v/>
      </c>
    </row>
    <row r="600" spans="2:62">
      <c r="B600">
        <v>22</v>
      </c>
      <c r="AF600" s="3" t="str">
        <f t="shared" si="372"/>
        <v/>
      </c>
      <c r="AG600" s="3" t="str">
        <f t="shared" si="373"/>
        <v/>
      </c>
      <c r="AH600" s="3" t="str">
        <f t="shared" si="374"/>
        <v/>
      </c>
      <c r="AI600" s="3" t="str">
        <f t="shared" si="375"/>
        <v/>
      </c>
      <c r="AJ600" s="3" t="str">
        <f t="shared" si="376"/>
        <v/>
      </c>
      <c r="AK600" s="3" t="str">
        <f t="shared" si="377"/>
        <v/>
      </c>
      <c r="AL600" s="3" t="str">
        <f t="shared" si="378"/>
        <v/>
      </c>
      <c r="AM600" s="3" t="str">
        <f t="shared" si="379"/>
        <v/>
      </c>
      <c r="AN600" s="3" t="str">
        <f t="shared" si="380"/>
        <v/>
      </c>
      <c r="AO600" s="3" t="str">
        <f t="shared" si="381"/>
        <v/>
      </c>
      <c r="AP600" s="3" t="str">
        <f t="shared" si="382"/>
        <v/>
      </c>
      <c r="AQ600" s="3" t="str">
        <f t="shared" si="383"/>
        <v/>
      </c>
      <c r="AR600" s="3" t="str">
        <f t="shared" si="384"/>
        <v/>
      </c>
      <c r="AS600" s="3" t="str">
        <f t="shared" si="385"/>
        <v/>
      </c>
      <c r="AT600" s="3" t="str">
        <f t="shared" si="386"/>
        <v/>
      </c>
      <c r="AU600" s="3" t="str">
        <f t="shared" si="387"/>
        <v/>
      </c>
      <c r="AV600" s="3" t="str">
        <f t="shared" si="388"/>
        <v/>
      </c>
      <c r="AW600" s="3" t="str">
        <f t="shared" si="389"/>
        <v/>
      </c>
      <c r="AX600" s="3" t="str">
        <f t="shared" si="390"/>
        <v/>
      </c>
      <c r="AY600" s="3" t="str">
        <f t="shared" si="391"/>
        <v/>
      </c>
      <c r="AZ600" s="3" t="str">
        <f t="shared" si="392"/>
        <v/>
      </c>
      <c r="BA600" s="3" t="str">
        <f t="shared" si="393"/>
        <v/>
      </c>
      <c r="BB600" s="3" t="str">
        <f t="shared" si="394"/>
        <v/>
      </c>
      <c r="BC600" s="3" t="str">
        <f t="shared" si="395"/>
        <v/>
      </c>
      <c r="BD600" s="3" t="str">
        <f t="shared" si="396"/>
        <v/>
      </c>
      <c r="BE600" s="3" t="str">
        <f t="shared" si="397"/>
        <v/>
      </c>
      <c r="BF600" s="3" t="str">
        <f t="shared" si="398"/>
        <v/>
      </c>
      <c r="BG600" s="3" t="str">
        <f t="shared" si="399"/>
        <v/>
      </c>
      <c r="BH600" s="3" t="str">
        <f t="shared" si="400"/>
        <v/>
      </c>
      <c r="BI600" s="3" t="str">
        <f t="shared" si="401"/>
        <v/>
      </c>
      <c r="BJ600" s="3" t="str">
        <f>IF(AE600="","",IF(AND($AE601=0,$AE600&gt;30),1,""))</f>
        <v/>
      </c>
    </row>
    <row r="601" spans="2:62">
      <c r="B601">
        <v>36</v>
      </c>
    </row>
    <row r="602" spans="2:62">
      <c r="B602">
        <v>6</v>
      </c>
      <c r="AF602">
        <f>SUM(AF3:AF600)</f>
        <v>10</v>
      </c>
      <c r="AG602">
        <f t="shared" ref="AG602:BJ602" si="403">SUM(AG3:AG600)</f>
        <v>6</v>
      </c>
      <c r="AH602">
        <f t="shared" si="403"/>
        <v>8</v>
      </c>
      <c r="AI602">
        <f t="shared" si="403"/>
        <v>6</v>
      </c>
      <c r="AJ602">
        <f t="shared" si="403"/>
        <v>4</v>
      </c>
      <c r="AK602">
        <f t="shared" si="403"/>
        <v>7</v>
      </c>
      <c r="AL602">
        <f t="shared" si="403"/>
        <v>4</v>
      </c>
      <c r="AM602">
        <f t="shared" si="403"/>
        <v>5</v>
      </c>
      <c r="AN602">
        <f t="shared" si="403"/>
        <v>3</v>
      </c>
      <c r="AO602">
        <f t="shared" si="403"/>
        <v>1</v>
      </c>
      <c r="AP602">
        <f t="shared" si="403"/>
        <v>1</v>
      </c>
      <c r="AQ602">
        <f t="shared" si="403"/>
        <v>2</v>
      </c>
      <c r="AR602">
        <f t="shared" si="403"/>
        <v>3</v>
      </c>
      <c r="AS602">
        <f t="shared" si="403"/>
        <v>2</v>
      </c>
      <c r="AT602">
        <f t="shared" si="403"/>
        <v>3</v>
      </c>
      <c r="AU602">
        <f t="shared" si="403"/>
        <v>1</v>
      </c>
      <c r="AV602">
        <f t="shared" si="403"/>
        <v>0</v>
      </c>
      <c r="AW602">
        <f t="shared" si="403"/>
        <v>0</v>
      </c>
      <c r="AX602">
        <f t="shared" si="403"/>
        <v>1</v>
      </c>
      <c r="AY602">
        <f t="shared" si="403"/>
        <v>0</v>
      </c>
      <c r="AZ602">
        <f t="shared" si="403"/>
        <v>0</v>
      </c>
      <c r="BA602">
        <f t="shared" si="403"/>
        <v>0</v>
      </c>
      <c r="BB602">
        <f t="shared" si="403"/>
        <v>0</v>
      </c>
      <c r="BC602">
        <f t="shared" si="403"/>
        <v>0</v>
      </c>
      <c r="BD602">
        <f t="shared" si="403"/>
        <v>0</v>
      </c>
      <c r="BE602">
        <f t="shared" si="403"/>
        <v>1</v>
      </c>
      <c r="BF602">
        <f t="shared" si="403"/>
        <v>0</v>
      </c>
      <c r="BG602">
        <f t="shared" si="403"/>
        <v>0</v>
      </c>
      <c r="BH602">
        <f t="shared" si="403"/>
        <v>0</v>
      </c>
      <c r="BI602">
        <f t="shared" si="403"/>
        <v>1</v>
      </c>
      <c r="BJ602">
        <f t="shared" si="403"/>
        <v>1</v>
      </c>
    </row>
    <row r="603" spans="2:62">
      <c r="B603">
        <v>10</v>
      </c>
    </row>
    <row r="604" spans="2:62">
      <c r="B604">
        <v>19</v>
      </c>
    </row>
    <row r="605" spans="2:62">
      <c r="B605">
        <v>31</v>
      </c>
    </row>
    <row r="606" spans="2:62">
      <c r="B606">
        <v>11</v>
      </c>
    </row>
    <row r="607" spans="2:62">
      <c r="B607">
        <v>18</v>
      </c>
    </row>
    <row r="608" spans="2:62">
      <c r="B608">
        <v>8</v>
      </c>
    </row>
    <row r="609" spans="2:2">
      <c r="B609">
        <v>21</v>
      </c>
    </row>
    <row r="610" spans="2:2">
      <c r="B610">
        <v>13</v>
      </c>
    </row>
    <row r="611" spans="2:2">
      <c r="B611">
        <v>34</v>
      </c>
    </row>
    <row r="612" spans="2:2">
      <c r="B612">
        <v>1</v>
      </c>
    </row>
    <row r="613" spans="2:2">
      <c r="B613">
        <v>31</v>
      </c>
    </row>
    <row r="614" spans="2:2">
      <c r="B614">
        <v>8</v>
      </c>
    </row>
    <row r="615" spans="2:2">
      <c r="B615">
        <v>27</v>
      </c>
    </row>
    <row r="616" spans="2:2">
      <c r="B616">
        <v>16</v>
      </c>
    </row>
    <row r="617" spans="2:2">
      <c r="B617">
        <v>17</v>
      </c>
    </row>
    <row r="618" spans="2:2">
      <c r="B618">
        <v>21</v>
      </c>
    </row>
    <row r="619" spans="2:2">
      <c r="B619">
        <v>13</v>
      </c>
    </row>
    <row r="620" spans="2:2">
      <c r="B620">
        <v>35</v>
      </c>
    </row>
    <row r="621" spans="2:2">
      <c r="B621">
        <v>2</v>
      </c>
    </row>
    <row r="622" spans="2:2">
      <c r="B622">
        <v>12</v>
      </c>
    </row>
  </sheetData>
  <mergeCells count="4">
    <mergeCell ref="I6:J6"/>
    <mergeCell ref="I7:J7"/>
    <mergeCell ref="L3:M3"/>
    <mergeCell ref="I9:J1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workbookViewId="0">
      <selection activeCell="B41" sqref="B41"/>
    </sheetView>
  </sheetViews>
  <sheetFormatPr baseColWidth="10" defaultRowHeight="15"/>
  <cols>
    <col min="2" max="2" width="20.28515625" style="2" customWidth="1"/>
  </cols>
  <sheetData>
    <row r="1" spans="1:9">
      <c r="A1" t="s">
        <v>0</v>
      </c>
      <c r="B1" s="2" t="s">
        <v>1</v>
      </c>
    </row>
    <row r="2" spans="1:9">
      <c r="A2">
        <v>1</v>
      </c>
      <c r="B2" s="2" t="s">
        <v>4</v>
      </c>
      <c r="D2" s="1">
        <v>7</v>
      </c>
      <c r="E2" s="1">
        <v>11</v>
      </c>
      <c r="F2" s="1">
        <v>12</v>
      </c>
      <c r="G2" s="1">
        <v>28</v>
      </c>
      <c r="H2" s="1">
        <v>30</v>
      </c>
      <c r="I2" s="1">
        <v>36</v>
      </c>
    </row>
    <row r="3" spans="1:9">
      <c r="A3">
        <v>2</v>
      </c>
      <c r="B3" s="2" t="s">
        <v>3</v>
      </c>
      <c r="D3" s="1">
        <v>3</v>
      </c>
      <c r="E3" s="1">
        <v>8</v>
      </c>
      <c r="F3" s="1">
        <v>11</v>
      </c>
      <c r="G3" s="1">
        <v>12</v>
      </c>
      <c r="H3" s="1">
        <v>30</v>
      </c>
      <c r="I3" s="1">
        <v>35</v>
      </c>
    </row>
    <row r="4" spans="1:9">
      <c r="A4">
        <v>3</v>
      </c>
      <c r="B4" s="2" t="s">
        <v>2</v>
      </c>
      <c r="D4" s="1">
        <v>2</v>
      </c>
      <c r="E4" s="1">
        <v>9</v>
      </c>
      <c r="F4" s="1">
        <v>14</v>
      </c>
      <c r="G4" s="1">
        <v>17</v>
      </c>
      <c r="H4" s="1">
        <v>25</v>
      </c>
      <c r="I4" s="1">
        <v>31</v>
      </c>
    </row>
    <row r="5" spans="1:9">
      <c r="A5">
        <v>4</v>
      </c>
      <c r="B5" s="2" t="s">
        <v>5</v>
      </c>
      <c r="D5" s="1">
        <v>7</v>
      </c>
      <c r="E5" s="1">
        <v>11</v>
      </c>
      <c r="F5" s="1">
        <v>12</v>
      </c>
      <c r="G5" s="1">
        <v>13</v>
      </c>
      <c r="H5" s="1">
        <v>28</v>
      </c>
      <c r="I5" s="1">
        <v>36</v>
      </c>
    </row>
    <row r="6" spans="1:9">
      <c r="A6">
        <v>5</v>
      </c>
      <c r="B6" s="2" t="s">
        <v>6</v>
      </c>
      <c r="D6" s="1">
        <v>6</v>
      </c>
      <c r="E6" s="1">
        <v>9</v>
      </c>
      <c r="F6" s="1">
        <v>18</v>
      </c>
      <c r="G6" s="1">
        <v>22</v>
      </c>
      <c r="H6" s="1">
        <v>27</v>
      </c>
      <c r="I6" s="1">
        <v>34</v>
      </c>
    </row>
    <row r="7" spans="1:9">
      <c r="A7">
        <v>6</v>
      </c>
      <c r="B7" s="2" t="s">
        <v>7</v>
      </c>
      <c r="D7" s="1">
        <v>0</v>
      </c>
      <c r="E7" s="1">
        <v>5</v>
      </c>
      <c r="F7" s="1">
        <v>10</v>
      </c>
      <c r="G7" s="1">
        <v>15</v>
      </c>
      <c r="H7" s="1">
        <v>24</v>
      </c>
      <c r="I7" s="1">
        <v>32</v>
      </c>
    </row>
    <row r="8" spans="1:9">
      <c r="A8">
        <v>7</v>
      </c>
      <c r="B8" s="2" t="s">
        <v>8</v>
      </c>
      <c r="D8" s="1">
        <v>1</v>
      </c>
      <c r="E8" s="1">
        <v>4</v>
      </c>
      <c r="F8" s="1">
        <v>15</v>
      </c>
      <c r="G8" s="1">
        <v>16</v>
      </c>
      <c r="H8" s="1">
        <v>19</v>
      </c>
      <c r="I8" s="1">
        <v>33</v>
      </c>
    </row>
    <row r="9" spans="1:9">
      <c r="A9">
        <v>8</v>
      </c>
      <c r="B9" s="2" t="s">
        <v>9</v>
      </c>
      <c r="D9" s="1">
        <v>2</v>
      </c>
      <c r="E9" s="1">
        <v>14</v>
      </c>
      <c r="F9" s="1">
        <v>17</v>
      </c>
      <c r="G9" s="1">
        <v>20</v>
      </c>
      <c r="H9" s="1">
        <v>25</v>
      </c>
      <c r="I9" s="1">
        <v>31</v>
      </c>
    </row>
    <row r="10" spans="1:9">
      <c r="A10">
        <v>9</v>
      </c>
      <c r="B10" s="2" t="s">
        <v>10</v>
      </c>
      <c r="D10" s="1">
        <v>0</v>
      </c>
      <c r="E10" s="1">
        <v>3</v>
      </c>
      <c r="F10" s="1">
        <v>5</v>
      </c>
      <c r="G10" s="1">
        <v>10</v>
      </c>
      <c r="H10" s="1">
        <v>23</v>
      </c>
      <c r="I10" s="1">
        <v>26</v>
      </c>
    </row>
    <row r="11" spans="1:9">
      <c r="A11">
        <v>10</v>
      </c>
      <c r="B11" s="2" t="s">
        <v>11</v>
      </c>
      <c r="D11" s="1">
        <v>6</v>
      </c>
      <c r="E11" s="1">
        <v>9</v>
      </c>
      <c r="F11" s="1">
        <v>17</v>
      </c>
      <c r="G11" s="1">
        <v>22</v>
      </c>
      <c r="H11" s="1">
        <v>31</v>
      </c>
      <c r="I11" s="1">
        <v>34</v>
      </c>
    </row>
    <row r="12" spans="1:9">
      <c r="A12">
        <v>11</v>
      </c>
      <c r="B12" s="2" t="s">
        <v>14</v>
      </c>
      <c r="D12" s="1">
        <v>1</v>
      </c>
      <c r="E12" s="1">
        <v>2</v>
      </c>
      <c r="F12" s="1">
        <v>4</v>
      </c>
      <c r="G12" s="1">
        <v>20</v>
      </c>
      <c r="H12" s="1">
        <v>21</v>
      </c>
      <c r="I12" s="1">
        <v>33</v>
      </c>
    </row>
    <row r="13" spans="1:9">
      <c r="A13">
        <v>12</v>
      </c>
      <c r="B13" s="2" t="s">
        <v>15</v>
      </c>
      <c r="D13" s="1">
        <v>1</v>
      </c>
      <c r="E13" s="1">
        <v>2</v>
      </c>
      <c r="F13" s="1">
        <v>4</v>
      </c>
      <c r="G13" s="1">
        <v>14</v>
      </c>
      <c r="H13" s="1">
        <v>20</v>
      </c>
      <c r="I13" s="1">
        <v>21</v>
      </c>
    </row>
    <row r="14" spans="1:9">
      <c r="A14">
        <v>13</v>
      </c>
      <c r="B14" s="2" t="s">
        <v>16</v>
      </c>
      <c r="D14" s="1">
        <v>4</v>
      </c>
      <c r="E14" s="1">
        <v>15</v>
      </c>
      <c r="F14" s="1">
        <v>16</v>
      </c>
      <c r="G14" s="1">
        <v>19</v>
      </c>
      <c r="H14" s="1">
        <v>24</v>
      </c>
      <c r="I14" s="1">
        <v>33</v>
      </c>
    </row>
    <row r="15" spans="1:9">
      <c r="A15">
        <v>14</v>
      </c>
      <c r="B15" s="2" t="s">
        <v>17</v>
      </c>
      <c r="D15" s="1">
        <v>3</v>
      </c>
      <c r="E15" s="1">
        <v>8</v>
      </c>
      <c r="F15" s="1">
        <v>12</v>
      </c>
      <c r="G15" s="1">
        <v>23</v>
      </c>
      <c r="H15" s="1">
        <v>30</v>
      </c>
      <c r="I15" s="1">
        <v>35</v>
      </c>
    </row>
    <row r="16" spans="1:9">
      <c r="A16">
        <v>15</v>
      </c>
      <c r="B16" s="2" t="s">
        <v>18</v>
      </c>
      <c r="D16" s="1">
        <v>6</v>
      </c>
      <c r="E16" s="1">
        <v>7</v>
      </c>
      <c r="F16" s="1">
        <v>12</v>
      </c>
      <c r="G16" s="1">
        <v>18</v>
      </c>
      <c r="H16" s="1">
        <v>27</v>
      </c>
      <c r="I16" s="1">
        <v>29</v>
      </c>
    </row>
    <row r="17" spans="1:9">
      <c r="A17">
        <v>16</v>
      </c>
      <c r="B17" s="2" t="s">
        <v>19</v>
      </c>
      <c r="D17" s="1">
        <v>7</v>
      </c>
      <c r="E17" s="1">
        <v>13</v>
      </c>
      <c r="F17" s="1">
        <v>18</v>
      </c>
      <c r="G17" s="1">
        <v>27</v>
      </c>
      <c r="H17" s="1">
        <v>29</v>
      </c>
      <c r="I17" s="1">
        <v>36</v>
      </c>
    </row>
    <row r="18" spans="1:9">
      <c r="A18">
        <v>17</v>
      </c>
      <c r="B18" s="2" t="s">
        <v>20</v>
      </c>
      <c r="D18" s="1">
        <v>0</v>
      </c>
      <c r="E18" s="1">
        <v>3</v>
      </c>
      <c r="F18" s="1">
        <v>8</v>
      </c>
      <c r="G18" s="1">
        <v>10</v>
      </c>
      <c r="H18" s="1">
        <v>23</v>
      </c>
      <c r="I18" s="1">
        <v>26</v>
      </c>
    </row>
    <row r="19" spans="1:9">
      <c r="A19">
        <v>18</v>
      </c>
      <c r="B19" s="2" t="s">
        <v>21</v>
      </c>
      <c r="D19" s="1">
        <v>0</v>
      </c>
      <c r="E19" s="1">
        <v>5</v>
      </c>
      <c r="F19" s="1">
        <v>15</v>
      </c>
      <c r="G19" s="1">
        <v>16</v>
      </c>
      <c r="H19" s="1">
        <v>24</v>
      </c>
      <c r="I19" s="1">
        <v>32</v>
      </c>
    </row>
    <row r="20" spans="1:9">
      <c r="A20">
        <v>19</v>
      </c>
      <c r="B20" s="2" t="s">
        <v>22</v>
      </c>
      <c r="D20" s="1">
        <v>7</v>
      </c>
      <c r="E20" s="1">
        <v>13</v>
      </c>
      <c r="F20" s="1">
        <v>27</v>
      </c>
      <c r="G20" s="1">
        <v>28</v>
      </c>
      <c r="H20" s="1">
        <v>29</v>
      </c>
      <c r="I20" s="1">
        <v>36</v>
      </c>
    </row>
    <row r="21" spans="1:9">
      <c r="A21">
        <v>20</v>
      </c>
      <c r="B21" s="2" t="s">
        <v>23</v>
      </c>
      <c r="D21" s="1">
        <v>8</v>
      </c>
      <c r="E21" s="1">
        <v>11</v>
      </c>
      <c r="F21" s="1">
        <v>12</v>
      </c>
      <c r="G21" s="1">
        <v>28</v>
      </c>
      <c r="H21" s="1">
        <v>30</v>
      </c>
      <c r="I21" s="1">
        <v>35</v>
      </c>
    </row>
    <row r="22" spans="1:9">
      <c r="A22">
        <v>21</v>
      </c>
      <c r="B22" s="2" t="s">
        <v>24</v>
      </c>
      <c r="D22" s="1">
        <v>11</v>
      </c>
      <c r="E22" s="1">
        <v>12</v>
      </c>
      <c r="F22" s="1">
        <v>28</v>
      </c>
      <c r="G22" s="1">
        <v>30</v>
      </c>
      <c r="H22" s="1">
        <v>35</v>
      </c>
      <c r="I22" s="1">
        <v>36</v>
      </c>
    </row>
    <row r="23" spans="1:9">
      <c r="A23">
        <v>22</v>
      </c>
      <c r="B23" s="2" t="s">
        <v>25</v>
      </c>
      <c r="D23" s="1">
        <v>0</v>
      </c>
      <c r="E23" s="1">
        <v>5</v>
      </c>
      <c r="F23" s="1">
        <v>10</v>
      </c>
      <c r="G23" s="1">
        <v>24</v>
      </c>
      <c r="H23" s="1">
        <v>26</v>
      </c>
      <c r="I23" s="1">
        <v>32</v>
      </c>
    </row>
    <row r="24" spans="1:9">
      <c r="A24">
        <v>23</v>
      </c>
      <c r="B24" s="2" t="s">
        <v>26</v>
      </c>
      <c r="D24" s="1">
        <v>9</v>
      </c>
      <c r="E24" s="1">
        <v>14</v>
      </c>
      <c r="F24" s="1">
        <v>17</v>
      </c>
      <c r="G24" s="1">
        <v>25</v>
      </c>
      <c r="H24" s="1">
        <v>31</v>
      </c>
      <c r="I24" s="1">
        <v>34</v>
      </c>
    </row>
    <row r="25" spans="1:9">
      <c r="A25">
        <v>24</v>
      </c>
      <c r="B25" s="2" t="s">
        <v>27</v>
      </c>
      <c r="D25" s="1">
        <v>6</v>
      </c>
      <c r="E25" s="1">
        <v>13</v>
      </c>
      <c r="F25" s="1">
        <v>18</v>
      </c>
      <c r="G25" s="1">
        <v>22</v>
      </c>
      <c r="H25" s="1">
        <v>27</v>
      </c>
      <c r="I25" s="1">
        <v>29</v>
      </c>
    </row>
    <row r="26" spans="1:9">
      <c r="A26">
        <v>25</v>
      </c>
      <c r="B26" s="2" t="s">
        <v>28</v>
      </c>
      <c r="D26" s="1">
        <v>3</v>
      </c>
      <c r="E26" s="1">
        <v>8</v>
      </c>
      <c r="F26" s="1">
        <v>23</v>
      </c>
      <c r="G26" s="1">
        <v>26</v>
      </c>
      <c r="H26" s="1">
        <v>30</v>
      </c>
      <c r="I26" s="1">
        <v>35</v>
      </c>
    </row>
    <row r="27" spans="1:9">
      <c r="A27">
        <v>26</v>
      </c>
      <c r="B27" s="2" t="s">
        <v>29</v>
      </c>
      <c r="D27" s="1">
        <v>9</v>
      </c>
      <c r="E27" s="1">
        <v>17</v>
      </c>
      <c r="F27" s="1">
        <v>22</v>
      </c>
      <c r="G27" s="1">
        <v>25</v>
      </c>
      <c r="H27" s="1">
        <v>31</v>
      </c>
      <c r="I27" s="1">
        <v>34</v>
      </c>
    </row>
    <row r="28" spans="1:9">
      <c r="A28">
        <v>27</v>
      </c>
      <c r="B28" s="2" t="s">
        <v>30</v>
      </c>
      <c r="D28" s="1">
        <v>5</v>
      </c>
      <c r="E28" s="1">
        <v>15</v>
      </c>
      <c r="F28" s="1">
        <v>16</v>
      </c>
      <c r="G28" s="1">
        <v>19</v>
      </c>
      <c r="H28" s="1">
        <v>24</v>
      </c>
      <c r="I28" s="1">
        <v>32</v>
      </c>
    </row>
    <row r="29" spans="1:9">
      <c r="A29">
        <v>28</v>
      </c>
      <c r="B29" s="2" t="s">
        <v>31</v>
      </c>
      <c r="D29" s="1">
        <v>1</v>
      </c>
      <c r="E29" s="1">
        <v>4</v>
      </c>
      <c r="F29" s="1">
        <v>19</v>
      </c>
      <c r="G29" s="1">
        <v>20</v>
      </c>
      <c r="H29" s="1">
        <v>21</v>
      </c>
      <c r="I29" s="1">
        <v>33</v>
      </c>
    </row>
    <row r="30" spans="1:9">
      <c r="A30">
        <v>29</v>
      </c>
      <c r="B30" s="2" t="s">
        <v>32</v>
      </c>
      <c r="D30" s="1">
        <v>15</v>
      </c>
      <c r="E30" s="1">
        <v>16</v>
      </c>
      <c r="F30" s="1">
        <v>19</v>
      </c>
      <c r="G30" s="1">
        <v>24</v>
      </c>
      <c r="H30" s="1">
        <v>32</v>
      </c>
      <c r="I30" s="1">
        <v>33</v>
      </c>
    </row>
    <row r="31" spans="1:9">
      <c r="A31">
        <v>30</v>
      </c>
      <c r="B31" s="2" t="s">
        <v>33</v>
      </c>
      <c r="D31" s="1">
        <v>1</v>
      </c>
      <c r="E31" s="1">
        <v>2</v>
      </c>
      <c r="F31" s="1">
        <v>14</v>
      </c>
      <c r="G31" s="1">
        <v>20</v>
      </c>
      <c r="H31" s="1">
        <v>21</v>
      </c>
      <c r="I31" s="1">
        <v>25</v>
      </c>
    </row>
    <row r="32" spans="1:9">
      <c r="A32">
        <v>31</v>
      </c>
      <c r="B32" s="2" t="s">
        <v>34</v>
      </c>
      <c r="D32" s="1">
        <v>3</v>
      </c>
      <c r="E32" s="1">
        <v>8</v>
      </c>
      <c r="F32" s="1">
        <v>10</v>
      </c>
      <c r="G32" s="1">
        <v>23</v>
      </c>
      <c r="H32" s="1">
        <v>26</v>
      </c>
      <c r="I32" s="1">
        <v>35</v>
      </c>
    </row>
    <row r="33" spans="1:9">
      <c r="A33">
        <v>32</v>
      </c>
      <c r="B33" s="2" t="s">
        <v>35</v>
      </c>
      <c r="D33" s="1">
        <v>6</v>
      </c>
      <c r="E33" s="1">
        <v>18</v>
      </c>
      <c r="F33" s="1">
        <v>22</v>
      </c>
      <c r="G33" s="1">
        <v>27</v>
      </c>
      <c r="H33" s="1">
        <v>29</v>
      </c>
      <c r="I33" s="1">
        <v>34</v>
      </c>
    </row>
    <row r="34" spans="1:9">
      <c r="A34">
        <v>33</v>
      </c>
      <c r="B34" s="2" t="s">
        <v>36</v>
      </c>
      <c r="D34" s="1">
        <v>7</v>
      </c>
      <c r="E34" s="1">
        <v>11</v>
      </c>
      <c r="F34" s="1">
        <v>13</v>
      </c>
      <c r="G34" s="1">
        <v>28</v>
      </c>
      <c r="H34" s="1">
        <v>29</v>
      </c>
      <c r="I34" s="1">
        <v>36</v>
      </c>
    </row>
    <row r="35" spans="1:9">
      <c r="A35">
        <v>34</v>
      </c>
      <c r="B35" s="2" t="s">
        <v>37</v>
      </c>
      <c r="D35" s="1">
        <v>0</v>
      </c>
      <c r="E35" s="1">
        <v>5</v>
      </c>
      <c r="F35" s="1">
        <v>10</v>
      </c>
      <c r="G35" s="1">
        <v>23</v>
      </c>
      <c r="H35" s="1">
        <v>26</v>
      </c>
      <c r="I35" s="1">
        <v>32</v>
      </c>
    </row>
    <row r="36" spans="1:9">
      <c r="A36">
        <v>35</v>
      </c>
      <c r="B36" s="2" t="s">
        <v>38</v>
      </c>
      <c r="D36" s="1">
        <v>2</v>
      </c>
      <c r="E36" s="1">
        <v>14</v>
      </c>
      <c r="F36" s="1">
        <v>20</v>
      </c>
      <c r="G36" s="1">
        <v>21</v>
      </c>
      <c r="H36" s="1">
        <v>25</v>
      </c>
      <c r="I36" s="1">
        <v>31</v>
      </c>
    </row>
    <row r="37" spans="1:9">
      <c r="A37">
        <v>36</v>
      </c>
      <c r="B37" s="2" t="s">
        <v>39</v>
      </c>
      <c r="D37" s="1">
        <v>1</v>
      </c>
      <c r="E37" s="1">
        <v>4</v>
      </c>
      <c r="F37" s="1">
        <v>16</v>
      </c>
      <c r="G37" s="1">
        <v>19</v>
      </c>
      <c r="H37" s="1">
        <v>21</v>
      </c>
      <c r="I37" s="1">
        <v>33</v>
      </c>
    </row>
    <row r="38" spans="1:9">
      <c r="A38">
        <v>0</v>
      </c>
      <c r="B38" s="2" t="s">
        <v>40</v>
      </c>
      <c r="D38" s="1">
        <v>6</v>
      </c>
      <c r="E38" s="1">
        <v>9</v>
      </c>
      <c r="F38" s="1">
        <v>17</v>
      </c>
      <c r="G38" s="1">
        <v>18</v>
      </c>
      <c r="H38" s="1">
        <v>22</v>
      </c>
      <c r="I38" s="1">
        <v>34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2013-02-09T00:36:54Z</dcterms:created>
  <dcterms:modified xsi:type="dcterms:W3CDTF">2013-02-10T00:46:22Z</dcterms:modified>
</cp:coreProperties>
</file>