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60" windowWidth="17955" windowHeight="10935"/>
  </bookViews>
  <sheets>
    <sheet name="500" sheetId="1" r:id="rId1"/>
    <sheet name="400" sheetId="2" r:id="rId2"/>
    <sheet name="300" sheetId="4" r:id="rId3"/>
    <sheet name="200" sheetId="6" r:id="rId4"/>
    <sheet name="100" sheetId="7" r:id="rId5"/>
    <sheet name="Daily" sheetId="3" r:id="rId6"/>
    <sheet name="Sheet1" sheetId="5" r:id="rId7"/>
    <sheet name="sheet2" sheetId="8" r:id="rId8"/>
    <sheet name="Sheet3" sheetId="11" r:id="rId9"/>
  </sheets>
  <definedNames>
    <definedName name="_xlnm.Print_Area" localSheetId="8">Sheet3!$A$1:$O$201</definedName>
  </definedNames>
  <calcPr calcId="145621"/>
</workbook>
</file>

<file path=xl/calcChain.xml><?xml version="1.0" encoding="utf-8"?>
<calcChain xmlns="http://schemas.openxmlformats.org/spreadsheetml/2006/main">
  <c r="E136" i="7" l="1"/>
  <c r="F136" i="7"/>
  <c r="G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V136" i="7"/>
  <c r="W136" i="7"/>
  <c r="X136" i="7"/>
  <c r="Y136" i="7"/>
  <c r="Z136" i="7"/>
  <c r="AA136" i="7"/>
  <c r="AB136" i="7"/>
  <c r="AC136" i="7"/>
  <c r="AD136" i="7"/>
  <c r="AE136" i="7"/>
  <c r="AF136" i="7"/>
  <c r="AG136" i="7"/>
  <c r="AH136" i="7"/>
  <c r="AI136" i="7"/>
  <c r="D136" i="7"/>
  <c r="E134" i="7"/>
  <c r="F134" i="7"/>
  <c r="G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V134" i="7"/>
  <c r="W134" i="7"/>
  <c r="X134" i="7"/>
  <c r="Y134" i="7"/>
  <c r="Z134" i="7"/>
  <c r="AA134" i="7"/>
  <c r="AB134" i="7"/>
  <c r="AC134" i="7"/>
  <c r="AD134" i="7"/>
  <c r="AE134" i="7"/>
  <c r="AF134" i="7"/>
  <c r="AG134" i="7"/>
  <c r="AH134" i="7"/>
  <c r="AI134" i="7"/>
  <c r="D134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V132" i="7"/>
  <c r="W132" i="7"/>
  <c r="X132" i="7"/>
  <c r="Y132" i="7"/>
  <c r="Z132" i="7"/>
  <c r="AA132" i="7"/>
  <c r="AB132" i="7"/>
  <c r="AC132" i="7"/>
  <c r="AD132" i="7"/>
  <c r="AE132" i="7"/>
  <c r="AF132" i="7"/>
  <c r="AG132" i="7"/>
  <c r="AH132" i="7"/>
  <c r="AI132" i="7"/>
  <c r="D132" i="7"/>
  <c r="C228" i="6"/>
  <c r="D228" i="6"/>
  <c r="E228" i="6"/>
  <c r="F228" i="6"/>
  <c r="G228" i="6"/>
  <c r="H228" i="6"/>
  <c r="D226" i="6"/>
  <c r="C223" i="6"/>
  <c r="D223" i="6"/>
  <c r="C221" i="6"/>
  <c r="D221" i="6"/>
  <c r="E221" i="6"/>
  <c r="D326" i="4"/>
  <c r="E326" i="4"/>
  <c r="F326" i="4"/>
  <c r="G326" i="4"/>
  <c r="H326" i="4"/>
  <c r="G324" i="4"/>
  <c r="H324" i="4"/>
  <c r="I324" i="4"/>
  <c r="J324" i="4"/>
  <c r="K324" i="4"/>
  <c r="L324" i="4"/>
  <c r="M324" i="4"/>
  <c r="N324" i="4"/>
  <c r="O324" i="4"/>
  <c r="P324" i="4"/>
  <c r="Q324" i="4"/>
  <c r="R324" i="4"/>
  <c r="S324" i="4"/>
  <c r="T324" i="4"/>
  <c r="U324" i="4"/>
  <c r="V324" i="4"/>
  <c r="W324" i="4"/>
  <c r="X324" i="4"/>
  <c r="Y324" i="4"/>
  <c r="Z324" i="4"/>
  <c r="AA324" i="4"/>
  <c r="AB324" i="4"/>
  <c r="AC324" i="4"/>
  <c r="AD324" i="4"/>
  <c r="AE324" i="4"/>
  <c r="AF324" i="4"/>
  <c r="AG324" i="4"/>
  <c r="AH324" i="4"/>
  <c r="AI324" i="4"/>
  <c r="C324" i="4"/>
  <c r="D324" i="4"/>
  <c r="E324" i="4"/>
  <c r="F324" i="4"/>
  <c r="B425" i="2"/>
  <c r="AK447" i="2"/>
  <c r="D431" i="2"/>
  <c r="E431" i="2"/>
  <c r="D429" i="2"/>
  <c r="E429" i="2"/>
  <c r="D427" i="2"/>
  <c r="E427" i="2"/>
  <c r="D425" i="2"/>
  <c r="E425" i="2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29" i="1"/>
  <c r="D527" i="1"/>
  <c r="C523" i="1"/>
  <c r="D523" i="1"/>
  <c r="C525" i="1"/>
  <c r="D525" i="1"/>
  <c r="W525" i="1" l="1"/>
  <c r="V511" i="3" l="1"/>
  <c r="U511" i="3"/>
  <c r="T511" i="3"/>
  <c r="S511" i="3"/>
  <c r="R511" i="3"/>
  <c r="Q511" i="3"/>
  <c r="V510" i="3"/>
  <c r="U510" i="3"/>
  <c r="T510" i="3"/>
  <c r="S510" i="3"/>
  <c r="R510" i="3"/>
  <c r="Q510" i="3"/>
  <c r="P511" i="3"/>
  <c r="O513" i="3"/>
  <c r="O511" i="3"/>
  <c r="N511" i="3"/>
  <c r="P510" i="3"/>
  <c r="O510" i="3"/>
  <c r="N510" i="3"/>
  <c r="M511" i="3"/>
  <c r="L511" i="3"/>
  <c r="K511" i="3"/>
  <c r="M510" i="3"/>
  <c r="L510" i="3"/>
  <c r="K510" i="3"/>
  <c r="J511" i="3"/>
  <c r="J510" i="3"/>
  <c r="I511" i="3"/>
  <c r="I510" i="3"/>
  <c r="B520" i="1" l="1"/>
  <c r="K130" i="7"/>
  <c r="B126" i="7"/>
  <c r="B125" i="7"/>
  <c r="B124" i="7"/>
  <c r="B123" i="7"/>
  <c r="B122" i="7"/>
  <c r="B121" i="7"/>
  <c r="B120" i="7"/>
  <c r="B523" i="1"/>
  <c r="I523" i="1"/>
  <c r="B517" i="1"/>
  <c r="B518" i="1"/>
  <c r="B519" i="1"/>
  <c r="AK547" i="1" l="1"/>
  <c r="B521" i="1" l="1"/>
  <c r="B522" i="1"/>
  <c r="AN85" i="5" l="1"/>
  <c r="AN84" i="5"/>
  <c r="AQ69" i="5" l="1"/>
  <c r="AP69" i="5"/>
  <c r="AQ68" i="5" l="1"/>
  <c r="AP68" i="5"/>
  <c r="AQ67" i="5"/>
  <c r="AP67" i="5"/>
  <c r="AQ66" i="5"/>
  <c r="AP66" i="5"/>
  <c r="AQ65" i="5"/>
  <c r="AP65" i="5"/>
  <c r="AQ64" i="5"/>
  <c r="AP64" i="5"/>
  <c r="AQ63" i="5"/>
  <c r="AP63" i="5"/>
  <c r="AQ62" i="5"/>
  <c r="AP62" i="5"/>
  <c r="E130" i="7" l="1"/>
  <c r="F130" i="7"/>
  <c r="G130" i="7"/>
  <c r="H130" i="7"/>
  <c r="J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AI130" i="7"/>
  <c r="AJ130" i="7"/>
  <c r="I130" i="7"/>
  <c r="AQ61" i="5"/>
  <c r="AP61" i="5"/>
  <c r="AQ60" i="5" l="1"/>
  <c r="AP60" i="5"/>
  <c r="AQ59" i="5" l="1"/>
  <c r="AP59" i="5"/>
  <c r="AQ58" i="5"/>
  <c r="AP58" i="5"/>
  <c r="AQ57" i="5"/>
  <c r="AP57" i="5"/>
  <c r="AQ56" i="5" l="1"/>
  <c r="AP56" i="5"/>
  <c r="AQ55" i="5"/>
  <c r="AP55" i="5"/>
  <c r="AQ54" i="5"/>
  <c r="AP54" i="5"/>
  <c r="AQ53" i="5" l="1"/>
  <c r="AP53" i="5"/>
  <c r="AQ52" i="5"/>
  <c r="AP52" i="5"/>
  <c r="AQ51" i="5" l="1"/>
  <c r="AP51" i="5"/>
  <c r="AQ50" i="5" l="1"/>
  <c r="AP50" i="5"/>
  <c r="AQ49" i="5" l="1"/>
  <c r="AP49" i="5"/>
  <c r="AQ48" i="5"/>
  <c r="AP48" i="5"/>
  <c r="AQ47" i="5" l="1"/>
  <c r="AP47" i="5"/>
  <c r="AQ46" i="5"/>
  <c r="AP46" i="5"/>
  <c r="AK135" i="7"/>
  <c r="AQ45" i="5" l="1"/>
  <c r="AP45" i="5"/>
  <c r="AQ44" i="5" l="1"/>
  <c r="AP44" i="5"/>
  <c r="AQ43" i="5" l="1"/>
  <c r="AP43" i="5"/>
  <c r="AQ42" i="5" l="1"/>
  <c r="AP42" i="5"/>
  <c r="AB110" i="8"/>
  <c r="AC110" i="8"/>
  <c r="AD110" i="8"/>
  <c r="AE110" i="8"/>
  <c r="AF110" i="8"/>
  <c r="AG110" i="8"/>
  <c r="AH110" i="8"/>
  <c r="AI110" i="8"/>
  <c r="AA110" i="8"/>
  <c r="K106" i="8"/>
  <c r="L106" i="8"/>
  <c r="M106" i="8"/>
  <c r="N106" i="8"/>
  <c r="O106" i="8"/>
  <c r="P106" i="8"/>
  <c r="Q106" i="8"/>
  <c r="R106" i="8"/>
  <c r="S106" i="8"/>
  <c r="T106" i="8"/>
  <c r="U106" i="8"/>
  <c r="V106" i="8"/>
  <c r="W106" i="8"/>
  <c r="X106" i="8"/>
  <c r="Y106" i="8"/>
  <c r="Z106" i="8"/>
  <c r="AA106" i="8"/>
  <c r="AB106" i="8"/>
  <c r="AC106" i="8"/>
  <c r="AD106" i="8"/>
  <c r="AE106" i="8"/>
  <c r="AF106" i="8"/>
  <c r="AG106" i="8"/>
  <c r="AH106" i="8"/>
  <c r="AI106" i="8"/>
  <c r="H106" i="8"/>
  <c r="I106" i="8"/>
  <c r="J106" i="8"/>
  <c r="E106" i="8"/>
  <c r="F106" i="8"/>
  <c r="G106" i="8"/>
  <c r="AA114" i="8" l="1"/>
  <c r="AB114" i="8"/>
  <c r="AE114" i="8"/>
  <c r="AC114" i="8"/>
  <c r="AD114" i="8"/>
  <c r="AQ41" i="5"/>
  <c r="AP41" i="5"/>
  <c r="AK106" i="8" l="1"/>
  <c r="B106" i="8"/>
  <c r="E108" i="8"/>
  <c r="F108" i="8"/>
  <c r="G108" i="8"/>
  <c r="H108" i="8"/>
  <c r="E112" i="8"/>
  <c r="F112" i="8"/>
  <c r="G112" i="8"/>
  <c r="H112" i="8"/>
  <c r="K108" i="8"/>
  <c r="L108" i="8"/>
  <c r="M108" i="8"/>
  <c r="N108" i="8"/>
  <c r="O108" i="8"/>
  <c r="P108" i="8"/>
  <c r="Q108" i="8"/>
  <c r="R108" i="8"/>
  <c r="S108" i="8"/>
  <c r="T108" i="8"/>
  <c r="U108" i="8"/>
  <c r="V108" i="8"/>
  <c r="W108" i="8"/>
  <c r="X108" i="8"/>
  <c r="Y108" i="8"/>
  <c r="Z108" i="8"/>
  <c r="AA108" i="8"/>
  <c r="AB108" i="8"/>
  <c r="AC108" i="8"/>
  <c r="AD108" i="8"/>
  <c r="AE108" i="8"/>
  <c r="AF108" i="8"/>
  <c r="AG108" i="8"/>
  <c r="AH108" i="8"/>
  <c r="AI108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J112" i="8"/>
  <c r="J108" i="8"/>
  <c r="I112" i="8"/>
  <c r="I108" i="8"/>
  <c r="AQ40" i="5"/>
  <c r="AP40" i="5"/>
  <c r="AQ39" i="5" l="1"/>
  <c r="AP39" i="5"/>
  <c r="AC86" i="5" l="1"/>
  <c r="AC117" i="5" s="1"/>
  <c r="AD86" i="5"/>
  <c r="AD117" i="5" s="1"/>
  <c r="AE86" i="5"/>
  <c r="AE118" i="5" s="1"/>
  <c r="AF86" i="5"/>
  <c r="AF118" i="5" s="1"/>
  <c r="AG86" i="5"/>
  <c r="AG119" i="5" s="1"/>
  <c r="AH86" i="5"/>
  <c r="AI86" i="5"/>
  <c r="AJ86" i="5"/>
  <c r="AK86" i="5"/>
  <c r="AC87" i="5"/>
  <c r="AC111" i="5" s="1"/>
  <c r="AD87" i="5"/>
  <c r="AD118" i="5" s="1"/>
  <c r="AE87" i="5"/>
  <c r="AE119" i="5" s="1"/>
  <c r="AF87" i="5"/>
  <c r="AF119" i="5" s="1"/>
  <c r="AG87" i="5"/>
  <c r="AG120" i="5" s="1"/>
  <c r="AH87" i="5"/>
  <c r="AI87" i="5"/>
  <c r="AJ87" i="5"/>
  <c r="AK87" i="5"/>
  <c r="AC88" i="5"/>
  <c r="AC119" i="5" s="1"/>
  <c r="AD88" i="5"/>
  <c r="AD119" i="5" s="1"/>
  <c r="AE88" i="5"/>
  <c r="AE120" i="5" s="1"/>
  <c r="AF88" i="5"/>
  <c r="AF120" i="5" s="1"/>
  <c r="AG88" i="5"/>
  <c r="AG121" i="5" s="1"/>
  <c r="AH88" i="5"/>
  <c r="AI88" i="5"/>
  <c r="AJ88" i="5"/>
  <c r="AK88" i="5"/>
  <c r="AC89" i="5"/>
  <c r="AD89" i="5"/>
  <c r="AE89" i="5"/>
  <c r="AE121" i="5" s="1"/>
  <c r="AF89" i="5"/>
  <c r="AF113" i="5" s="1"/>
  <c r="AG89" i="5"/>
  <c r="AG113" i="5" s="1"/>
  <c r="AH89" i="5"/>
  <c r="AI89" i="5"/>
  <c r="AJ89" i="5"/>
  <c r="AK89" i="5"/>
  <c r="AC90" i="5"/>
  <c r="AD90" i="5"/>
  <c r="AE90" i="5"/>
  <c r="AF90" i="5"/>
  <c r="AG90" i="5"/>
  <c r="AG123" i="5" s="1"/>
  <c r="AH90" i="5"/>
  <c r="AI90" i="5"/>
  <c r="AJ90" i="5"/>
  <c r="AK90" i="5"/>
  <c r="AC91" i="5"/>
  <c r="AD91" i="5"/>
  <c r="AE91" i="5"/>
  <c r="AF91" i="5"/>
  <c r="AG91" i="5"/>
  <c r="AH91" i="5"/>
  <c r="AI91" i="5"/>
  <c r="AJ91" i="5"/>
  <c r="AK91" i="5"/>
  <c r="AC92" i="5"/>
  <c r="AD92" i="5"/>
  <c r="AE92" i="5"/>
  <c r="AF92" i="5"/>
  <c r="AG92" i="5"/>
  <c r="AH92" i="5"/>
  <c r="AI92" i="5"/>
  <c r="AJ92" i="5"/>
  <c r="AK92" i="5"/>
  <c r="AC93" i="5"/>
  <c r="AD93" i="5"/>
  <c r="AE93" i="5"/>
  <c r="AF93" i="5"/>
  <c r="AG93" i="5"/>
  <c r="AH93" i="5"/>
  <c r="AI93" i="5"/>
  <c r="AJ93" i="5"/>
  <c r="AK93" i="5"/>
  <c r="AC94" i="5"/>
  <c r="AD94" i="5"/>
  <c r="AE94" i="5"/>
  <c r="AF94" i="5"/>
  <c r="AG94" i="5"/>
  <c r="AH94" i="5"/>
  <c r="AI94" i="5"/>
  <c r="AJ94" i="5"/>
  <c r="AK94" i="5"/>
  <c r="AC95" i="5"/>
  <c r="AD95" i="5"/>
  <c r="AE95" i="5"/>
  <c r="AF95" i="5"/>
  <c r="AG95" i="5"/>
  <c r="AH95" i="5"/>
  <c r="AI95" i="5"/>
  <c r="AJ95" i="5"/>
  <c r="AK95" i="5"/>
  <c r="AC96" i="5"/>
  <c r="AD96" i="5"/>
  <c r="AE96" i="5"/>
  <c r="AF96" i="5"/>
  <c r="AG96" i="5"/>
  <c r="AH96" i="5"/>
  <c r="AI96" i="5"/>
  <c r="AJ96" i="5"/>
  <c r="AK96" i="5"/>
  <c r="AC97" i="5"/>
  <c r="AD97" i="5"/>
  <c r="AE97" i="5"/>
  <c r="AF97" i="5"/>
  <c r="AG97" i="5"/>
  <c r="AH97" i="5"/>
  <c r="AI97" i="5"/>
  <c r="AJ97" i="5"/>
  <c r="AK97" i="5"/>
  <c r="AC98" i="5"/>
  <c r="AD98" i="5"/>
  <c r="AE98" i="5"/>
  <c r="AF98" i="5"/>
  <c r="AG98" i="5"/>
  <c r="AH98" i="5"/>
  <c r="AI98" i="5"/>
  <c r="AJ98" i="5"/>
  <c r="AK98" i="5"/>
  <c r="AC99" i="5"/>
  <c r="AD99" i="5"/>
  <c r="AE99" i="5"/>
  <c r="AF99" i="5"/>
  <c r="AG99" i="5"/>
  <c r="AH99" i="5"/>
  <c r="AI99" i="5"/>
  <c r="AJ99" i="5"/>
  <c r="AK99" i="5"/>
  <c r="AC100" i="5"/>
  <c r="AD100" i="5"/>
  <c r="AE100" i="5"/>
  <c r="AF100" i="5"/>
  <c r="AG100" i="5"/>
  <c r="AH100" i="5"/>
  <c r="AI100" i="5"/>
  <c r="AJ100" i="5"/>
  <c r="AK100" i="5"/>
  <c r="AC101" i="5"/>
  <c r="AD101" i="5"/>
  <c r="AE101" i="5"/>
  <c r="AF101" i="5"/>
  <c r="AG101" i="5"/>
  <c r="AH101" i="5"/>
  <c r="AI101" i="5"/>
  <c r="AJ101" i="5"/>
  <c r="AK101" i="5"/>
  <c r="AC102" i="5"/>
  <c r="AD102" i="5"/>
  <c r="AE102" i="5"/>
  <c r="AF102" i="5"/>
  <c r="AG102" i="5"/>
  <c r="AH102" i="5"/>
  <c r="AI102" i="5"/>
  <c r="AJ102" i="5"/>
  <c r="AK102" i="5"/>
  <c r="AC103" i="5"/>
  <c r="AD103" i="5"/>
  <c r="AE103" i="5"/>
  <c r="AF103" i="5"/>
  <c r="AG103" i="5"/>
  <c r="AH103" i="5"/>
  <c r="AI103" i="5"/>
  <c r="AJ103" i="5"/>
  <c r="AK103" i="5"/>
  <c r="AC104" i="5"/>
  <c r="AD104" i="5"/>
  <c r="AE104" i="5"/>
  <c r="AF104" i="5"/>
  <c r="AG104" i="5"/>
  <c r="AH104" i="5"/>
  <c r="AI104" i="5"/>
  <c r="AJ104" i="5"/>
  <c r="AK104" i="5"/>
  <c r="AC105" i="5"/>
  <c r="AD105" i="5"/>
  <c r="AE105" i="5"/>
  <c r="AF105" i="5"/>
  <c r="AG105" i="5"/>
  <c r="AH105" i="5"/>
  <c r="AI105" i="5"/>
  <c r="AJ105" i="5"/>
  <c r="AK105" i="5"/>
  <c r="D86" i="5"/>
  <c r="E86" i="5"/>
  <c r="F86" i="5"/>
  <c r="G86" i="5"/>
  <c r="H86" i="5"/>
  <c r="I86" i="5"/>
  <c r="J86" i="5"/>
  <c r="K86" i="5"/>
  <c r="L86" i="5"/>
  <c r="D87" i="5"/>
  <c r="E87" i="5"/>
  <c r="F87" i="5"/>
  <c r="G87" i="5"/>
  <c r="H87" i="5"/>
  <c r="I87" i="5"/>
  <c r="J87" i="5"/>
  <c r="K87" i="5"/>
  <c r="L87" i="5"/>
  <c r="D88" i="5"/>
  <c r="E88" i="5"/>
  <c r="F88" i="5"/>
  <c r="G88" i="5"/>
  <c r="H88" i="5"/>
  <c r="I88" i="5"/>
  <c r="J88" i="5"/>
  <c r="K88" i="5"/>
  <c r="L88" i="5"/>
  <c r="D89" i="5"/>
  <c r="E89" i="5"/>
  <c r="F89" i="5"/>
  <c r="G89" i="5"/>
  <c r="H89" i="5"/>
  <c r="I89" i="5"/>
  <c r="J89" i="5"/>
  <c r="K89" i="5"/>
  <c r="L89" i="5"/>
  <c r="D90" i="5"/>
  <c r="E90" i="5"/>
  <c r="F90" i="5"/>
  <c r="G90" i="5"/>
  <c r="H90" i="5"/>
  <c r="I90" i="5"/>
  <c r="J90" i="5"/>
  <c r="K90" i="5"/>
  <c r="L90" i="5"/>
  <c r="D91" i="5"/>
  <c r="E91" i="5"/>
  <c r="F91" i="5"/>
  <c r="G91" i="5"/>
  <c r="H91" i="5"/>
  <c r="I91" i="5"/>
  <c r="J91" i="5"/>
  <c r="K91" i="5"/>
  <c r="L91" i="5"/>
  <c r="D92" i="5"/>
  <c r="E92" i="5"/>
  <c r="F92" i="5"/>
  <c r="G92" i="5"/>
  <c r="H92" i="5"/>
  <c r="I92" i="5"/>
  <c r="J92" i="5"/>
  <c r="K92" i="5"/>
  <c r="L92" i="5"/>
  <c r="D93" i="5"/>
  <c r="E93" i="5"/>
  <c r="F93" i="5"/>
  <c r="G93" i="5"/>
  <c r="H93" i="5"/>
  <c r="I93" i="5"/>
  <c r="J93" i="5"/>
  <c r="K93" i="5"/>
  <c r="L93" i="5"/>
  <c r="D94" i="5"/>
  <c r="E94" i="5"/>
  <c r="F94" i="5"/>
  <c r="G94" i="5"/>
  <c r="H94" i="5"/>
  <c r="I94" i="5"/>
  <c r="J94" i="5"/>
  <c r="K94" i="5"/>
  <c r="L94" i="5"/>
  <c r="D95" i="5"/>
  <c r="E95" i="5"/>
  <c r="F95" i="5"/>
  <c r="G95" i="5"/>
  <c r="H95" i="5"/>
  <c r="I95" i="5"/>
  <c r="J95" i="5"/>
  <c r="K95" i="5"/>
  <c r="L95" i="5"/>
  <c r="D96" i="5"/>
  <c r="E96" i="5"/>
  <c r="F96" i="5"/>
  <c r="G96" i="5"/>
  <c r="H96" i="5"/>
  <c r="I96" i="5"/>
  <c r="J96" i="5"/>
  <c r="K96" i="5"/>
  <c r="L96" i="5"/>
  <c r="D97" i="5"/>
  <c r="E97" i="5"/>
  <c r="F97" i="5"/>
  <c r="G97" i="5"/>
  <c r="H97" i="5"/>
  <c r="I97" i="5"/>
  <c r="J97" i="5"/>
  <c r="K97" i="5"/>
  <c r="L97" i="5"/>
  <c r="D98" i="5"/>
  <c r="E98" i="5"/>
  <c r="F98" i="5"/>
  <c r="G98" i="5"/>
  <c r="H98" i="5"/>
  <c r="I98" i="5"/>
  <c r="J98" i="5"/>
  <c r="K98" i="5"/>
  <c r="L98" i="5"/>
  <c r="D99" i="5"/>
  <c r="E99" i="5"/>
  <c r="F99" i="5"/>
  <c r="G99" i="5"/>
  <c r="H99" i="5"/>
  <c r="I99" i="5"/>
  <c r="J99" i="5"/>
  <c r="K99" i="5"/>
  <c r="L99" i="5"/>
  <c r="D100" i="5"/>
  <c r="E100" i="5"/>
  <c r="F100" i="5"/>
  <c r="G100" i="5"/>
  <c r="H100" i="5"/>
  <c r="I100" i="5"/>
  <c r="J100" i="5"/>
  <c r="K100" i="5"/>
  <c r="L100" i="5"/>
  <c r="D101" i="5"/>
  <c r="E101" i="5"/>
  <c r="F101" i="5"/>
  <c r="G101" i="5"/>
  <c r="H101" i="5"/>
  <c r="I101" i="5"/>
  <c r="J101" i="5"/>
  <c r="K101" i="5"/>
  <c r="L101" i="5"/>
  <c r="D102" i="5"/>
  <c r="E102" i="5"/>
  <c r="F102" i="5"/>
  <c r="G102" i="5"/>
  <c r="H102" i="5"/>
  <c r="I102" i="5"/>
  <c r="J102" i="5"/>
  <c r="K102" i="5"/>
  <c r="L102" i="5"/>
  <c r="D103" i="5"/>
  <c r="E103" i="5"/>
  <c r="F103" i="5"/>
  <c r="G103" i="5"/>
  <c r="H103" i="5"/>
  <c r="I103" i="5"/>
  <c r="J103" i="5"/>
  <c r="K103" i="5"/>
  <c r="L103" i="5"/>
  <c r="D104" i="5"/>
  <c r="E104" i="5"/>
  <c r="F104" i="5"/>
  <c r="G104" i="5"/>
  <c r="H104" i="5"/>
  <c r="I104" i="5"/>
  <c r="J104" i="5"/>
  <c r="K104" i="5"/>
  <c r="L104" i="5"/>
  <c r="D105" i="5"/>
  <c r="E105" i="5"/>
  <c r="F105" i="5"/>
  <c r="G105" i="5"/>
  <c r="H105" i="5"/>
  <c r="I105" i="5"/>
  <c r="J105" i="5"/>
  <c r="K105" i="5"/>
  <c r="L105" i="5"/>
  <c r="M86" i="5"/>
  <c r="N86" i="5"/>
  <c r="O86" i="5"/>
  <c r="P86" i="5"/>
  <c r="Q86" i="5"/>
  <c r="R86" i="5"/>
  <c r="S86" i="5"/>
  <c r="T86" i="5"/>
  <c r="U86" i="5"/>
  <c r="V86" i="5"/>
  <c r="W86" i="5"/>
  <c r="X86" i="5"/>
  <c r="Y86" i="5"/>
  <c r="Z86" i="5"/>
  <c r="AA86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M88" i="5"/>
  <c r="N88" i="5"/>
  <c r="O88" i="5"/>
  <c r="P88" i="5"/>
  <c r="Q88" i="5"/>
  <c r="R88" i="5"/>
  <c r="S88" i="5"/>
  <c r="T88" i="5"/>
  <c r="U88" i="5"/>
  <c r="V88" i="5"/>
  <c r="W88" i="5"/>
  <c r="X88" i="5"/>
  <c r="Y88" i="5"/>
  <c r="Z88" i="5"/>
  <c r="AA88" i="5"/>
  <c r="M89" i="5"/>
  <c r="N89" i="5"/>
  <c r="O89" i="5"/>
  <c r="P89" i="5"/>
  <c r="Q89" i="5"/>
  <c r="R89" i="5"/>
  <c r="S89" i="5"/>
  <c r="T89" i="5"/>
  <c r="U89" i="5"/>
  <c r="V89" i="5"/>
  <c r="W89" i="5"/>
  <c r="X89" i="5"/>
  <c r="Y89" i="5"/>
  <c r="Z89" i="5"/>
  <c r="AA89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M91" i="5"/>
  <c r="N91" i="5"/>
  <c r="O91" i="5"/>
  <c r="P91" i="5"/>
  <c r="Q91" i="5"/>
  <c r="R91" i="5"/>
  <c r="S91" i="5"/>
  <c r="T91" i="5"/>
  <c r="U91" i="5"/>
  <c r="V91" i="5"/>
  <c r="W91" i="5"/>
  <c r="X91" i="5"/>
  <c r="Y91" i="5"/>
  <c r="Z91" i="5"/>
  <c r="AA91" i="5"/>
  <c r="M92" i="5"/>
  <c r="N92" i="5"/>
  <c r="O92" i="5"/>
  <c r="P92" i="5"/>
  <c r="Q92" i="5"/>
  <c r="R92" i="5"/>
  <c r="S92" i="5"/>
  <c r="T92" i="5"/>
  <c r="U92" i="5"/>
  <c r="V92" i="5"/>
  <c r="W92" i="5"/>
  <c r="X92" i="5"/>
  <c r="Y92" i="5"/>
  <c r="Z92" i="5"/>
  <c r="AA92" i="5"/>
  <c r="M93" i="5"/>
  <c r="N93" i="5"/>
  <c r="O93" i="5"/>
  <c r="P93" i="5"/>
  <c r="Q93" i="5"/>
  <c r="R93" i="5"/>
  <c r="S93" i="5"/>
  <c r="T93" i="5"/>
  <c r="U93" i="5"/>
  <c r="V93" i="5"/>
  <c r="W93" i="5"/>
  <c r="X93" i="5"/>
  <c r="Y93" i="5"/>
  <c r="Z93" i="5"/>
  <c r="AA93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M95" i="5"/>
  <c r="N95" i="5"/>
  <c r="O95" i="5"/>
  <c r="P95" i="5"/>
  <c r="Q95" i="5"/>
  <c r="R95" i="5"/>
  <c r="S95" i="5"/>
  <c r="T95" i="5"/>
  <c r="U95" i="5"/>
  <c r="V95" i="5"/>
  <c r="W95" i="5"/>
  <c r="X95" i="5"/>
  <c r="Y95" i="5"/>
  <c r="Z95" i="5"/>
  <c r="AA95" i="5"/>
  <c r="M96" i="5"/>
  <c r="N96" i="5"/>
  <c r="O96" i="5"/>
  <c r="P96" i="5"/>
  <c r="Q96" i="5"/>
  <c r="R96" i="5"/>
  <c r="S96" i="5"/>
  <c r="T96" i="5"/>
  <c r="U96" i="5"/>
  <c r="V96" i="5"/>
  <c r="W96" i="5"/>
  <c r="X96" i="5"/>
  <c r="Y96" i="5"/>
  <c r="Z96" i="5"/>
  <c r="AA96" i="5"/>
  <c r="M97" i="5"/>
  <c r="N97" i="5"/>
  <c r="O97" i="5"/>
  <c r="P97" i="5"/>
  <c r="Q97" i="5"/>
  <c r="R97" i="5"/>
  <c r="S97" i="5"/>
  <c r="T97" i="5"/>
  <c r="U97" i="5"/>
  <c r="V97" i="5"/>
  <c r="W97" i="5"/>
  <c r="X97" i="5"/>
  <c r="Y97" i="5"/>
  <c r="Z97" i="5"/>
  <c r="AA97" i="5"/>
  <c r="M98" i="5"/>
  <c r="N98" i="5"/>
  <c r="O98" i="5"/>
  <c r="P98" i="5"/>
  <c r="Q98" i="5"/>
  <c r="R98" i="5"/>
  <c r="S98" i="5"/>
  <c r="T98" i="5"/>
  <c r="U98" i="5"/>
  <c r="V98" i="5"/>
  <c r="W98" i="5"/>
  <c r="X98" i="5"/>
  <c r="Y98" i="5"/>
  <c r="Z98" i="5"/>
  <c r="AA98" i="5"/>
  <c r="M99" i="5"/>
  <c r="N99" i="5"/>
  <c r="O99" i="5"/>
  <c r="P99" i="5"/>
  <c r="Q99" i="5"/>
  <c r="R99" i="5"/>
  <c r="S99" i="5"/>
  <c r="T99" i="5"/>
  <c r="U99" i="5"/>
  <c r="V99" i="5"/>
  <c r="W99" i="5"/>
  <c r="X99" i="5"/>
  <c r="Y99" i="5"/>
  <c r="Z99" i="5"/>
  <c r="AA99" i="5"/>
  <c r="M100" i="5"/>
  <c r="N100" i="5"/>
  <c r="O100" i="5"/>
  <c r="P100" i="5"/>
  <c r="Q100" i="5"/>
  <c r="R100" i="5"/>
  <c r="S100" i="5"/>
  <c r="T100" i="5"/>
  <c r="U100" i="5"/>
  <c r="V100" i="5"/>
  <c r="W100" i="5"/>
  <c r="X100" i="5"/>
  <c r="Y100" i="5"/>
  <c r="Z100" i="5"/>
  <c r="AA100" i="5"/>
  <c r="M101" i="5"/>
  <c r="N101" i="5"/>
  <c r="O101" i="5"/>
  <c r="P101" i="5"/>
  <c r="Q101" i="5"/>
  <c r="R101" i="5"/>
  <c r="S101" i="5"/>
  <c r="T101" i="5"/>
  <c r="U101" i="5"/>
  <c r="V101" i="5"/>
  <c r="W101" i="5"/>
  <c r="X101" i="5"/>
  <c r="Y101" i="5"/>
  <c r="Z101" i="5"/>
  <c r="AA101" i="5"/>
  <c r="M102" i="5"/>
  <c r="N102" i="5"/>
  <c r="O102" i="5"/>
  <c r="P102" i="5"/>
  <c r="Q102" i="5"/>
  <c r="R102" i="5"/>
  <c r="S102" i="5"/>
  <c r="T102" i="5"/>
  <c r="U102" i="5"/>
  <c r="V102" i="5"/>
  <c r="W102" i="5"/>
  <c r="X102" i="5"/>
  <c r="Y102" i="5"/>
  <c r="Z102" i="5"/>
  <c r="AA102" i="5"/>
  <c r="M103" i="5"/>
  <c r="N103" i="5"/>
  <c r="O103" i="5"/>
  <c r="P103" i="5"/>
  <c r="Q103" i="5"/>
  <c r="R103" i="5"/>
  <c r="S103" i="5"/>
  <c r="T103" i="5"/>
  <c r="U103" i="5"/>
  <c r="V103" i="5"/>
  <c r="W103" i="5"/>
  <c r="X103" i="5"/>
  <c r="Y103" i="5"/>
  <c r="Z103" i="5"/>
  <c r="AA103" i="5"/>
  <c r="M104" i="5"/>
  <c r="N104" i="5"/>
  <c r="O104" i="5"/>
  <c r="P104" i="5"/>
  <c r="Q104" i="5"/>
  <c r="R104" i="5"/>
  <c r="S104" i="5"/>
  <c r="T104" i="5"/>
  <c r="U104" i="5"/>
  <c r="V104" i="5"/>
  <c r="W104" i="5"/>
  <c r="X104" i="5"/>
  <c r="Y104" i="5"/>
  <c r="Z104" i="5"/>
  <c r="AA104" i="5"/>
  <c r="M105" i="5"/>
  <c r="N105" i="5"/>
  <c r="O105" i="5"/>
  <c r="P105" i="5"/>
  <c r="Q105" i="5"/>
  <c r="R105" i="5"/>
  <c r="S105" i="5"/>
  <c r="T105" i="5"/>
  <c r="U105" i="5"/>
  <c r="V105" i="5"/>
  <c r="W105" i="5"/>
  <c r="X105" i="5"/>
  <c r="Y105" i="5"/>
  <c r="Z105" i="5"/>
  <c r="AA105" i="5"/>
  <c r="AB105" i="5"/>
  <c r="AB104" i="5"/>
  <c r="AB103" i="5"/>
  <c r="AB102" i="5"/>
  <c r="AB101" i="5"/>
  <c r="AB99" i="5"/>
  <c r="AB100" i="5"/>
  <c r="AB98" i="5"/>
  <c r="AB97" i="5"/>
  <c r="AB96" i="5"/>
  <c r="AB95" i="5"/>
  <c r="AB94" i="5"/>
  <c r="AB93" i="5"/>
  <c r="AB92" i="5"/>
  <c r="AB91" i="5"/>
  <c r="AB90" i="5"/>
  <c r="AB89" i="5"/>
  <c r="AB88" i="5"/>
  <c r="AB119" i="5" s="1"/>
  <c r="AB87" i="5"/>
  <c r="AB118" i="5" s="1"/>
  <c r="AB86" i="5"/>
  <c r="AB117" i="5" s="1"/>
  <c r="AQ38" i="5"/>
  <c r="AP38" i="5"/>
  <c r="AH110" i="5" l="1"/>
  <c r="AH119" i="5"/>
  <c r="AF121" i="5"/>
  <c r="AF123" i="5" s="1"/>
  <c r="AH113" i="5"/>
  <c r="AH122" i="5"/>
  <c r="AH112" i="5"/>
  <c r="AH121" i="5"/>
  <c r="AC110" i="5"/>
  <c r="AH115" i="5"/>
  <c r="AH111" i="5"/>
  <c r="AH120" i="5"/>
  <c r="AG112" i="5"/>
  <c r="AF111" i="5"/>
  <c r="AG115" i="5"/>
  <c r="AH114" i="5"/>
  <c r="AH123" i="5"/>
  <c r="AE110" i="5"/>
  <c r="AG114" i="5"/>
  <c r="AF114" i="5"/>
  <c r="AC113" i="5"/>
  <c r="AE114" i="5"/>
  <c r="AC112" i="5"/>
  <c r="AD113" i="5"/>
  <c r="AB121" i="5"/>
  <c r="AB113" i="5"/>
  <c r="AE123" i="5"/>
  <c r="AD121" i="5"/>
  <c r="AB112" i="5"/>
  <c r="AD112" i="5"/>
  <c r="AE113" i="5"/>
  <c r="AG122" i="5"/>
  <c r="AG125" i="5" s="1"/>
  <c r="AC118" i="5"/>
  <c r="AC121" i="5" s="1"/>
  <c r="AE111" i="5"/>
  <c r="AF112" i="5"/>
  <c r="AG111" i="5"/>
  <c r="AG110" i="5"/>
  <c r="AB110" i="5"/>
  <c r="AD110" i="5"/>
  <c r="AB111" i="5"/>
  <c r="AD111" i="5"/>
  <c r="AE112" i="5"/>
  <c r="AF110" i="5"/>
  <c r="AQ37" i="5"/>
  <c r="AP37" i="5"/>
  <c r="AH117" i="5" l="1"/>
  <c r="AH125" i="5"/>
  <c r="AG117" i="5"/>
  <c r="AG127" i="5" s="1"/>
  <c r="AC115" i="5"/>
  <c r="AC127" i="5" s="1"/>
  <c r="AE116" i="5"/>
  <c r="AE127" i="5" s="1"/>
  <c r="AF116" i="5"/>
  <c r="AF127" i="5" s="1"/>
  <c r="AB115" i="5"/>
  <c r="AB127" i="5" s="1"/>
  <c r="AD115" i="5"/>
  <c r="AD127" i="5" s="1"/>
  <c r="AQ36" i="5"/>
  <c r="AP36" i="5"/>
  <c r="AH127" i="5" l="1"/>
  <c r="AK513" i="3"/>
  <c r="AK232" i="6"/>
  <c r="AK330" i="4"/>
  <c r="AK435" i="2"/>
  <c r="AQ35" i="5" l="1"/>
  <c r="AP35" i="5"/>
  <c r="AK535" i="1"/>
  <c r="AQ28" i="5" l="1"/>
  <c r="AP28" i="5"/>
  <c r="AQ27" i="5"/>
  <c r="AP27" i="5"/>
  <c r="AQ26" i="5"/>
  <c r="AP26" i="5"/>
  <c r="AQ25" i="5"/>
  <c r="AP25" i="5"/>
  <c r="AQ24" i="5"/>
  <c r="AP24" i="5"/>
  <c r="AQ23" i="5"/>
  <c r="AP23" i="5"/>
  <c r="AQ22" i="5"/>
  <c r="AP22" i="5"/>
  <c r="AQ21" i="5"/>
  <c r="AP21" i="5"/>
  <c r="AQ20" i="5"/>
  <c r="AP20" i="5"/>
  <c r="AQ19" i="5"/>
  <c r="AP19" i="5"/>
  <c r="AQ18" i="5"/>
  <c r="AP18" i="5"/>
  <c r="AQ17" i="5"/>
  <c r="AP17" i="5"/>
  <c r="AQ16" i="5"/>
  <c r="AP16" i="5"/>
  <c r="AQ15" i="5"/>
  <c r="AP15" i="5"/>
  <c r="AQ14" i="5"/>
  <c r="AP14" i="5"/>
  <c r="AQ13" i="5"/>
  <c r="AP13" i="5"/>
  <c r="AQ12" i="5"/>
  <c r="AP12" i="5"/>
  <c r="AQ34" i="5"/>
  <c r="AP34" i="5"/>
  <c r="AQ11" i="5" l="1"/>
  <c r="AP11" i="5"/>
  <c r="AP10" i="5"/>
  <c r="AQ10" i="5"/>
  <c r="AQ9" i="5"/>
  <c r="AP9" i="5"/>
  <c r="AQ8" i="5"/>
  <c r="AP8" i="5"/>
  <c r="AQ33" i="5"/>
  <c r="AP33" i="5"/>
  <c r="AQ7" i="5" l="1"/>
  <c r="AP7" i="5"/>
  <c r="AQ32" i="5"/>
  <c r="AQ31" i="5"/>
  <c r="AQ30" i="5"/>
  <c r="AQ29" i="5"/>
  <c r="AQ6" i="5"/>
  <c r="AQ5" i="5"/>
  <c r="AQ2" i="5"/>
  <c r="AQ3" i="5"/>
  <c r="AQ4" i="5"/>
  <c r="AP6" i="5"/>
  <c r="AP5" i="5"/>
  <c r="AP4" i="5"/>
  <c r="AP3" i="5"/>
  <c r="AP29" i="5"/>
  <c r="AP2" i="5"/>
  <c r="AQ85" i="5" l="1"/>
  <c r="L74" i="5"/>
  <c r="L77" i="5"/>
  <c r="L79" i="5"/>
  <c r="L83" i="5"/>
  <c r="AP32" i="5" l="1"/>
  <c r="AP31" i="5" l="1"/>
  <c r="AP30" i="5" l="1"/>
  <c r="AP84" i="5" s="1"/>
  <c r="D83" i="5" l="1"/>
  <c r="E83" i="5"/>
  <c r="F83" i="5"/>
  <c r="G83" i="5"/>
  <c r="H83" i="5"/>
  <c r="I83" i="5"/>
  <c r="J83" i="5"/>
  <c r="K83" i="5"/>
  <c r="M83" i="5"/>
  <c r="N83" i="5"/>
  <c r="O83" i="5"/>
  <c r="P83" i="5"/>
  <c r="Q83" i="5"/>
  <c r="R83" i="5"/>
  <c r="S83" i="5"/>
  <c r="T83" i="5"/>
  <c r="U83" i="5"/>
  <c r="V83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C83" i="5"/>
  <c r="AR81" i="5"/>
  <c r="D79" i="5"/>
  <c r="E79" i="5"/>
  <c r="F79" i="5"/>
  <c r="G79" i="5"/>
  <c r="H79" i="5"/>
  <c r="I79" i="5"/>
  <c r="J79" i="5"/>
  <c r="K79" i="5"/>
  <c r="M79" i="5"/>
  <c r="N79" i="5"/>
  <c r="O79" i="5"/>
  <c r="P79" i="5"/>
  <c r="Q79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AK79" i="5"/>
  <c r="AL79" i="5"/>
  <c r="AM79" i="5"/>
  <c r="C79" i="5"/>
  <c r="D77" i="5"/>
  <c r="E77" i="5"/>
  <c r="F77" i="5"/>
  <c r="G77" i="5"/>
  <c r="H77" i="5"/>
  <c r="I77" i="5"/>
  <c r="J77" i="5"/>
  <c r="K77" i="5"/>
  <c r="M77" i="5"/>
  <c r="N77" i="5"/>
  <c r="O77" i="5"/>
  <c r="P77" i="5"/>
  <c r="Q77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AK77" i="5"/>
  <c r="AL77" i="5"/>
  <c r="AM77" i="5"/>
  <c r="C77" i="5"/>
  <c r="D74" i="5"/>
  <c r="E74" i="5"/>
  <c r="F74" i="5"/>
  <c r="G74" i="5"/>
  <c r="H74" i="5"/>
  <c r="I74" i="5"/>
  <c r="J74" i="5"/>
  <c r="K74" i="5"/>
  <c r="M74" i="5"/>
  <c r="N74" i="5"/>
  <c r="O74" i="5"/>
  <c r="P74" i="5"/>
  <c r="Q74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AK74" i="5"/>
  <c r="AL74" i="5"/>
  <c r="AM74" i="5"/>
  <c r="C74" i="5"/>
  <c r="AH84" i="5" l="1"/>
  <c r="AM84" i="5"/>
  <c r="AI84" i="5"/>
  <c r="AE84" i="5"/>
  <c r="AJ84" i="5"/>
  <c r="AF84" i="5"/>
  <c r="AB84" i="5"/>
  <c r="AL84" i="5"/>
  <c r="AD84" i="5"/>
  <c r="AK84" i="5"/>
  <c r="AG84" i="5"/>
  <c r="AC84" i="5"/>
  <c r="AK244" i="6"/>
  <c r="AK243" i="6"/>
  <c r="AK242" i="6"/>
  <c r="AK241" i="6"/>
  <c r="AK240" i="6"/>
  <c r="AK239" i="6"/>
  <c r="AK238" i="6"/>
  <c r="AK237" i="6"/>
  <c r="AK236" i="6"/>
  <c r="AK235" i="6"/>
  <c r="AK234" i="6"/>
  <c r="AK233" i="6"/>
  <c r="AK331" i="4"/>
  <c r="AK436" i="2"/>
  <c r="AS84" i="5" l="1"/>
  <c r="AS85" i="5"/>
  <c r="AA239" i="6"/>
  <c r="AA223" i="6"/>
  <c r="AA228" i="6"/>
  <c r="AK528" i="1" l="1"/>
  <c r="AK514" i="3" l="1"/>
  <c r="AK536" i="1"/>
  <c r="AL493" i="1"/>
  <c r="K425" i="2"/>
  <c r="AK508" i="3" l="1"/>
  <c r="G509" i="3"/>
  <c r="H509" i="3"/>
  <c r="I509" i="3"/>
  <c r="J509" i="3"/>
  <c r="K509" i="3"/>
  <c r="L509" i="3"/>
  <c r="M509" i="3"/>
  <c r="N509" i="3"/>
  <c r="O509" i="3"/>
  <c r="P509" i="3"/>
  <c r="Q509" i="3"/>
  <c r="R509" i="3"/>
  <c r="S509" i="3"/>
  <c r="T509" i="3"/>
  <c r="U509" i="3"/>
  <c r="V509" i="3"/>
  <c r="W509" i="3"/>
  <c r="X509" i="3"/>
  <c r="Y509" i="3"/>
  <c r="Z509" i="3"/>
  <c r="AA509" i="3"/>
  <c r="AB509" i="3"/>
  <c r="AC509" i="3"/>
  <c r="AD509" i="3"/>
  <c r="AE509" i="3"/>
  <c r="AF509" i="3"/>
  <c r="AG509" i="3"/>
  <c r="AH509" i="3"/>
  <c r="AI509" i="3"/>
  <c r="F509" i="3"/>
  <c r="G507" i="3"/>
  <c r="H507" i="3"/>
  <c r="I507" i="3"/>
  <c r="J507" i="3"/>
  <c r="K507" i="3"/>
  <c r="L507" i="3"/>
  <c r="M507" i="3"/>
  <c r="N507" i="3"/>
  <c r="O507" i="3"/>
  <c r="P507" i="3"/>
  <c r="Q507" i="3"/>
  <c r="R507" i="3"/>
  <c r="S507" i="3"/>
  <c r="T507" i="3"/>
  <c r="U507" i="3"/>
  <c r="V507" i="3"/>
  <c r="W507" i="3"/>
  <c r="X507" i="3"/>
  <c r="Y507" i="3"/>
  <c r="Z507" i="3"/>
  <c r="AA507" i="3"/>
  <c r="AB507" i="3"/>
  <c r="AC507" i="3"/>
  <c r="AD507" i="3"/>
  <c r="AE507" i="3"/>
  <c r="AF507" i="3"/>
  <c r="AG507" i="3"/>
  <c r="AH507" i="3"/>
  <c r="AI507" i="3"/>
  <c r="F507" i="3"/>
  <c r="M505" i="3"/>
  <c r="N505" i="3"/>
  <c r="O505" i="3"/>
  <c r="P505" i="3"/>
  <c r="Q505" i="3"/>
  <c r="R505" i="3"/>
  <c r="S505" i="3"/>
  <c r="T505" i="3"/>
  <c r="U505" i="3"/>
  <c r="V505" i="3"/>
  <c r="W505" i="3"/>
  <c r="X505" i="3"/>
  <c r="Y505" i="3"/>
  <c r="Z505" i="3"/>
  <c r="AA505" i="3"/>
  <c r="AB505" i="3"/>
  <c r="AC505" i="3"/>
  <c r="AD505" i="3"/>
  <c r="AE505" i="3"/>
  <c r="AF505" i="3"/>
  <c r="AG505" i="3"/>
  <c r="AH505" i="3"/>
  <c r="AI505" i="3"/>
  <c r="L505" i="3"/>
  <c r="E505" i="3"/>
  <c r="F505" i="3"/>
  <c r="G505" i="3"/>
  <c r="H505" i="3"/>
  <c r="I505" i="3"/>
  <c r="J505" i="3"/>
  <c r="K505" i="3"/>
  <c r="AM518" i="1" l="1"/>
  <c r="AN518" i="1"/>
  <c r="AK546" i="1" l="1"/>
  <c r="AK545" i="1"/>
  <c r="AK544" i="1"/>
  <c r="AK543" i="1"/>
  <c r="AK542" i="1"/>
  <c r="AK541" i="1"/>
  <c r="AK540" i="1"/>
  <c r="AK539" i="1"/>
  <c r="AK538" i="1"/>
  <c r="AK537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X525" i="1"/>
  <c r="Y525" i="1"/>
  <c r="Z525" i="1"/>
  <c r="AA525" i="1"/>
  <c r="AB525" i="1"/>
  <c r="AC525" i="1"/>
  <c r="AD525" i="1"/>
  <c r="AE525" i="1"/>
  <c r="AF525" i="1"/>
  <c r="AG525" i="1"/>
  <c r="AH525" i="1"/>
  <c r="AI525" i="1"/>
  <c r="G525" i="1"/>
  <c r="E525" i="1"/>
  <c r="F525" i="1"/>
  <c r="F534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AG534" i="1"/>
  <c r="AH534" i="1"/>
  <c r="AI534" i="1"/>
  <c r="F535" i="1"/>
  <c r="G535" i="1"/>
  <c r="H535" i="1"/>
  <c r="I535" i="1"/>
  <c r="J535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AD535" i="1"/>
  <c r="AE535" i="1"/>
  <c r="AF535" i="1"/>
  <c r="AG535" i="1"/>
  <c r="AH535" i="1"/>
  <c r="AI535" i="1"/>
  <c r="F536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AG536" i="1"/>
  <c r="AH536" i="1"/>
  <c r="AI536" i="1"/>
  <c r="F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AG537" i="1"/>
  <c r="AH537" i="1"/>
  <c r="AI537" i="1"/>
  <c r="F538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AG538" i="1"/>
  <c r="AH538" i="1"/>
  <c r="AI538" i="1"/>
  <c r="F539" i="1"/>
  <c r="G539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AD539" i="1"/>
  <c r="AE539" i="1"/>
  <c r="AF539" i="1"/>
  <c r="AG539" i="1"/>
  <c r="AH539" i="1"/>
  <c r="AI539" i="1"/>
  <c r="F540" i="1"/>
  <c r="G540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AG540" i="1"/>
  <c r="AH540" i="1"/>
  <c r="AI540" i="1"/>
  <c r="F541" i="1"/>
  <c r="G541" i="1"/>
  <c r="H541" i="1"/>
  <c r="I541" i="1"/>
  <c r="J541" i="1"/>
  <c r="K541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AD541" i="1"/>
  <c r="AE541" i="1"/>
  <c r="AF541" i="1"/>
  <c r="AG541" i="1"/>
  <c r="AH541" i="1"/>
  <c r="AI541" i="1"/>
  <c r="F542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AG542" i="1"/>
  <c r="AH542" i="1"/>
  <c r="AI542" i="1"/>
  <c r="F543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AG543" i="1"/>
  <c r="AH543" i="1"/>
  <c r="AI543" i="1"/>
  <c r="F544" i="1"/>
  <c r="G544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AG544" i="1"/>
  <c r="AH544" i="1"/>
  <c r="AI544" i="1"/>
  <c r="F545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AG545" i="1"/>
  <c r="AH545" i="1"/>
  <c r="AI545" i="1"/>
  <c r="F546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AG546" i="1"/>
  <c r="AH546" i="1"/>
  <c r="AI546" i="1"/>
  <c r="F547" i="1"/>
  <c r="G547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AG547" i="1"/>
  <c r="AH547" i="1"/>
  <c r="AI547" i="1"/>
  <c r="F548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AG548" i="1"/>
  <c r="AH548" i="1"/>
  <c r="AI548" i="1"/>
  <c r="F549" i="1"/>
  <c r="G549" i="1"/>
  <c r="H549" i="1"/>
  <c r="I549" i="1"/>
  <c r="J549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Z549" i="1"/>
  <c r="AA549" i="1"/>
  <c r="AB549" i="1"/>
  <c r="AC549" i="1"/>
  <c r="AD549" i="1"/>
  <c r="AE549" i="1"/>
  <c r="AF549" i="1"/>
  <c r="AG549" i="1"/>
  <c r="AH549" i="1"/>
  <c r="AI549" i="1"/>
  <c r="F550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AG550" i="1"/>
  <c r="AH550" i="1"/>
  <c r="AI550" i="1"/>
  <c r="F551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AG551" i="1"/>
  <c r="AH551" i="1"/>
  <c r="AI551" i="1"/>
  <c r="F552" i="1"/>
  <c r="G552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AG552" i="1"/>
  <c r="AH552" i="1"/>
  <c r="AI552" i="1"/>
  <c r="F553" i="1"/>
  <c r="G553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AG553" i="1"/>
  <c r="AH553" i="1"/>
  <c r="AI553" i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AG554" i="1"/>
  <c r="AH554" i="1"/>
  <c r="AI554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AG527" i="1"/>
  <c r="AH527" i="1"/>
  <c r="AI527" i="1"/>
  <c r="G527" i="1"/>
  <c r="E527" i="1"/>
  <c r="F527" i="1"/>
  <c r="E529" i="1"/>
  <c r="F529" i="1"/>
  <c r="G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AG529" i="1"/>
  <c r="AH529" i="1"/>
  <c r="AI529" i="1"/>
  <c r="H529" i="1"/>
  <c r="E523" i="1"/>
  <c r="F523" i="1"/>
  <c r="G523" i="1"/>
  <c r="H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AG523" i="1"/>
  <c r="AH523" i="1"/>
  <c r="AI523" i="1"/>
  <c r="J523" i="1"/>
  <c r="AE531" i="1" l="1"/>
  <c r="AA531" i="1"/>
  <c r="S531" i="1"/>
  <c r="AB531" i="1"/>
  <c r="X531" i="1"/>
  <c r="L531" i="1"/>
  <c r="O25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V231" i="6"/>
  <c r="W231" i="6"/>
  <c r="X231" i="6"/>
  <c r="Y231" i="6"/>
  <c r="Z231" i="6"/>
  <c r="AA231" i="6"/>
  <c r="AB231" i="6"/>
  <c r="AC231" i="6"/>
  <c r="AD231" i="6"/>
  <c r="AE231" i="6"/>
  <c r="AF231" i="6"/>
  <c r="AG231" i="6"/>
  <c r="AH231" i="6"/>
  <c r="AI231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V232" i="6"/>
  <c r="W232" i="6"/>
  <c r="X232" i="6"/>
  <c r="Y232" i="6"/>
  <c r="Z232" i="6"/>
  <c r="AA232" i="6"/>
  <c r="AB232" i="6"/>
  <c r="AC232" i="6"/>
  <c r="AD232" i="6"/>
  <c r="AE232" i="6"/>
  <c r="AF232" i="6"/>
  <c r="AG232" i="6"/>
  <c r="AH232" i="6"/>
  <c r="AI232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V233" i="6"/>
  <c r="W233" i="6"/>
  <c r="X233" i="6"/>
  <c r="Y233" i="6"/>
  <c r="Z233" i="6"/>
  <c r="AA233" i="6"/>
  <c r="AB233" i="6"/>
  <c r="AC233" i="6"/>
  <c r="AD233" i="6"/>
  <c r="AE233" i="6"/>
  <c r="AF233" i="6"/>
  <c r="AG233" i="6"/>
  <c r="AH233" i="6"/>
  <c r="AI233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V234" i="6"/>
  <c r="W234" i="6"/>
  <c r="X234" i="6"/>
  <c r="Y234" i="6"/>
  <c r="Z234" i="6"/>
  <c r="AA234" i="6"/>
  <c r="AB234" i="6"/>
  <c r="AC234" i="6"/>
  <c r="AD234" i="6"/>
  <c r="AE234" i="6"/>
  <c r="AF234" i="6"/>
  <c r="AG234" i="6"/>
  <c r="AH234" i="6"/>
  <c r="AI234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AF235" i="6"/>
  <c r="AG235" i="6"/>
  <c r="AH235" i="6"/>
  <c r="AI235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V236" i="6"/>
  <c r="W236" i="6"/>
  <c r="X236" i="6"/>
  <c r="Y236" i="6"/>
  <c r="Z236" i="6"/>
  <c r="AA236" i="6"/>
  <c r="AB236" i="6"/>
  <c r="AC236" i="6"/>
  <c r="AD236" i="6"/>
  <c r="AE236" i="6"/>
  <c r="AF236" i="6"/>
  <c r="AG236" i="6"/>
  <c r="AH236" i="6"/>
  <c r="AI236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V237" i="6"/>
  <c r="W237" i="6"/>
  <c r="X237" i="6"/>
  <c r="Y237" i="6"/>
  <c r="Z237" i="6"/>
  <c r="AA237" i="6"/>
  <c r="AB237" i="6"/>
  <c r="AC237" i="6"/>
  <c r="AD237" i="6"/>
  <c r="AE237" i="6"/>
  <c r="AF237" i="6"/>
  <c r="AG237" i="6"/>
  <c r="AH237" i="6"/>
  <c r="AI237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V238" i="6"/>
  <c r="W238" i="6"/>
  <c r="X238" i="6"/>
  <c r="Y238" i="6"/>
  <c r="Z238" i="6"/>
  <c r="AA238" i="6"/>
  <c r="AB238" i="6"/>
  <c r="AC238" i="6"/>
  <c r="AD238" i="6"/>
  <c r="AE238" i="6"/>
  <c r="AF238" i="6"/>
  <c r="AG238" i="6"/>
  <c r="AH238" i="6"/>
  <c r="AI238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V239" i="6"/>
  <c r="W239" i="6"/>
  <c r="X239" i="6"/>
  <c r="Y239" i="6"/>
  <c r="Z239" i="6"/>
  <c r="AB239" i="6"/>
  <c r="AC239" i="6"/>
  <c r="AD239" i="6"/>
  <c r="AE239" i="6"/>
  <c r="AF239" i="6"/>
  <c r="AG239" i="6"/>
  <c r="AH239" i="6"/>
  <c r="AI239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V240" i="6"/>
  <c r="W240" i="6"/>
  <c r="X240" i="6"/>
  <c r="Y240" i="6"/>
  <c r="Z240" i="6"/>
  <c r="AA240" i="6"/>
  <c r="AB240" i="6"/>
  <c r="AC240" i="6"/>
  <c r="AD240" i="6"/>
  <c r="AE240" i="6"/>
  <c r="AF240" i="6"/>
  <c r="AG240" i="6"/>
  <c r="AH240" i="6"/>
  <c r="AI240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V241" i="6"/>
  <c r="W241" i="6"/>
  <c r="X241" i="6"/>
  <c r="Y241" i="6"/>
  <c r="Z241" i="6"/>
  <c r="AA241" i="6"/>
  <c r="AB241" i="6"/>
  <c r="AC241" i="6"/>
  <c r="AD241" i="6"/>
  <c r="AE241" i="6"/>
  <c r="AF241" i="6"/>
  <c r="AG241" i="6"/>
  <c r="AH241" i="6"/>
  <c r="AI241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V242" i="6"/>
  <c r="W242" i="6"/>
  <c r="X242" i="6"/>
  <c r="Y242" i="6"/>
  <c r="Z242" i="6"/>
  <c r="AA242" i="6"/>
  <c r="AB242" i="6"/>
  <c r="AC242" i="6"/>
  <c r="AD242" i="6"/>
  <c r="AE242" i="6"/>
  <c r="AF242" i="6"/>
  <c r="AG242" i="6"/>
  <c r="AH242" i="6"/>
  <c r="AI242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V243" i="6"/>
  <c r="W243" i="6"/>
  <c r="X243" i="6"/>
  <c r="Y243" i="6"/>
  <c r="Z243" i="6"/>
  <c r="AA243" i="6"/>
  <c r="AB243" i="6"/>
  <c r="AC243" i="6"/>
  <c r="AD243" i="6"/>
  <c r="AE243" i="6"/>
  <c r="AF243" i="6"/>
  <c r="AG243" i="6"/>
  <c r="AH243" i="6"/>
  <c r="AI243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V244" i="6"/>
  <c r="W244" i="6"/>
  <c r="X244" i="6"/>
  <c r="Y244" i="6"/>
  <c r="Z244" i="6"/>
  <c r="AA244" i="6"/>
  <c r="AB244" i="6"/>
  <c r="AC244" i="6"/>
  <c r="AD244" i="6"/>
  <c r="AE244" i="6"/>
  <c r="AF244" i="6"/>
  <c r="AG244" i="6"/>
  <c r="AH244" i="6"/>
  <c r="AI244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V245" i="6"/>
  <c r="W245" i="6"/>
  <c r="X245" i="6"/>
  <c r="Y245" i="6"/>
  <c r="Z245" i="6"/>
  <c r="AA245" i="6"/>
  <c r="AB245" i="6"/>
  <c r="AC245" i="6"/>
  <c r="AD245" i="6"/>
  <c r="AE245" i="6"/>
  <c r="AF245" i="6"/>
  <c r="AG245" i="6"/>
  <c r="AH245" i="6"/>
  <c r="AI245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V246" i="6"/>
  <c r="W246" i="6"/>
  <c r="X246" i="6"/>
  <c r="Y246" i="6"/>
  <c r="Z246" i="6"/>
  <c r="AA246" i="6"/>
  <c r="AB246" i="6"/>
  <c r="AC246" i="6"/>
  <c r="AD246" i="6"/>
  <c r="AE246" i="6"/>
  <c r="AF246" i="6"/>
  <c r="AG246" i="6"/>
  <c r="AH246" i="6"/>
  <c r="AI246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V247" i="6"/>
  <c r="W247" i="6"/>
  <c r="X247" i="6"/>
  <c r="Y247" i="6"/>
  <c r="Z247" i="6"/>
  <c r="AA247" i="6"/>
  <c r="AB247" i="6"/>
  <c r="AC247" i="6"/>
  <c r="AD247" i="6"/>
  <c r="AE247" i="6"/>
  <c r="AF247" i="6"/>
  <c r="AG247" i="6"/>
  <c r="AH247" i="6"/>
  <c r="AI247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V248" i="6"/>
  <c r="W248" i="6"/>
  <c r="X248" i="6"/>
  <c r="Y248" i="6"/>
  <c r="Z248" i="6"/>
  <c r="AA248" i="6"/>
  <c r="AB248" i="6"/>
  <c r="AC248" i="6"/>
  <c r="AD248" i="6"/>
  <c r="AE248" i="6"/>
  <c r="AF248" i="6"/>
  <c r="AG248" i="6"/>
  <c r="AH248" i="6"/>
  <c r="AI248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AF249" i="6"/>
  <c r="AG249" i="6"/>
  <c r="AH249" i="6"/>
  <c r="AI249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V250" i="6"/>
  <c r="W250" i="6"/>
  <c r="X250" i="6"/>
  <c r="Y250" i="6"/>
  <c r="Z250" i="6"/>
  <c r="AA250" i="6"/>
  <c r="AB250" i="6"/>
  <c r="AC250" i="6"/>
  <c r="AD250" i="6"/>
  <c r="AE250" i="6"/>
  <c r="AF250" i="6"/>
  <c r="AG250" i="6"/>
  <c r="AH250" i="6"/>
  <c r="AI250" i="6"/>
  <c r="J251" i="6"/>
  <c r="K251" i="6"/>
  <c r="L251" i="6"/>
  <c r="M251" i="6"/>
  <c r="N251" i="6"/>
  <c r="P251" i="6"/>
  <c r="Q251" i="6"/>
  <c r="R251" i="6"/>
  <c r="S251" i="6"/>
  <c r="T251" i="6"/>
  <c r="U251" i="6"/>
  <c r="V251" i="6"/>
  <c r="W251" i="6"/>
  <c r="X251" i="6"/>
  <c r="Y251" i="6"/>
  <c r="Z251" i="6"/>
  <c r="AA251" i="6"/>
  <c r="AB251" i="6"/>
  <c r="AC251" i="6"/>
  <c r="AD251" i="6"/>
  <c r="AE251" i="6"/>
  <c r="AF251" i="6"/>
  <c r="AG251" i="6"/>
  <c r="AH251" i="6"/>
  <c r="AI251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V228" i="6"/>
  <c r="W228" i="6"/>
  <c r="X228" i="6"/>
  <c r="Y228" i="6"/>
  <c r="Z228" i="6"/>
  <c r="AB228" i="6"/>
  <c r="AC228" i="6"/>
  <c r="AD228" i="6"/>
  <c r="AE228" i="6"/>
  <c r="AF228" i="6"/>
  <c r="AG228" i="6"/>
  <c r="AH228" i="6"/>
  <c r="AI228" i="6"/>
  <c r="I228" i="6"/>
  <c r="AK227" i="6"/>
  <c r="Y226" i="6"/>
  <c r="Z226" i="6"/>
  <c r="AA226" i="6"/>
  <c r="AB226" i="6"/>
  <c r="AC226" i="6"/>
  <c r="AD226" i="6"/>
  <c r="AE226" i="6"/>
  <c r="AF226" i="6"/>
  <c r="AG226" i="6"/>
  <c r="AH226" i="6"/>
  <c r="AI226" i="6"/>
  <c r="P226" i="6"/>
  <c r="Q226" i="6"/>
  <c r="R226" i="6"/>
  <c r="S226" i="6"/>
  <c r="T226" i="6"/>
  <c r="U226" i="6"/>
  <c r="V226" i="6"/>
  <c r="W226" i="6"/>
  <c r="X226" i="6"/>
  <c r="E226" i="6"/>
  <c r="F226" i="6"/>
  <c r="G226" i="6"/>
  <c r="H226" i="6"/>
  <c r="I226" i="6"/>
  <c r="J226" i="6"/>
  <c r="K226" i="6"/>
  <c r="L226" i="6"/>
  <c r="M226" i="6"/>
  <c r="N226" i="6"/>
  <c r="O226" i="6"/>
  <c r="E223" i="6"/>
  <c r="F223" i="6"/>
  <c r="G223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V223" i="6"/>
  <c r="W223" i="6"/>
  <c r="X223" i="6"/>
  <c r="Y223" i="6"/>
  <c r="Z223" i="6"/>
  <c r="AB223" i="6"/>
  <c r="AC223" i="6"/>
  <c r="AD223" i="6"/>
  <c r="AE223" i="6"/>
  <c r="AF223" i="6"/>
  <c r="AG223" i="6"/>
  <c r="AH223" i="6"/>
  <c r="AI223" i="6"/>
  <c r="S518" i="3" l="1"/>
  <c r="T518" i="3"/>
  <c r="U518" i="3"/>
  <c r="V518" i="3"/>
  <c r="W518" i="3"/>
  <c r="X518" i="3"/>
  <c r="Y518" i="3"/>
  <c r="Z518" i="3"/>
  <c r="AA518" i="3"/>
  <c r="AB518" i="3"/>
  <c r="AC518" i="3"/>
  <c r="AD518" i="3"/>
  <c r="AE518" i="3"/>
  <c r="AF518" i="3"/>
  <c r="AG518" i="3"/>
  <c r="AH518" i="3"/>
  <c r="AI518" i="3"/>
  <c r="S519" i="3"/>
  <c r="T519" i="3"/>
  <c r="U519" i="3"/>
  <c r="V519" i="3"/>
  <c r="W519" i="3"/>
  <c r="X519" i="3"/>
  <c r="Y519" i="3"/>
  <c r="Z519" i="3"/>
  <c r="AA519" i="3"/>
  <c r="AB519" i="3"/>
  <c r="AC519" i="3"/>
  <c r="AD519" i="3"/>
  <c r="AE519" i="3"/>
  <c r="AF519" i="3"/>
  <c r="AG519" i="3"/>
  <c r="AH519" i="3"/>
  <c r="AI519" i="3"/>
  <c r="S520" i="3"/>
  <c r="T520" i="3"/>
  <c r="U520" i="3"/>
  <c r="V520" i="3"/>
  <c r="W520" i="3"/>
  <c r="X520" i="3"/>
  <c r="Y520" i="3"/>
  <c r="Z520" i="3"/>
  <c r="AA520" i="3"/>
  <c r="AB520" i="3"/>
  <c r="AC520" i="3"/>
  <c r="AD520" i="3"/>
  <c r="AE520" i="3"/>
  <c r="AF520" i="3"/>
  <c r="AG520" i="3"/>
  <c r="AH520" i="3"/>
  <c r="AI520" i="3"/>
  <c r="S521" i="3"/>
  <c r="T521" i="3"/>
  <c r="U521" i="3"/>
  <c r="V521" i="3"/>
  <c r="W521" i="3"/>
  <c r="X521" i="3"/>
  <c r="Y521" i="3"/>
  <c r="Z521" i="3"/>
  <c r="AA521" i="3"/>
  <c r="AB521" i="3"/>
  <c r="AC521" i="3"/>
  <c r="AD521" i="3"/>
  <c r="AE521" i="3"/>
  <c r="AF521" i="3"/>
  <c r="AG521" i="3"/>
  <c r="AH521" i="3"/>
  <c r="AI521" i="3"/>
  <c r="S522" i="3"/>
  <c r="T522" i="3"/>
  <c r="U522" i="3"/>
  <c r="V522" i="3"/>
  <c r="W522" i="3"/>
  <c r="X522" i="3"/>
  <c r="Y522" i="3"/>
  <c r="Z522" i="3"/>
  <c r="AA522" i="3"/>
  <c r="AB522" i="3"/>
  <c r="AC522" i="3"/>
  <c r="AD522" i="3"/>
  <c r="AE522" i="3"/>
  <c r="AF522" i="3"/>
  <c r="AG522" i="3"/>
  <c r="AH522" i="3"/>
  <c r="AI522" i="3"/>
  <c r="S523" i="3"/>
  <c r="T523" i="3"/>
  <c r="U523" i="3"/>
  <c r="V523" i="3"/>
  <c r="W523" i="3"/>
  <c r="X523" i="3"/>
  <c r="Y523" i="3"/>
  <c r="Z523" i="3"/>
  <c r="AA523" i="3"/>
  <c r="AB523" i="3"/>
  <c r="AC523" i="3"/>
  <c r="AD523" i="3"/>
  <c r="AE523" i="3"/>
  <c r="AF523" i="3"/>
  <c r="AG523" i="3"/>
  <c r="AH523" i="3"/>
  <c r="AI523" i="3"/>
  <c r="S524" i="3"/>
  <c r="T524" i="3"/>
  <c r="U524" i="3"/>
  <c r="V524" i="3"/>
  <c r="W524" i="3"/>
  <c r="X524" i="3"/>
  <c r="Y524" i="3"/>
  <c r="Z524" i="3"/>
  <c r="AA524" i="3"/>
  <c r="AB524" i="3"/>
  <c r="AC524" i="3"/>
  <c r="AD524" i="3"/>
  <c r="AE524" i="3"/>
  <c r="AF524" i="3"/>
  <c r="AG524" i="3"/>
  <c r="AH524" i="3"/>
  <c r="AI524" i="3"/>
  <c r="S525" i="3"/>
  <c r="T525" i="3"/>
  <c r="U525" i="3"/>
  <c r="V525" i="3"/>
  <c r="W525" i="3"/>
  <c r="X525" i="3"/>
  <c r="Y525" i="3"/>
  <c r="Z525" i="3"/>
  <c r="AA525" i="3"/>
  <c r="AB525" i="3"/>
  <c r="AC525" i="3"/>
  <c r="AD525" i="3"/>
  <c r="AE525" i="3"/>
  <c r="AF525" i="3"/>
  <c r="AG525" i="3"/>
  <c r="AH525" i="3"/>
  <c r="AI525" i="3"/>
  <c r="S526" i="3"/>
  <c r="T526" i="3"/>
  <c r="U526" i="3"/>
  <c r="V526" i="3"/>
  <c r="W526" i="3"/>
  <c r="X526" i="3"/>
  <c r="Y526" i="3"/>
  <c r="Z526" i="3"/>
  <c r="AA526" i="3"/>
  <c r="AB526" i="3"/>
  <c r="AC526" i="3"/>
  <c r="AD526" i="3"/>
  <c r="AE526" i="3"/>
  <c r="AF526" i="3"/>
  <c r="AG526" i="3"/>
  <c r="AH526" i="3"/>
  <c r="AI526" i="3"/>
  <c r="S527" i="3"/>
  <c r="T527" i="3"/>
  <c r="U527" i="3"/>
  <c r="V527" i="3"/>
  <c r="W527" i="3"/>
  <c r="X527" i="3"/>
  <c r="Y527" i="3"/>
  <c r="Z527" i="3"/>
  <c r="AA527" i="3"/>
  <c r="AB527" i="3"/>
  <c r="AC527" i="3"/>
  <c r="AD527" i="3"/>
  <c r="AE527" i="3"/>
  <c r="AF527" i="3"/>
  <c r="AG527" i="3"/>
  <c r="AH527" i="3"/>
  <c r="AI527" i="3"/>
  <c r="S528" i="3"/>
  <c r="T528" i="3"/>
  <c r="U528" i="3"/>
  <c r="V528" i="3"/>
  <c r="W528" i="3"/>
  <c r="X528" i="3"/>
  <c r="Y528" i="3"/>
  <c r="Z528" i="3"/>
  <c r="AA528" i="3"/>
  <c r="AB528" i="3"/>
  <c r="AC528" i="3"/>
  <c r="AD528" i="3"/>
  <c r="AE528" i="3"/>
  <c r="AF528" i="3"/>
  <c r="AG528" i="3"/>
  <c r="AH528" i="3"/>
  <c r="AI528" i="3"/>
  <c r="S529" i="3"/>
  <c r="T529" i="3"/>
  <c r="U529" i="3"/>
  <c r="V529" i="3"/>
  <c r="W529" i="3"/>
  <c r="X529" i="3"/>
  <c r="Y529" i="3"/>
  <c r="Z529" i="3"/>
  <c r="AA529" i="3"/>
  <c r="AB529" i="3"/>
  <c r="AC529" i="3"/>
  <c r="AD529" i="3"/>
  <c r="AE529" i="3"/>
  <c r="AF529" i="3"/>
  <c r="AG529" i="3"/>
  <c r="AH529" i="3"/>
  <c r="AI529" i="3"/>
  <c r="S530" i="3"/>
  <c r="T530" i="3"/>
  <c r="U530" i="3"/>
  <c r="V530" i="3"/>
  <c r="W530" i="3"/>
  <c r="X530" i="3"/>
  <c r="Y530" i="3"/>
  <c r="Z530" i="3"/>
  <c r="AA530" i="3"/>
  <c r="AB530" i="3"/>
  <c r="AC530" i="3"/>
  <c r="AD530" i="3"/>
  <c r="AE530" i="3"/>
  <c r="AF530" i="3"/>
  <c r="AG530" i="3"/>
  <c r="AH530" i="3"/>
  <c r="AI530" i="3"/>
  <c r="S531" i="3"/>
  <c r="T531" i="3"/>
  <c r="U531" i="3"/>
  <c r="V531" i="3"/>
  <c r="W531" i="3"/>
  <c r="X531" i="3"/>
  <c r="Y531" i="3"/>
  <c r="Z531" i="3"/>
  <c r="AA531" i="3"/>
  <c r="AB531" i="3"/>
  <c r="AC531" i="3"/>
  <c r="AD531" i="3"/>
  <c r="AE531" i="3"/>
  <c r="AF531" i="3"/>
  <c r="AG531" i="3"/>
  <c r="AH531" i="3"/>
  <c r="AI531" i="3"/>
  <c r="S532" i="3"/>
  <c r="T532" i="3"/>
  <c r="U532" i="3"/>
  <c r="V532" i="3"/>
  <c r="W532" i="3"/>
  <c r="X532" i="3"/>
  <c r="Y532" i="3"/>
  <c r="Z532" i="3"/>
  <c r="AA532" i="3"/>
  <c r="AB532" i="3"/>
  <c r="AC532" i="3"/>
  <c r="AD532" i="3"/>
  <c r="AE532" i="3"/>
  <c r="AF532" i="3"/>
  <c r="AG532" i="3"/>
  <c r="AH532" i="3"/>
  <c r="AI532" i="3"/>
  <c r="S533" i="3"/>
  <c r="T533" i="3"/>
  <c r="U533" i="3"/>
  <c r="V533" i="3"/>
  <c r="W533" i="3"/>
  <c r="X533" i="3"/>
  <c r="Y533" i="3"/>
  <c r="Z533" i="3"/>
  <c r="AA533" i="3"/>
  <c r="AB533" i="3"/>
  <c r="AC533" i="3"/>
  <c r="AD533" i="3"/>
  <c r="AE533" i="3"/>
  <c r="AF533" i="3"/>
  <c r="AG533" i="3"/>
  <c r="AH533" i="3"/>
  <c r="AI533" i="3"/>
  <c r="S534" i="3"/>
  <c r="T534" i="3"/>
  <c r="U534" i="3"/>
  <c r="V534" i="3"/>
  <c r="W534" i="3"/>
  <c r="X534" i="3"/>
  <c r="Y534" i="3"/>
  <c r="Z534" i="3"/>
  <c r="AA534" i="3"/>
  <c r="AB534" i="3"/>
  <c r="AC534" i="3"/>
  <c r="AD534" i="3"/>
  <c r="AE534" i="3"/>
  <c r="AF534" i="3"/>
  <c r="AG534" i="3"/>
  <c r="AH534" i="3"/>
  <c r="AI534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J522" i="3"/>
  <c r="K522" i="3"/>
  <c r="L522" i="3"/>
  <c r="M522" i="3"/>
  <c r="N522" i="3"/>
  <c r="O522" i="3"/>
  <c r="P522" i="3"/>
  <c r="Q522" i="3"/>
  <c r="J523" i="3"/>
  <c r="K523" i="3"/>
  <c r="L523" i="3"/>
  <c r="M523" i="3"/>
  <c r="N523" i="3"/>
  <c r="O523" i="3"/>
  <c r="P523" i="3"/>
  <c r="Q523" i="3"/>
  <c r="J524" i="3"/>
  <c r="K524" i="3"/>
  <c r="L524" i="3"/>
  <c r="M524" i="3"/>
  <c r="N524" i="3"/>
  <c r="O524" i="3"/>
  <c r="P524" i="3"/>
  <c r="Q524" i="3"/>
  <c r="J525" i="3"/>
  <c r="K525" i="3"/>
  <c r="L525" i="3"/>
  <c r="M525" i="3"/>
  <c r="N525" i="3"/>
  <c r="O525" i="3"/>
  <c r="P525" i="3"/>
  <c r="Q525" i="3"/>
  <c r="J526" i="3"/>
  <c r="K526" i="3"/>
  <c r="L526" i="3"/>
  <c r="M526" i="3"/>
  <c r="N526" i="3"/>
  <c r="O526" i="3"/>
  <c r="P526" i="3"/>
  <c r="Q526" i="3"/>
  <c r="J527" i="3"/>
  <c r="K527" i="3"/>
  <c r="L527" i="3"/>
  <c r="M527" i="3"/>
  <c r="N527" i="3"/>
  <c r="O527" i="3"/>
  <c r="P527" i="3"/>
  <c r="Q527" i="3"/>
  <c r="J528" i="3"/>
  <c r="K528" i="3"/>
  <c r="L528" i="3"/>
  <c r="M528" i="3"/>
  <c r="N528" i="3"/>
  <c r="O528" i="3"/>
  <c r="P528" i="3"/>
  <c r="Q528" i="3"/>
  <c r="J529" i="3"/>
  <c r="K529" i="3"/>
  <c r="L529" i="3"/>
  <c r="M529" i="3"/>
  <c r="N529" i="3"/>
  <c r="O529" i="3"/>
  <c r="P529" i="3"/>
  <c r="Q529" i="3"/>
  <c r="J530" i="3"/>
  <c r="K530" i="3"/>
  <c r="L530" i="3"/>
  <c r="M530" i="3"/>
  <c r="N530" i="3"/>
  <c r="O530" i="3"/>
  <c r="P530" i="3"/>
  <c r="Q530" i="3"/>
  <c r="J531" i="3"/>
  <c r="K531" i="3"/>
  <c r="L531" i="3"/>
  <c r="M531" i="3"/>
  <c r="N531" i="3"/>
  <c r="O531" i="3"/>
  <c r="P531" i="3"/>
  <c r="Q531" i="3"/>
  <c r="J532" i="3"/>
  <c r="K532" i="3"/>
  <c r="L532" i="3"/>
  <c r="M532" i="3"/>
  <c r="N532" i="3"/>
  <c r="O532" i="3"/>
  <c r="P532" i="3"/>
  <c r="Q532" i="3"/>
  <c r="J533" i="3"/>
  <c r="K533" i="3"/>
  <c r="L533" i="3"/>
  <c r="M533" i="3"/>
  <c r="N533" i="3"/>
  <c r="O533" i="3"/>
  <c r="P533" i="3"/>
  <c r="Q533" i="3"/>
  <c r="J534" i="3"/>
  <c r="K534" i="3"/>
  <c r="L534" i="3"/>
  <c r="M534" i="3"/>
  <c r="N534" i="3"/>
  <c r="O534" i="3"/>
  <c r="P534" i="3"/>
  <c r="Q534" i="3"/>
  <c r="I534" i="3"/>
  <c r="I533" i="3"/>
  <c r="I532" i="3"/>
  <c r="I531" i="3"/>
  <c r="I530" i="3"/>
  <c r="I529" i="3"/>
  <c r="I528" i="3"/>
  <c r="I527" i="3"/>
  <c r="I526" i="3"/>
  <c r="I525" i="3"/>
  <c r="I524" i="3"/>
  <c r="I523" i="3"/>
  <c r="I522" i="3"/>
  <c r="AT225" i="3" l="1"/>
  <c r="AQ225" i="3"/>
  <c r="AN225" i="3"/>
  <c r="I503" i="3" l="1"/>
  <c r="L582" i="1" l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AG582" i="1"/>
  <c r="AA503" i="3" l="1"/>
  <c r="AA510" i="3" s="1"/>
  <c r="Z503" i="3"/>
  <c r="Z510" i="3" s="1"/>
  <c r="AB503" i="3"/>
  <c r="AB510" i="3" s="1"/>
  <c r="AC503" i="3"/>
  <c r="AC510" i="3" s="1"/>
  <c r="AD503" i="3"/>
  <c r="AD510" i="3" s="1"/>
  <c r="AE503" i="3"/>
  <c r="AE510" i="3" s="1"/>
  <c r="AF503" i="3"/>
  <c r="AG503" i="3"/>
  <c r="Y503" i="3"/>
  <c r="Y510" i="3" s="1"/>
  <c r="R555" i="3" l="1"/>
  <c r="R554" i="3"/>
  <c r="P521" i="3" l="1"/>
  <c r="Q521" i="3"/>
  <c r="I521" i="3"/>
  <c r="J521" i="3"/>
  <c r="K521" i="3"/>
  <c r="L521" i="3"/>
  <c r="M521" i="3"/>
  <c r="N521" i="3"/>
  <c r="O521" i="3"/>
  <c r="I520" i="3"/>
  <c r="J520" i="3"/>
  <c r="K520" i="3"/>
  <c r="L520" i="3"/>
  <c r="M520" i="3"/>
  <c r="N520" i="3"/>
  <c r="P520" i="3"/>
  <c r="Q520" i="3"/>
  <c r="O520" i="3"/>
  <c r="I519" i="3"/>
  <c r="J519" i="3"/>
  <c r="K519" i="3"/>
  <c r="M519" i="3"/>
  <c r="N519" i="3"/>
  <c r="O519" i="3"/>
  <c r="P519" i="3"/>
  <c r="Q519" i="3"/>
  <c r="L519" i="3"/>
  <c r="L518" i="3"/>
  <c r="M518" i="3"/>
  <c r="N518" i="3"/>
  <c r="O518" i="3"/>
  <c r="P518" i="3"/>
  <c r="Q518" i="3"/>
  <c r="I518" i="3"/>
  <c r="J518" i="3"/>
  <c r="K518" i="3"/>
  <c r="AS80" i="6" l="1"/>
  <c r="AP80" i="6"/>
  <c r="AM80" i="6"/>
  <c r="AH259" i="6" l="1"/>
  <c r="J221" i="6" l="1"/>
  <c r="K221" i="6"/>
  <c r="L221" i="6"/>
  <c r="M221" i="6"/>
  <c r="N221" i="6"/>
  <c r="O221" i="6"/>
  <c r="P221" i="6"/>
  <c r="Q221" i="6"/>
  <c r="R221" i="6"/>
  <c r="S221" i="6"/>
  <c r="T221" i="6"/>
  <c r="U221" i="6"/>
  <c r="V221" i="6"/>
  <c r="W221" i="6"/>
  <c r="X221" i="6"/>
  <c r="Y221" i="6"/>
  <c r="Z221" i="6"/>
  <c r="AA221" i="6"/>
  <c r="AA230" i="6" s="1"/>
  <c r="AB221" i="6"/>
  <c r="AB230" i="6" s="1"/>
  <c r="AC221" i="6"/>
  <c r="AC230" i="6" s="1"/>
  <c r="AD221" i="6"/>
  <c r="AD230" i="6" s="1"/>
  <c r="AE221" i="6"/>
  <c r="AE230" i="6" s="1"/>
  <c r="AF221" i="6"/>
  <c r="AF230" i="6" s="1"/>
  <c r="AG221" i="6"/>
  <c r="AG230" i="6" s="1"/>
  <c r="AH221" i="6"/>
  <c r="AH230" i="6" s="1"/>
  <c r="AI221" i="6"/>
  <c r="F221" i="6"/>
  <c r="G221" i="6"/>
  <c r="H221" i="6"/>
  <c r="I221" i="6"/>
  <c r="AG259" i="6" l="1"/>
  <c r="AF259" i="6"/>
  <c r="AE259" i="6"/>
  <c r="AD259" i="6"/>
  <c r="AC259" i="6"/>
  <c r="AB259" i="6"/>
  <c r="AA259" i="6"/>
  <c r="Z259" i="6"/>
  <c r="Y259" i="6"/>
  <c r="X259" i="6"/>
  <c r="W259" i="6"/>
  <c r="V259" i="6"/>
  <c r="U259" i="6"/>
  <c r="T259" i="6"/>
  <c r="S259" i="6"/>
  <c r="R259" i="6"/>
  <c r="Q259" i="6"/>
  <c r="P259" i="6"/>
  <c r="O259" i="6"/>
  <c r="N259" i="6"/>
  <c r="M259" i="6"/>
  <c r="L259" i="6"/>
  <c r="K259" i="6"/>
  <c r="J259" i="6"/>
  <c r="I259" i="6"/>
  <c r="H259" i="6"/>
  <c r="G259" i="6"/>
  <c r="F259" i="6"/>
  <c r="T261" i="6" l="1"/>
  <c r="O262" i="6"/>
  <c r="P262" i="6" l="1"/>
  <c r="AK443" i="2"/>
  <c r="AK341" i="4"/>
  <c r="AK342" i="4"/>
  <c r="AK340" i="4"/>
  <c r="AK339" i="4"/>
  <c r="AK337" i="4"/>
  <c r="AK336" i="4"/>
  <c r="AK338" i="4"/>
  <c r="AK335" i="4"/>
  <c r="AK334" i="4"/>
  <c r="AK333" i="4"/>
  <c r="AK332" i="4"/>
  <c r="AK525" i="3"/>
  <c r="AK524" i="3"/>
  <c r="AK523" i="3"/>
  <c r="AK522" i="3"/>
  <c r="AK521" i="3"/>
  <c r="AK520" i="3"/>
  <c r="AK519" i="3"/>
  <c r="AK518" i="3"/>
  <c r="AK517" i="3"/>
  <c r="AK516" i="3"/>
  <c r="AK515" i="3"/>
  <c r="G503" i="3" l="1"/>
  <c r="H503" i="3"/>
  <c r="BX190" i="1" l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BE193" i="1" l="1"/>
  <c r="BH192" i="1"/>
  <c r="BF193" i="1" l="1"/>
  <c r="BQ231" i="3" l="1"/>
  <c r="BR231" i="3"/>
  <c r="BP231" i="3"/>
  <c r="BO231" i="3"/>
  <c r="BN231" i="3"/>
  <c r="BM231" i="3"/>
  <c r="BL231" i="3"/>
  <c r="BK231" i="3"/>
  <c r="BJ231" i="3"/>
  <c r="BI231" i="3"/>
  <c r="BH231" i="3"/>
  <c r="BG231" i="3"/>
  <c r="BF231" i="3"/>
  <c r="BE231" i="3"/>
  <c r="BD231" i="3"/>
  <c r="BC231" i="3"/>
  <c r="BB231" i="3"/>
  <c r="BA231" i="3"/>
  <c r="AZ231" i="3"/>
  <c r="AY231" i="3"/>
  <c r="AX231" i="3"/>
  <c r="AW231" i="3"/>
  <c r="AV231" i="3"/>
  <c r="AU231" i="3"/>
  <c r="AT231" i="3"/>
  <c r="AS231" i="3"/>
  <c r="AR231" i="3"/>
  <c r="AQ231" i="3"/>
  <c r="AP231" i="3"/>
  <c r="AE540" i="3"/>
  <c r="AD540" i="3"/>
  <c r="AC540" i="3"/>
  <c r="AB540" i="3"/>
  <c r="AA540" i="3"/>
  <c r="Z540" i="3"/>
  <c r="Y540" i="3"/>
  <c r="X540" i="3"/>
  <c r="W540" i="3"/>
  <c r="V540" i="3"/>
  <c r="U540" i="3"/>
  <c r="T540" i="3"/>
  <c r="S540" i="3"/>
  <c r="R540" i="3"/>
  <c r="Q540" i="3"/>
  <c r="P540" i="3"/>
  <c r="O540" i="3"/>
  <c r="N540" i="3"/>
  <c r="M540" i="3"/>
  <c r="L540" i="3"/>
  <c r="K540" i="3"/>
  <c r="J540" i="3"/>
  <c r="I540" i="3"/>
  <c r="H540" i="3"/>
  <c r="G540" i="3"/>
  <c r="F540" i="3"/>
  <c r="AP518" i="1"/>
  <c r="AQ518" i="1"/>
  <c r="H582" i="1"/>
  <c r="K582" i="1"/>
  <c r="J582" i="1"/>
  <c r="I582" i="1"/>
  <c r="G582" i="1"/>
  <c r="F582" i="1"/>
  <c r="O585" i="1" l="1"/>
  <c r="T584" i="1"/>
  <c r="AY234" i="3"/>
  <c r="BA233" i="3"/>
  <c r="S543" i="3"/>
  <c r="Y542" i="3"/>
  <c r="AN520" i="1"/>
  <c r="AQ520" i="1"/>
  <c r="T543" i="3" l="1"/>
  <c r="P585" i="1"/>
  <c r="AZ234" i="3"/>
  <c r="Y345" i="4"/>
  <c r="Z345" i="4"/>
  <c r="AA345" i="4"/>
  <c r="AB345" i="4"/>
  <c r="AC345" i="4"/>
  <c r="AD345" i="4"/>
  <c r="AE345" i="4"/>
  <c r="AF345" i="4"/>
  <c r="AG345" i="4"/>
  <c r="Y346" i="4"/>
  <c r="Z346" i="4"/>
  <c r="AA346" i="4"/>
  <c r="AB346" i="4"/>
  <c r="AC346" i="4"/>
  <c r="AD346" i="4"/>
  <c r="AE346" i="4"/>
  <c r="AF346" i="4"/>
  <c r="AG346" i="4"/>
  <c r="Y347" i="4"/>
  <c r="Z347" i="4"/>
  <c r="AA347" i="4"/>
  <c r="AB347" i="4"/>
  <c r="AC347" i="4"/>
  <c r="AD347" i="4"/>
  <c r="AE347" i="4"/>
  <c r="AF347" i="4"/>
  <c r="AG347" i="4"/>
  <c r="X347" i="4"/>
  <c r="X346" i="4"/>
  <c r="X345" i="4"/>
  <c r="X330" i="4"/>
  <c r="Y330" i="4"/>
  <c r="Z330" i="4"/>
  <c r="AA330" i="4"/>
  <c r="AB330" i="4"/>
  <c r="AC330" i="4"/>
  <c r="AD330" i="4"/>
  <c r="AE330" i="4"/>
  <c r="AF330" i="4"/>
  <c r="AG330" i="4"/>
  <c r="AH330" i="4"/>
  <c r="X331" i="4"/>
  <c r="Y331" i="4"/>
  <c r="Z331" i="4"/>
  <c r="AA331" i="4"/>
  <c r="AB331" i="4"/>
  <c r="AC331" i="4"/>
  <c r="AD331" i="4"/>
  <c r="AE331" i="4"/>
  <c r="AF331" i="4"/>
  <c r="AG331" i="4"/>
  <c r="AH331" i="4"/>
  <c r="X332" i="4"/>
  <c r="Y332" i="4"/>
  <c r="Z332" i="4"/>
  <c r="AA332" i="4"/>
  <c r="AB332" i="4"/>
  <c r="AC332" i="4"/>
  <c r="AD332" i="4"/>
  <c r="AE332" i="4"/>
  <c r="AF332" i="4"/>
  <c r="AG332" i="4"/>
  <c r="AH332" i="4"/>
  <c r="X333" i="4"/>
  <c r="Y333" i="4"/>
  <c r="Z333" i="4"/>
  <c r="AA333" i="4"/>
  <c r="AB333" i="4"/>
  <c r="AC333" i="4"/>
  <c r="AD333" i="4"/>
  <c r="AE333" i="4"/>
  <c r="AF333" i="4"/>
  <c r="AG333" i="4"/>
  <c r="AH333" i="4"/>
  <c r="X334" i="4"/>
  <c r="Y334" i="4"/>
  <c r="Z334" i="4"/>
  <c r="AA334" i="4"/>
  <c r="AB334" i="4"/>
  <c r="AC334" i="4"/>
  <c r="AD334" i="4"/>
  <c r="AE334" i="4"/>
  <c r="AF334" i="4"/>
  <c r="AG334" i="4"/>
  <c r="AH334" i="4"/>
  <c r="X335" i="4"/>
  <c r="Y335" i="4"/>
  <c r="Z335" i="4"/>
  <c r="AA335" i="4"/>
  <c r="AB335" i="4"/>
  <c r="AC335" i="4"/>
  <c r="AD335" i="4"/>
  <c r="AE335" i="4"/>
  <c r="AF335" i="4"/>
  <c r="AG335" i="4"/>
  <c r="AH335" i="4"/>
  <c r="X336" i="4"/>
  <c r="Y336" i="4"/>
  <c r="Z336" i="4"/>
  <c r="AA336" i="4"/>
  <c r="AB336" i="4"/>
  <c r="AC336" i="4"/>
  <c r="AD336" i="4"/>
  <c r="AE336" i="4"/>
  <c r="AF336" i="4"/>
  <c r="AG336" i="4"/>
  <c r="AH336" i="4"/>
  <c r="X337" i="4"/>
  <c r="Y337" i="4"/>
  <c r="Z337" i="4"/>
  <c r="AA337" i="4"/>
  <c r="AB337" i="4"/>
  <c r="AC337" i="4"/>
  <c r="AD337" i="4"/>
  <c r="AE337" i="4"/>
  <c r="AF337" i="4"/>
  <c r="AG337" i="4"/>
  <c r="AH337" i="4"/>
  <c r="X338" i="4"/>
  <c r="Y338" i="4"/>
  <c r="Z338" i="4"/>
  <c r="AA338" i="4"/>
  <c r="AB338" i="4"/>
  <c r="AC338" i="4"/>
  <c r="AD338" i="4"/>
  <c r="AE338" i="4"/>
  <c r="AF338" i="4"/>
  <c r="AG338" i="4"/>
  <c r="AH338" i="4"/>
  <c r="X339" i="4"/>
  <c r="Y339" i="4"/>
  <c r="Z339" i="4"/>
  <c r="AA339" i="4"/>
  <c r="AB339" i="4"/>
  <c r="AC339" i="4"/>
  <c r="AD339" i="4"/>
  <c r="AE339" i="4"/>
  <c r="AF339" i="4"/>
  <c r="AG339" i="4"/>
  <c r="AH339" i="4"/>
  <c r="X340" i="4"/>
  <c r="Y340" i="4"/>
  <c r="Z340" i="4"/>
  <c r="AA340" i="4"/>
  <c r="AB340" i="4"/>
  <c r="AC340" i="4"/>
  <c r="AD340" i="4"/>
  <c r="AE340" i="4"/>
  <c r="AF340" i="4"/>
  <c r="AG340" i="4"/>
  <c r="AH340" i="4"/>
  <c r="X341" i="4"/>
  <c r="Y341" i="4"/>
  <c r="Z341" i="4"/>
  <c r="AA341" i="4"/>
  <c r="AB341" i="4"/>
  <c r="AC341" i="4"/>
  <c r="AD341" i="4"/>
  <c r="AE341" i="4"/>
  <c r="AF341" i="4"/>
  <c r="AG341" i="4"/>
  <c r="AH341" i="4"/>
  <c r="X342" i="4"/>
  <c r="Y342" i="4"/>
  <c r="Z342" i="4"/>
  <c r="AA342" i="4"/>
  <c r="AB342" i="4"/>
  <c r="AC342" i="4"/>
  <c r="AD342" i="4"/>
  <c r="AE342" i="4"/>
  <c r="AF342" i="4"/>
  <c r="AG342" i="4"/>
  <c r="AH342" i="4"/>
  <c r="X343" i="4"/>
  <c r="Y343" i="4"/>
  <c r="Z343" i="4"/>
  <c r="AA343" i="4"/>
  <c r="AB343" i="4"/>
  <c r="AC343" i="4"/>
  <c r="AD343" i="4"/>
  <c r="AE343" i="4"/>
  <c r="AF343" i="4"/>
  <c r="AG343" i="4"/>
  <c r="AH343" i="4"/>
  <c r="X344" i="4"/>
  <c r="Y344" i="4"/>
  <c r="Z344" i="4"/>
  <c r="AA344" i="4"/>
  <c r="AB344" i="4"/>
  <c r="AC344" i="4"/>
  <c r="AD344" i="4"/>
  <c r="AE344" i="4"/>
  <c r="AF344" i="4"/>
  <c r="AG344" i="4"/>
  <c r="AH344" i="4"/>
  <c r="H330" i="4" l="1"/>
  <c r="I330" i="4"/>
  <c r="J330" i="4"/>
  <c r="K330" i="4"/>
  <c r="L330" i="4"/>
  <c r="M330" i="4"/>
  <c r="N330" i="4"/>
  <c r="O330" i="4"/>
  <c r="P330" i="4"/>
  <c r="Q330" i="4"/>
  <c r="R330" i="4"/>
  <c r="S330" i="4"/>
  <c r="H331" i="4"/>
  <c r="I331" i="4"/>
  <c r="J331" i="4"/>
  <c r="K331" i="4"/>
  <c r="L331" i="4"/>
  <c r="M331" i="4"/>
  <c r="N331" i="4"/>
  <c r="O331" i="4"/>
  <c r="P331" i="4"/>
  <c r="Q331" i="4"/>
  <c r="R331" i="4"/>
  <c r="S331" i="4"/>
  <c r="H332" i="4"/>
  <c r="I332" i="4"/>
  <c r="J332" i="4"/>
  <c r="K332" i="4"/>
  <c r="L332" i="4"/>
  <c r="M332" i="4"/>
  <c r="N332" i="4"/>
  <c r="O332" i="4"/>
  <c r="P332" i="4"/>
  <c r="Q332" i="4"/>
  <c r="R332" i="4"/>
  <c r="S332" i="4"/>
  <c r="H333" i="4"/>
  <c r="I333" i="4"/>
  <c r="J333" i="4"/>
  <c r="K333" i="4"/>
  <c r="L333" i="4"/>
  <c r="M333" i="4"/>
  <c r="N333" i="4"/>
  <c r="O333" i="4"/>
  <c r="P333" i="4"/>
  <c r="Q333" i="4"/>
  <c r="R333" i="4"/>
  <c r="S333" i="4"/>
  <c r="H334" i="4"/>
  <c r="I334" i="4"/>
  <c r="J334" i="4"/>
  <c r="K334" i="4"/>
  <c r="L334" i="4"/>
  <c r="M334" i="4"/>
  <c r="N334" i="4"/>
  <c r="O334" i="4"/>
  <c r="P334" i="4"/>
  <c r="Q334" i="4"/>
  <c r="R334" i="4"/>
  <c r="S334" i="4"/>
  <c r="H335" i="4"/>
  <c r="I335" i="4"/>
  <c r="J335" i="4"/>
  <c r="K335" i="4"/>
  <c r="L335" i="4"/>
  <c r="M335" i="4"/>
  <c r="N335" i="4"/>
  <c r="O335" i="4"/>
  <c r="P335" i="4"/>
  <c r="Q335" i="4"/>
  <c r="R335" i="4"/>
  <c r="S335" i="4"/>
  <c r="H336" i="4"/>
  <c r="I336" i="4"/>
  <c r="J336" i="4"/>
  <c r="K336" i="4"/>
  <c r="L336" i="4"/>
  <c r="M336" i="4"/>
  <c r="N336" i="4"/>
  <c r="O336" i="4"/>
  <c r="P336" i="4"/>
  <c r="Q336" i="4"/>
  <c r="R336" i="4"/>
  <c r="S336" i="4"/>
  <c r="H337" i="4"/>
  <c r="I337" i="4"/>
  <c r="J337" i="4"/>
  <c r="K337" i="4"/>
  <c r="L337" i="4"/>
  <c r="M337" i="4"/>
  <c r="N337" i="4"/>
  <c r="O337" i="4"/>
  <c r="P337" i="4"/>
  <c r="Q337" i="4"/>
  <c r="R337" i="4"/>
  <c r="S337" i="4"/>
  <c r="H338" i="4"/>
  <c r="I338" i="4"/>
  <c r="J338" i="4"/>
  <c r="K338" i="4"/>
  <c r="L338" i="4"/>
  <c r="M338" i="4"/>
  <c r="N338" i="4"/>
  <c r="O338" i="4"/>
  <c r="P338" i="4"/>
  <c r="Q338" i="4"/>
  <c r="R338" i="4"/>
  <c r="S338" i="4"/>
  <c r="H339" i="4"/>
  <c r="I339" i="4"/>
  <c r="J339" i="4"/>
  <c r="K339" i="4"/>
  <c r="L339" i="4"/>
  <c r="M339" i="4"/>
  <c r="N339" i="4"/>
  <c r="O339" i="4"/>
  <c r="P339" i="4"/>
  <c r="Q339" i="4"/>
  <c r="R339" i="4"/>
  <c r="S339" i="4"/>
  <c r="H340" i="4"/>
  <c r="I340" i="4"/>
  <c r="J340" i="4"/>
  <c r="K340" i="4"/>
  <c r="L340" i="4"/>
  <c r="M340" i="4"/>
  <c r="N340" i="4"/>
  <c r="O340" i="4"/>
  <c r="P340" i="4"/>
  <c r="Q340" i="4"/>
  <c r="R340" i="4"/>
  <c r="S340" i="4"/>
  <c r="H341" i="4"/>
  <c r="I341" i="4"/>
  <c r="J341" i="4"/>
  <c r="K341" i="4"/>
  <c r="L341" i="4"/>
  <c r="M341" i="4"/>
  <c r="N341" i="4"/>
  <c r="O341" i="4"/>
  <c r="P341" i="4"/>
  <c r="Q341" i="4"/>
  <c r="R341" i="4"/>
  <c r="S341" i="4"/>
  <c r="H342" i="4"/>
  <c r="I342" i="4"/>
  <c r="J342" i="4"/>
  <c r="K342" i="4"/>
  <c r="L342" i="4"/>
  <c r="M342" i="4"/>
  <c r="N342" i="4"/>
  <c r="O342" i="4"/>
  <c r="P342" i="4"/>
  <c r="Q342" i="4"/>
  <c r="R342" i="4"/>
  <c r="S342" i="4"/>
  <c r="H343" i="4"/>
  <c r="I343" i="4"/>
  <c r="J343" i="4"/>
  <c r="K343" i="4"/>
  <c r="L343" i="4"/>
  <c r="M343" i="4"/>
  <c r="N343" i="4"/>
  <c r="O343" i="4"/>
  <c r="P343" i="4"/>
  <c r="Q343" i="4"/>
  <c r="R343" i="4"/>
  <c r="S343" i="4"/>
  <c r="H344" i="4"/>
  <c r="I344" i="4"/>
  <c r="J344" i="4"/>
  <c r="K344" i="4"/>
  <c r="L344" i="4"/>
  <c r="M344" i="4"/>
  <c r="N344" i="4"/>
  <c r="O344" i="4"/>
  <c r="P344" i="4"/>
  <c r="Q344" i="4"/>
  <c r="R344" i="4"/>
  <c r="S344" i="4"/>
  <c r="W332" i="4" l="1"/>
  <c r="U338" i="4"/>
  <c r="V338" i="4"/>
  <c r="W338" i="4"/>
  <c r="U339" i="4"/>
  <c r="V339" i="4"/>
  <c r="W339" i="4"/>
  <c r="U340" i="4"/>
  <c r="V340" i="4"/>
  <c r="W340" i="4"/>
  <c r="U341" i="4"/>
  <c r="V341" i="4"/>
  <c r="W341" i="4"/>
  <c r="U342" i="4"/>
  <c r="V342" i="4"/>
  <c r="W342" i="4"/>
  <c r="U343" i="4"/>
  <c r="V343" i="4"/>
  <c r="W343" i="4"/>
  <c r="T343" i="4"/>
  <c r="T342" i="4"/>
  <c r="T341" i="4"/>
  <c r="T340" i="4"/>
  <c r="T339" i="4"/>
  <c r="T338" i="4"/>
  <c r="V330" i="4"/>
  <c r="W330" i="4"/>
  <c r="V331" i="4"/>
  <c r="W331" i="4"/>
  <c r="V332" i="4"/>
  <c r="V333" i="4"/>
  <c r="W333" i="4"/>
  <c r="V334" i="4"/>
  <c r="W334" i="4"/>
  <c r="V335" i="4"/>
  <c r="W335" i="4"/>
  <c r="V336" i="4"/>
  <c r="W336" i="4"/>
  <c r="V337" i="4"/>
  <c r="W337" i="4"/>
  <c r="V344" i="4"/>
  <c r="W344" i="4"/>
  <c r="U330" i="4"/>
  <c r="U331" i="4"/>
  <c r="U332" i="4"/>
  <c r="U333" i="4"/>
  <c r="U334" i="4"/>
  <c r="U335" i="4"/>
  <c r="U336" i="4"/>
  <c r="U337" i="4"/>
  <c r="U344" i="4"/>
  <c r="T344" i="4"/>
  <c r="T337" i="4"/>
  <c r="T336" i="4"/>
  <c r="T335" i="4"/>
  <c r="T334" i="4"/>
  <c r="T333" i="4"/>
  <c r="T332" i="4"/>
  <c r="T331" i="4"/>
  <c r="T330" i="4"/>
  <c r="AK328" i="4" l="1"/>
  <c r="G322" i="4" l="1"/>
  <c r="H322" i="4"/>
  <c r="I322" i="4"/>
  <c r="J322" i="4"/>
  <c r="K322" i="4"/>
  <c r="L322" i="4"/>
  <c r="M322" i="4"/>
  <c r="N322" i="4"/>
  <c r="O322" i="4"/>
  <c r="P322" i="4"/>
  <c r="Q322" i="4"/>
  <c r="R322" i="4"/>
  <c r="S322" i="4"/>
  <c r="T322" i="4"/>
  <c r="U322" i="4"/>
  <c r="V322" i="4"/>
  <c r="W322" i="4"/>
  <c r="X322" i="4"/>
  <c r="Y322" i="4"/>
  <c r="Z322" i="4"/>
  <c r="AA322" i="4"/>
  <c r="AB322" i="4"/>
  <c r="AC322" i="4"/>
  <c r="AD322" i="4"/>
  <c r="AE322" i="4"/>
  <c r="AF322" i="4"/>
  <c r="AG322" i="4"/>
  <c r="AH322" i="4"/>
  <c r="AI322" i="4"/>
  <c r="F322" i="4"/>
  <c r="I326" i="4"/>
  <c r="J326" i="4"/>
  <c r="K326" i="4"/>
  <c r="L326" i="4"/>
  <c r="M326" i="4"/>
  <c r="N326" i="4"/>
  <c r="O326" i="4"/>
  <c r="P326" i="4"/>
  <c r="Q326" i="4"/>
  <c r="R326" i="4"/>
  <c r="S326" i="4"/>
  <c r="T326" i="4"/>
  <c r="U326" i="4"/>
  <c r="V326" i="4"/>
  <c r="W326" i="4"/>
  <c r="X326" i="4"/>
  <c r="Y326" i="4"/>
  <c r="Z326" i="4"/>
  <c r="AA326" i="4"/>
  <c r="AB326" i="4"/>
  <c r="AC326" i="4"/>
  <c r="AD326" i="4"/>
  <c r="AE326" i="4"/>
  <c r="AF326" i="4"/>
  <c r="AG326" i="4"/>
  <c r="AH326" i="4"/>
  <c r="AI326" i="4"/>
  <c r="I440" i="2" l="1"/>
  <c r="K513" i="3" l="1"/>
  <c r="L513" i="3"/>
  <c r="M513" i="3"/>
  <c r="N513" i="3"/>
  <c r="P513" i="3"/>
  <c r="Q513" i="3"/>
  <c r="R513" i="3"/>
  <c r="S513" i="3"/>
  <c r="T513" i="3"/>
  <c r="U513" i="3"/>
  <c r="V513" i="3"/>
  <c r="W513" i="3"/>
  <c r="X513" i="3"/>
  <c r="Y513" i="3"/>
  <c r="Z513" i="3"/>
  <c r="AA513" i="3"/>
  <c r="AB513" i="3"/>
  <c r="AC513" i="3"/>
  <c r="AD513" i="3"/>
  <c r="AE513" i="3"/>
  <c r="AF513" i="3"/>
  <c r="AG513" i="3"/>
  <c r="AH513" i="3"/>
  <c r="AI513" i="3"/>
  <c r="K514" i="3"/>
  <c r="L514" i="3"/>
  <c r="M514" i="3"/>
  <c r="N514" i="3"/>
  <c r="O514" i="3"/>
  <c r="P514" i="3"/>
  <c r="Q514" i="3"/>
  <c r="R514" i="3"/>
  <c r="S514" i="3"/>
  <c r="T514" i="3"/>
  <c r="U514" i="3"/>
  <c r="V514" i="3"/>
  <c r="W514" i="3"/>
  <c r="X514" i="3"/>
  <c r="Y514" i="3"/>
  <c r="Z514" i="3"/>
  <c r="AA514" i="3"/>
  <c r="AB514" i="3"/>
  <c r="AC514" i="3"/>
  <c r="AD514" i="3"/>
  <c r="AE514" i="3"/>
  <c r="AF514" i="3"/>
  <c r="AG514" i="3"/>
  <c r="AH514" i="3"/>
  <c r="AI514" i="3"/>
  <c r="K515" i="3"/>
  <c r="L515" i="3"/>
  <c r="M515" i="3"/>
  <c r="N515" i="3"/>
  <c r="O515" i="3"/>
  <c r="P515" i="3"/>
  <c r="Q515" i="3"/>
  <c r="R515" i="3"/>
  <c r="S515" i="3"/>
  <c r="T515" i="3"/>
  <c r="U515" i="3"/>
  <c r="V515" i="3"/>
  <c r="W515" i="3"/>
  <c r="X515" i="3"/>
  <c r="Y515" i="3"/>
  <c r="Z515" i="3"/>
  <c r="AA515" i="3"/>
  <c r="AB515" i="3"/>
  <c r="AC515" i="3"/>
  <c r="AD515" i="3"/>
  <c r="AE515" i="3"/>
  <c r="AF515" i="3"/>
  <c r="AG515" i="3"/>
  <c r="AH515" i="3"/>
  <c r="AI515" i="3"/>
  <c r="K516" i="3"/>
  <c r="L516" i="3"/>
  <c r="M516" i="3"/>
  <c r="N516" i="3"/>
  <c r="O516" i="3"/>
  <c r="P516" i="3"/>
  <c r="Q516" i="3"/>
  <c r="R516" i="3"/>
  <c r="S516" i="3"/>
  <c r="T516" i="3"/>
  <c r="U516" i="3"/>
  <c r="V516" i="3"/>
  <c r="W516" i="3"/>
  <c r="X516" i="3"/>
  <c r="Y516" i="3"/>
  <c r="Z516" i="3"/>
  <c r="AA516" i="3"/>
  <c r="AB516" i="3"/>
  <c r="AC516" i="3"/>
  <c r="AD516" i="3"/>
  <c r="AE516" i="3"/>
  <c r="AF516" i="3"/>
  <c r="AG516" i="3"/>
  <c r="AH516" i="3"/>
  <c r="AI516" i="3"/>
  <c r="K517" i="3"/>
  <c r="L517" i="3"/>
  <c r="M517" i="3"/>
  <c r="N517" i="3"/>
  <c r="O517" i="3"/>
  <c r="P517" i="3"/>
  <c r="Q517" i="3"/>
  <c r="R517" i="3"/>
  <c r="S517" i="3"/>
  <c r="T517" i="3"/>
  <c r="U517" i="3"/>
  <c r="V517" i="3"/>
  <c r="W517" i="3"/>
  <c r="X517" i="3"/>
  <c r="Y517" i="3"/>
  <c r="Z517" i="3"/>
  <c r="AA517" i="3"/>
  <c r="AB517" i="3"/>
  <c r="AC517" i="3"/>
  <c r="AD517" i="3"/>
  <c r="AE517" i="3"/>
  <c r="AF517" i="3"/>
  <c r="AG517" i="3"/>
  <c r="AH517" i="3"/>
  <c r="AI517" i="3"/>
  <c r="J513" i="3"/>
  <c r="J514" i="3"/>
  <c r="J515" i="3"/>
  <c r="J516" i="3"/>
  <c r="J517" i="3"/>
  <c r="I517" i="3"/>
  <c r="I516" i="3"/>
  <c r="I515" i="3"/>
  <c r="I514" i="3"/>
  <c r="I513" i="3"/>
  <c r="W503" i="3" l="1"/>
  <c r="W510" i="3" s="1"/>
  <c r="X503" i="3"/>
  <c r="X510" i="3" s="1"/>
  <c r="J503" i="3"/>
  <c r="K503" i="3"/>
  <c r="L503" i="3"/>
  <c r="M503" i="3"/>
  <c r="N503" i="3"/>
  <c r="O503" i="3"/>
  <c r="P503" i="3"/>
  <c r="Q503" i="3"/>
  <c r="R503" i="3"/>
  <c r="S503" i="3"/>
  <c r="T503" i="3"/>
  <c r="U503" i="3"/>
  <c r="V503" i="3"/>
  <c r="AK446" i="2" l="1"/>
  <c r="AK445" i="2" l="1"/>
  <c r="AK444" i="2"/>
  <c r="AK442" i="2"/>
  <c r="AK441" i="2"/>
  <c r="AK440" i="2"/>
  <c r="AK439" i="2"/>
  <c r="AK438" i="2"/>
  <c r="AK437" i="2"/>
  <c r="AK430" i="2"/>
  <c r="M440" i="2" l="1"/>
  <c r="N440" i="2"/>
  <c r="O440" i="2"/>
  <c r="P440" i="2"/>
  <c r="Q440" i="2"/>
  <c r="R440" i="2"/>
  <c r="S440" i="2"/>
  <c r="T440" i="2"/>
  <c r="U440" i="2"/>
  <c r="V440" i="2"/>
  <c r="W440" i="2"/>
  <c r="M441" i="2"/>
  <c r="N441" i="2"/>
  <c r="O441" i="2"/>
  <c r="P441" i="2"/>
  <c r="Q441" i="2"/>
  <c r="R441" i="2"/>
  <c r="S441" i="2"/>
  <c r="T441" i="2"/>
  <c r="U441" i="2"/>
  <c r="V441" i="2"/>
  <c r="W441" i="2"/>
  <c r="M442" i="2"/>
  <c r="N442" i="2"/>
  <c r="O442" i="2"/>
  <c r="P442" i="2"/>
  <c r="Q442" i="2"/>
  <c r="R442" i="2"/>
  <c r="S442" i="2"/>
  <c r="T442" i="2"/>
  <c r="U442" i="2"/>
  <c r="V442" i="2"/>
  <c r="W442" i="2"/>
  <c r="M443" i="2"/>
  <c r="N443" i="2"/>
  <c r="O443" i="2"/>
  <c r="P443" i="2"/>
  <c r="Q443" i="2"/>
  <c r="R443" i="2"/>
  <c r="S443" i="2"/>
  <c r="T443" i="2"/>
  <c r="U443" i="2"/>
  <c r="V443" i="2"/>
  <c r="W443" i="2"/>
  <c r="M444" i="2"/>
  <c r="N444" i="2"/>
  <c r="O444" i="2"/>
  <c r="P444" i="2"/>
  <c r="Q444" i="2"/>
  <c r="R444" i="2"/>
  <c r="S444" i="2"/>
  <c r="T444" i="2"/>
  <c r="U444" i="2"/>
  <c r="V444" i="2"/>
  <c r="W444" i="2"/>
  <c r="X444" i="2"/>
  <c r="X443" i="2"/>
  <c r="X442" i="2"/>
  <c r="X441" i="2"/>
  <c r="X440" i="2"/>
  <c r="H437" i="2"/>
  <c r="I437" i="2"/>
  <c r="J437" i="2"/>
  <c r="K437" i="2"/>
  <c r="L437" i="2"/>
  <c r="M437" i="2"/>
  <c r="N437" i="2"/>
  <c r="O437" i="2"/>
  <c r="P437" i="2"/>
  <c r="Q437" i="2"/>
  <c r="R437" i="2"/>
  <c r="S437" i="2"/>
  <c r="T437" i="2"/>
  <c r="U437" i="2"/>
  <c r="V437" i="2"/>
  <c r="W437" i="2"/>
  <c r="X437" i="2"/>
  <c r="Y437" i="2"/>
  <c r="H438" i="2"/>
  <c r="I438" i="2"/>
  <c r="J438" i="2"/>
  <c r="K438" i="2"/>
  <c r="L438" i="2"/>
  <c r="M438" i="2"/>
  <c r="N438" i="2"/>
  <c r="O438" i="2"/>
  <c r="P438" i="2"/>
  <c r="Q438" i="2"/>
  <c r="R438" i="2"/>
  <c r="S438" i="2"/>
  <c r="T438" i="2"/>
  <c r="U438" i="2"/>
  <c r="V438" i="2"/>
  <c r="W438" i="2"/>
  <c r="X438" i="2"/>
  <c r="Y438" i="2"/>
  <c r="H439" i="2"/>
  <c r="I439" i="2"/>
  <c r="J439" i="2"/>
  <c r="K439" i="2"/>
  <c r="L439" i="2"/>
  <c r="M439" i="2"/>
  <c r="N439" i="2"/>
  <c r="O439" i="2"/>
  <c r="P439" i="2"/>
  <c r="Q439" i="2"/>
  <c r="R439" i="2"/>
  <c r="S439" i="2"/>
  <c r="T439" i="2"/>
  <c r="U439" i="2"/>
  <c r="V439" i="2"/>
  <c r="W439" i="2"/>
  <c r="X439" i="2"/>
  <c r="Y439" i="2"/>
  <c r="G437" i="2"/>
  <c r="G438" i="2"/>
  <c r="G439" i="2"/>
  <c r="F439" i="2"/>
  <c r="F438" i="2"/>
  <c r="F437" i="2"/>
  <c r="G436" i="2"/>
  <c r="H436" i="2"/>
  <c r="I436" i="2"/>
  <c r="J436" i="2"/>
  <c r="K436" i="2"/>
  <c r="L436" i="2"/>
  <c r="M436" i="2"/>
  <c r="N436" i="2"/>
  <c r="O436" i="2"/>
  <c r="P436" i="2"/>
  <c r="Q436" i="2"/>
  <c r="R436" i="2"/>
  <c r="S436" i="2"/>
  <c r="T436" i="2"/>
  <c r="U436" i="2"/>
  <c r="V436" i="2"/>
  <c r="W436" i="2"/>
  <c r="X436" i="2"/>
  <c r="Y436" i="2"/>
  <c r="F436" i="2"/>
  <c r="G431" i="2"/>
  <c r="H431" i="2"/>
  <c r="I431" i="2"/>
  <c r="J431" i="2"/>
  <c r="K431" i="2"/>
  <c r="L431" i="2"/>
  <c r="M431" i="2"/>
  <c r="N431" i="2"/>
  <c r="O431" i="2"/>
  <c r="P431" i="2"/>
  <c r="Q431" i="2"/>
  <c r="R431" i="2"/>
  <c r="S431" i="2"/>
  <c r="T431" i="2"/>
  <c r="U431" i="2"/>
  <c r="V431" i="2"/>
  <c r="W431" i="2"/>
  <c r="X431" i="2"/>
  <c r="Y431" i="2"/>
  <c r="Z431" i="2"/>
  <c r="AA431" i="2"/>
  <c r="AB431" i="2"/>
  <c r="AC431" i="2"/>
  <c r="AD431" i="2"/>
  <c r="AE431" i="2"/>
  <c r="AF431" i="2"/>
  <c r="AG431" i="2"/>
  <c r="AH431" i="2"/>
  <c r="AI431" i="2"/>
  <c r="F431" i="2"/>
  <c r="G429" i="2"/>
  <c r="H429" i="2"/>
  <c r="I429" i="2"/>
  <c r="J429" i="2"/>
  <c r="K429" i="2"/>
  <c r="L429" i="2"/>
  <c r="M429" i="2"/>
  <c r="N429" i="2"/>
  <c r="O429" i="2"/>
  <c r="P429" i="2"/>
  <c r="Q429" i="2"/>
  <c r="R429" i="2"/>
  <c r="S429" i="2"/>
  <c r="T429" i="2"/>
  <c r="U429" i="2"/>
  <c r="V429" i="2"/>
  <c r="W429" i="2"/>
  <c r="X429" i="2"/>
  <c r="Y429" i="2"/>
  <c r="Z429" i="2"/>
  <c r="AA429" i="2"/>
  <c r="AB429" i="2"/>
  <c r="AC429" i="2"/>
  <c r="AD429" i="2"/>
  <c r="AE429" i="2"/>
  <c r="AF429" i="2"/>
  <c r="AG429" i="2"/>
  <c r="AH429" i="2"/>
  <c r="AI429" i="2"/>
  <c r="F429" i="2"/>
  <c r="G427" i="2"/>
  <c r="H427" i="2"/>
  <c r="I427" i="2"/>
  <c r="J427" i="2"/>
  <c r="K427" i="2"/>
  <c r="L427" i="2"/>
  <c r="M427" i="2"/>
  <c r="N427" i="2"/>
  <c r="O427" i="2"/>
  <c r="P427" i="2"/>
  <c r="Q427" i="2"/>
  <c r="R427" i="2"/>
  <c r="S427" i="2"/>
  <c r="T427" i="2"/>
  <c r="U427" i="2"/>
  <c r="V427" i="2"/>
  <c r="W427" i="2"/>
  <c r="X427" i="2"/>
  <c r="Y427" i="2"/>
  <c r="Z427" i="2"/>
  <c r="AA427" i="2"/>
  <c r="AB427" i="2"/>
  <c r="AC427" i="2"/>
  <c r="AD427" i="2"/>
  <c r="AE427" i="2"/>
  <c r="AF427" i="2"/>
  <c r="AG427" i="2"/>
  <c r="AH427" i="2"/>
  <c r="AI427" i="2"/>
  <c r="F427" i="2"/>
  <c r="L425" i="2"/>
  <c r="M425" i="2"/>
  <c r="N425" i="2"/>
  <c r="O425" i="2"/>
  <c r="P425" i="2"/>
  <c r="Q425" i="2"/>
  <c r="R425" i="2"/>
  <c r="S425" i="2"/>
  <c r="T425" i="2"/>
  <c r="U425" i="2"/>
  <c r="V425" i="2"/>
  <c r="W425" i="2"/>
  <c r="X425" i="2"/>
  <c r="Y425" i="2"/>
  <c r="Z425" i="2"/>
  <c r="AA425" i="2"/>
  <c r="AB425" i="2"/>
  <c r="AC425" i="2"/>
  <c r="AD425" i="2"/>
  <c r="AE425" i="2"/>
  <c r="AF425" i="2"/>
  <c r="AG425" i="2"/>
  <c r="AH425" i="2"/>
  <c r="AI425" i="2"/>
  <c r="F425" i="2"/>
  <c r="G425" i="2"/>
  <c r="H425" i="2"/>
  <c r="I425" i="2"/>
  <c r="J425" i="2"/>
  <c r="J440" i="2" l="1"/>
  <c r="R531" i="1" l="1"/>
  <c r="T531" i="1"/>
  <c r="U531" i="1"/>
  <c r="V531" i="1"/>
  <c r="W531" i="1"/>
  <c r="Y531" i="1"/>
  <c r="Z531" i="1"/>
  <c r="AC531" i="1"/>
  <c r="AD531" i="1"/>
  <c r="AF531" i="1"/>
  <c r="AK531" i="1" l="1"/>
  <c r="M531" i="1"/>
  <c r="N531" i="1"/>
  <c r="O531" i="1"/>
  <c r="P531" i="1"/>
  <c r="Q531" i="1"/>
</calcChain>
</file>

<file path=xl/sharedStrings.xml><?xml version="1.0" encoding="utf-8"?>
<sst xmlns="http://schemas.openxmlformats.org/spreadsheetml/2006/main" count="2794" uniqueCount="576">
  <si>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</si>
  <si>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</si>
  <si>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</si>
  <si>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</si>
  <si>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</si>
  <si>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</si>
  <si>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</si>
  <si>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</si>
  <si>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</si>
  <si>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</si>
  <si>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</si>
  <si>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</si>
  <si>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</si>
  <si>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</si>
  <si>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</si>
  <si>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</si>
  <si>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</si>
  <si>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9.1.16</t>
  </si>
  <si>
    <t>Avg to hit</t>
  </si>
  <si>
    <t xml:space="preserve">Avg in 30 spin </t>
  </si>
  <si>
    <t>Max to hit</t>
  </si>
  <si>
    <t>games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</si>
  <si>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</si>
  <si>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</si>
  <si>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</si>
  <si>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</si>
  <si>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</si>
  <si>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</si>
  <si>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</si>
  <si>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</si>
  <si>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</si>
  <si>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</si>
  <si>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</si>
  <si>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</si>
  <si>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</si>
  <si>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</si>
  <si>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</si>
  <si>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27.1.16</t>
  </si>
  <si>
    <t>28.1.16</t>
  </si>
  <si>
    <t>30.1.16</t>
  </si>
  <si>
    <t>2.2.16</t>
  </si>
  <si>
    <t xml:space="preserve">3.2.16 </t>
  </si>
  <si>
    <t>4.2.16</t>
  </si>
  <si>
    <t>6.2.16</t>
  </si>
  <si>
    <t>7.2.16</t>
  </si>
  <si>
    <t>9.2.16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</si>
  <si>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</si>
  <si>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</si>
  <si>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</si>
  <si>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</si>
  <si>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</si>
  <si>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</si>
  <si>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</si>
  <si>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</si>
  <si>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</si>
  <si>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</si>
  <si>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</si>
  <si>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</si>
  <si>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</si>
  <si>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</si>
  <si>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</si>
  <si>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</si>
  <si>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</si>
  <si>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</si>
  <si>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</si>
  <si>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</si>
  <si>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</si>
  <si>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</si>
  <si>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</si>
  <si>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</si>
  <si>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</si>
  <si>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</si>
  <si>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</si>
  <si>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</si>
  <si>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</si>
  <si>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</si>
  <si>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</si>
  <si>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</si>
  <si>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</si>
  <si>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</si>
  <si>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</si>
  <si>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</si>
  <si>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</si>
  <si>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</si>
  <si>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</si>
  <si>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</si>
  <si>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</si>
  <si>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</si>
  <si>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</si>
  <si>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</si>
  <si>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</si>
  <si>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</si>
  <si>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</si>
  <si>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</si>
  <si>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</si>
  <si>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</si>
  <si>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</si>
  <si>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05.04.16</t>
  </si>
  <si>
    <t>27.02.16</t>
  </si>
  <si>
    <t>06.04.16</t>
  </si>
  <si>
    <t>07.04.16</t>
  </si>
  <si>
    <t>08.04.16</t>
  </si>
  <si>
    <t>09.04.16</t>
  </si>
  <si>
    <t>tot/spins</t>
  </si>
  <si>
    <t>10.04.16</t>
  </si>
  <si>
    <t>11.04.16</t>
  </si>
  <si>
    <t>12.04.16</t>
  </si>
  <si>
    <t>13.04.16</t>
  </si>
  <si>
    <t>14.04.16</t>
  </si>
  <si>
    <t>15.04.16</t>
  </si>
  <si>
    <t>16.04.16</t>
  </si>
  <si>
    <t>17.04.16</t>
  </si>
  <si>
    <t>18.04.16</t>
  </si>
  <si>
    <t>19.04.16</t>
  </si>
  <si>
    <t>20.04.16</t>
  </si>
  <si>
    <t>21.04.16</t>
  </si>
  <si>
    <t>22.04.16</t>
  </si>
  <si>
    <t>23.04.16</t>
  </si>
  <si>
    <t>non-hit</t>
  </si>
  <si>
    <t>24.04.16</t>
  </si>
  <si>
    <t>25.04.16</t>
  </si>
  <si>
    <t>27.04.16</t>
  </si>
  <si>
    <t>28.04.16</t>
  </si>
  <si>
    <t>29.04.16</t>
  </si>
  <si>
    <t>01.05.16</t>
  </si>
  <si>
    <t>30.04.16</t>
  </si>
  <si>
    <t>02.05.16</t>
  </si>
  <si>
    <t>03.05.16</t>
  </si>
  <si>
    <t>04.05.16</t>
  </si>
  <si>
    <t>05.05.16</t>
  </si>
  <si>
    <t>06.05.16</t>
  </si>
  <si>
    <t>07.05.16</t>
  </si>
  <si>
    <t>08.05.16</t>
  </si>
  <si>
    <t>09.05.16</t>
  </si>
  <si>
    <t>10.05.16</t>
  </si>
  <si>
    <t>11.05.16</t>
  </si>
  <si>
    <t>12.05.16</t>
  </si>
  <si>
    <t>13.05.16</t>
  </si>
  <si>
    <t>14.05.16</t>
  </si>
  <si>
    <t>15.05.16</t>
  </si>
  <si>
    <t>16.05.16</t>
  </si>
  <si>
    <t>17.05.16</t>
  </si>
  <si>
    <t>19.05.16</t>
  </si>
  <si>
    <t>18.05.16</t>
  </si>
  <si>
    <t>20.05.16</t>
  </si>
  <si>
    <t>21.05.16</t>
  </si>
  <si>
    <t>22.05.16</t>
  </si>
  <si>
    <t>23.05.16</t>
  </si>
  <si>
    <t>24.05.16</t>
  </si>
  <si>
    <t>25.05.16</t>
  </si>
  <si>
    <t>26.05.16</t>
  </si>
  <si>
    <t>27.05.16</t>
  </si>
  <si>
    <t>100games</t>
  </si>
  <si>
    <t>29.05.16</t>
  </si>
  <si>
    <t>30.05.16</t>
  </si>
  <si>
    <t>31.05.16</t>
  </si>
  <si>
    <t>01.06.16</t>
  </si>
  <si>
    <t>02.06.16</t>
  </si>
  <si>
    <t>03.06.16</t>
  </si>
  <si>
    <t>04.06.16</t>
  </si>
  <si>
    <t>05.06.16</t>
  </si>
  <si>
    <t>06.06.16</t>
  </si>
  <si>
    <t>07.06.16</t>
  </si>
  <si>
    <t>08.06.16</t>
  </si>
  <si>
    <t>09.06.16</t>
  </si>
  <si>
    <t>10.06.16</t>
  </si>
  <si>
    <t>11.06.16</t>
  </si>
  <si>
    <t>12.06.16</t>
  </si>
  <si>
    <t>13.06.16</t>
  </si>
  <si>
    <t>14.06.16</t>
  </si>
  <si>
    <t>08.01.16</t>
  </si>
  <si>
    <t>10.01.16</t>
  </si>
  <si>
    <t>26.01.16</t>
  </si>
  <si>
    <t>29.01.16</t>
  </si>
  <si>
    <t>31.01.16</t>
  </si>
  <si>
    <t>01.02.16</t>
  </si>
  <si>
    <t>05.02.16</t>
  </si>
  <si>
    <t>08.02.16</t>
  </si>
  <si>
    <t>10.02.16</t>
  </si>
  <si>
    <t>11.02.16</t>
  </si>
  <si>
    <t>25.02.16</t>
  </si>
  <si>
    <t>15.06.16</t>
  </si>
  <si>
    <t>16.06.16</t>
  </si>
  <si>
    <t>17.06.16</t>
  </si>
  <si>
    <t>18.06.16</t>
  </si>
  <si>
    <t>19.06.16</t>
  </si>
  <si>
    <t>20.06.16</t>
  </si>
  <si>
    <t>22.06.16</t>
  </si>
  <si>
    <t>23.06.16</t>
  </si>
  <si>
    <t>25.06.16</t>
  </si>
  <si>
    <t>27.06.16</t>
  </si>
  <si>
    <t>29.06.16</t>
  </si>
  <si>
    <t>30.06.16</t>
  </si>
  <si>
    <t>01.07.16</t>
  </si>
  <si>
    <t>02.07.16</t>
  </si>
  <si>
    <t>03.07.16</t>
  </si>
  <si>
    <t>04.07.16</t>
  </si>
  <si>
    <t>05.07.16</t>
  </si>
  <si>
    <t>06.07.16</t>
  </si>
  <si>
    <t>07.07.16</t>
  </si>
  <si>
    <t>08.07.16</t>
  </si>
  <si>
    <t>09.07.16</t>
  </si>
  <si>
    <t>02.1.16</t>
  </si>
  <si>
    <t>03.1.16</t>
  </si>
  <si>
    <t>04.1.16</t>
  </si>
  <si>
    <t>05.1.16</t>
  </si>
  <si>
    <t>06.1.16</t>
  </si>
  <si>
    <t>07.1.16</t>
  </si>
  <si>
    <t>09.1.16</t>
  </si>
  <si>
    <t>27.01.16</t>
  </si>
  <si>
    <t>28.01.16</t>
  </si>
  <si>
    <t>30.01.16</t>
  </si>
  <si>
    <t>02.02.16</t>
  </si>
  <si>
    <t>04.02.16</t>
  </si>
  <si>
    <t>06.02.16</t>
  </si>
  <si>
    <t xml:space="preserve">03.02.16 </t>
  </si>
  <si>
    <t>07.02.16</t>
  </si>
  <si>
    <t>09.02.16</t>
  </si>
  <si>
    <t>12.02.16</t>
  </si>
  <si>
    <t>18.02.16</t>
  </si>
  <si>
    <t>17.02.16</t>
  </si>
  <si>
    <t>20.02.16</t>
  </si>
  <si>
    <t>21.02.16</t>
  </si>
  <si>
    <t>19.02.16</t>
  </si>
  <si>
    <t>22.02.16</t>
  </si>
  <si>
    <t>23.02.16</t>
  </si>
  <si>
    <t>24.02.16</t>
  </si>
  <si>
    <t>28.02.16</t>
  </si>
  <si>
    <t>29.02.16</t>
  </si>
  <si>
    <t>26.02.16</t>
  </si>
  <si>
    <t>28.05.16</t>
  </si>
  <si>
    <t>21.06.16</t>
  </si>
  <si>
    <t>28.06.16</t>
  </si>
  <si>
    <t>10.07.16</t>
  </si>
  <si>
    <t>11.07.16</t>
  </si>
  <si>
    <t>12.07.16</t>
  </si>
  <si>
    <t>13.07.16</t>
  </si>
  <si>
    <t>14.07.16</t>
  </si>
  <si>
    <t>15.07.16</t>
  </si>
  <si>
    <t>16.07.16</t>
  </si>
  <si>
    <t>17.07.16</t>
  </si>
  <si>
    <t>18.07.16</t>
  </si>
  <si>
    <t>19.07.16</t>
  </si>
  <si>
    <t>20.07.16</t>
  </si>
  <si>
    <t>21.07.16</t>
  </si>
  <si>
    <t>22.07.16</t>
  </si>
  <si>
    <t>23.07.16</t>
  </si>
  <si>
    <t>24.07.16</t>
  </si>
  <si>
    <t>25.07.16</t>
  </si>
  <si>
    <t>26.07.16</t>
  </si>
  <si>
    <t>27.07.16</t>
  </si>
  <si>
    <t>28.07.16</t>
  </si>
  <si>
    <t>29.07.16</t>
  </si>
  <si>
    <t>30.07.16</t>
  </si>
  <si>
    <t>31.07.16</t>
  </si>
  <si>
    <t>01.08.16</t>
  </si>
  <si>
    <t>02.08.16</t>
  </si>
  <si>
    <t>03.08.16</t>
  </si>
  <si>
    <t>04.08.16</t>
  </si>
  <si>
    <t>05.08.16</t>
  </si>
  <si>
    <t>06.08.16</t>
  </si>
  <si>
    <t>07.08.16</t>
  </si>
  <si>
    <t>08.08.16</t>
  </si>
  <si>
    <t>09.08.16</t>
  </si>
  <si>
    <t>10.08.16</t>
  </si>
  <si>
    <t>11.08.16</t>
  </si>
  <si>
    <t>12.08.16</t>
  </si>
  <si>
    <t>13.08.16</t>
  </si>
  <si>
    <t>14.08.16</t>
  </si>
  <si>
    <t>15.08.16</t>
  </si>
  <si>
    <t>16.08.16</t>
  </si>
  <si>
    <t>17.08.16</t>
  </si>
  <si>
    <t>18.08.16</t>
  </si>
  <si>
    <t>19.08.16</t>
  </si>
  <si>
    <t>avg to hit</t>
  </si>
  <si>
    <t>max to hit</t>
  </si>
  <si>
    <t>20.08.16</t>
  </si>
  <si>
    <t>21.08.16</t>
  </si>
  <si>
    <t>22.08.16</t>
  </si>
  <si>
    <t>23.08.16</t>
  </si>
  <si>
    <t>24.08.16</t>
  </si>
  <si>
    <t>25.08.16</t>
  </si>
  <si>
    <t>26.08.16</t>
  </si>
  <si>
    <t>27.08.16</t>
  </si>
  <si>
    <t>28.08.16</t>
  </si>
  <si>
    <t>29.08.16</t>
  </si>
  <si>
    <t>30.08.16</t>
  </si>
  <si>
    <t>200games</t>
  </si>
  <si>
    <t>31.08.16</t>
  </si>
  <si>
    <t>01.09.16</t>
  </si>
  <si>
    <t>02.09.16</t>
  </si>
  <si>
    <t>03.09.16</t>
  </si>
  <si>
    <t>04.09.16</t>
  </si>
  <si>
    <t>05.09.16</t>
  </si>
  <si>
    <t>06.09.16</t>
  </si>
  <si>
    <t>07.09.16</t>
  </si>
  <si>
    <t>09.09.16</t>
  </si>
  <si>
    <t>10.09.16</t>
  </si>
  <si>
    <t>11.09.16</t>
  </si>
  <si>
    <t>12.09.16</t>
  </si>
  <si>
    <t>13.09.16</t>
  </si>
  <si>
    <t>14.09.16</t>
  </si>
  <si>
    <t>all  spins</t>
  </si>
  <si>
    <t>40 spins     or   1st 15 non-hit</t>
  </si>
  <si>
    <t>stake,FB</t>
  </si>
  <si>
    <t>w</t>
  </si>
  <si>
    <t>15.09.16</t>
  </si>
  <si>
    <t>16.09.16</t>
  </si>
  <si>
    <t>17.09.16</t>
  </si>
  <si>
    <t>18.09.16</t>
  </si>
  <si>
    <t>19.09.16</t>
  </si>
  <si>
    <t>20.09.16</t>
  </si>
  <si>
    <t>21.09.16</t>
  </si>
  <si>
    <t>22.09.16</t>
  </si>
  <si>
    <t>23.09.16</t>
  </si>
  <si>
    <t>24.09.16</t>
  </si>
  <si>
    <t>25.09.16</t>
  </si>
  <si>
    <t>26.09.16</t>
  </si>
  <si>
    <t>27.09.16</t>
  </si>
  <si>
    <t>28.09.16</t>
  </si>
  <si>
    <t>29.09.16</t>
  </si>
  <si>
    <t>30.09.16</t>
  </si>
  <si>
    <t>01.10.16</t>
  </si>
  <si>
    <t>03.10.16</t>
  </si>
  <si>
    <t>04.10.16</t>
  </si>
  <si>
    <t>05.10.16</t>
  </si>
  <si>
    <t>06.10.16</t>
  </si>
  <si>
    <t>07.10.16</t>
  </si>
  <si>
    <t>08.10.16</t>
  </si>
  <si>
    <t>09.10.16</t>
  </si>
  <si>
    <t>10.10.16</t>
  </si>
  <si>
    <t>11.10.16</t>
  </si>
  <si>
    <t>12.10.16</t>
  </si>
  <si>
    <t>13.10.16</t>
  </si>
  <si>
    <t>14.10.16</t>
  </si>
  <si>
    <t>15.10.16</t>
  </si>
  <si>
    <t>16.10.16</t>
  </si>
  <si>
    <t>17.10.16</t>
  </si>
  <si>
    <t>18.10.16</t>
  </si>
  <si>
    <t>19.10.16</t>
  </si>
  <si>
    <t>20.10.16</t>
  </si>
  <si>
    <t>21.10.16</t>
  </si>
  <si>
    <t>22.10.16</t>
  </si>
  <si>
    <t>23.10.16</t>
  </si>
  <si>
    <t>24.10.16</t>
  </si>
  <si>
    <t>25.10.16</t>
  </si>
  <si>
    <t>26.10.16</t>
  </si>
  <si>
    <t>after 25th</t>
  </si>
  <si>
    <t>27.10.16</t>
  </si>
  <si>
    <t>28.10.16</t>
  </si>
  <si>
    <t>29.10.16</t>
  </si>
  <si>
    <t>30.10.16</t>
  </si>
  <si>
    <t>31.10.16</t>
  </si>
  <si>
    <t>01.11.16</t>
  </si>
  <si>
    <t>02.11.16</t>
  </si>
  <si>
    <t>03.11.16</t>
  </si>
  <si>
    <t>04.11.16</t>
  </si>
  <si>
    <t>05.11.16</t>
  </si>
  <si>
    <t>06.11.16</t>
  </si>
  <si>
    <t>07.11.16</t>
  </si>
  <si>
    <t>08.11.16</t>
  </si>
  <si>
    <t>10.11.16</t>
  </si>
  <si>
    <t>11.11.16</t>
  </si>
  <si>
    <t>12.11.16</t>
  </si>
  <si>
    <t>13.11.16</t>
  </si>
  <si>
    <t>14.11.16</t>
  </si>
  <si>
    <t>15.11.16</t>
  </si>
  <si>
    <t>16.11.16</t>
  </si>
  <si>
    <t>17.11.16</t>
  </si>
  <si>
    <t>18.11.16</t>
  </si>
  <si>
    <t>19.11.16</t>
  </si>
  <si>
    <t>20.11.16</t>
  </si>
  <si>
    <t>21.11.16</t>
  </si>
  <si>
    <t>22.11.16</t>
  </si>
  <si>
    <t>23.11.16</t>
  </si>
  <si>
    <t>24.11.16</t>
  </si>
  <si>
    <t>25.11.16</t>
  </si>
  <si>
    <t>26.11.16</t>
  </si>
  <si>
    <t>27.11.16</t>
  </si>
  <si>
    <t>28.11.16</t>
  </si>
  <si>
    <t>01.12.16</t>
  </si>
  <si>
    <t>02.12.16</t>
  </si>
  <si>
    <t>03.12.16</t>
  </si>
  <si>
    <t>04.12.16</t>
  </si>
  <si>
    <t>05.12.16</t>
  </si>
  <si>
    <t>06.12.16</t>
  </si>
  <si>
    <t>07.12.16</t>
  </si>
  <si>
    <t>08.12.16</t>
  </si>
  <si>
    <t>09.12.16</t>
  </si>
  <si>
    <t>10.12.16</t>
  </si>
  <si>
    <t>11.12.16</t>
  </si>
  <si>
    <t>(2)3</t>
  </si>
  <si>
    <t>12.12.16</t>
  </si>
  <si>
    <t>13.12.16</t>
  </si>
  <si>
    <t>14.12.16</t>
  </si>
  <si>
    <t>15.12.16</t>
  </si>
  <si>
    <t>16.12.16</t>
  </si>
  <si>
    <t>17.12.16</t>
  </si>
  <si>
    <t>19.12.16</t>
  </si>
  <si>
    <t>18.12.16</t>
  </si>
  <si>
    <t>20.12.16</t>
  </si>
  <si>
    <t>*</t>
  </si>
  <si>
    <t>21.12.16</t>
  </si>
  <si>
    <t>22.12.16</t>
  </si>
  <si>
    <t>23.12.16</t>
  </si>
  <si>
    <t>24.12.16</t>
  </si>
  <si>
    <t>27.12.16</t>
  </si>
  <si>
    <t>28.12.16</t>
  </si>
  <si>
    <t>29.12.16</t>
  </si>
  <si>
    <t>30.12.16</t>
  </si>
  <si>
    <t>31.12.16</t>
  </si>
  <si>
    <t>02.01.17</t>
  </si>
  <si>
    <t>03.01.17</t>
  </si>
  <si>
    <t>04.01.17</t>
  </si>
  <si>
    <t>05.01.17</t>
  </si>
  <si>
    <t>06.01.16</t>
  </si>
  <si>
    <t>07.01.16</t>
  </si>
  <si>
    <t>08.01.17</t>
  </si>
  <si>
    <t>09.01.17</t>
  </si>
  <si>
    <t>10.01.17</t>
  </si>
  <si>
    <t>11.01.17</t>
  </si>
  <si>
    <t>12.01.17</t>
  </si>
  <si>
    <t>13.01.17</t>
  </si>
  <si>
    <t>14.01.17</t>
  </si>
  <si>
    <t>15.01.17</t>
  </si>
  <si>
    <t>16.01.17</t>
  </si>
  <si>
    <t>17.01.17</t>
  </si>
  <si>
    <t>18.01.17</t>
  </si>
  <si>
    <t>19.01.17</t>
  </si>
  <si>
    <t>20.01.17</t>
  </si>
  <si>
    <t>21.01.17</t>
  </si>
  <si>
    <t>22.01.17</t>
  </si>
  <si>
    <t>23.01.17</t>
  </si>
  <si>
    <t>24.01.17</t>
  </si>
  <si>
    <t>25.01.17</t>
  </si>
  <si>
    <t>26.01.17</t>
  </si>
  <si>
    <t>27.01.17</t>
  </si>
  <si>
    <t>28.01.17</t>
  </si>
  <si>
    <t>29.01.17</t>
  </si>
  <si>
    <t xml:space="preserve">Date </t>
  </si>
  <si>
    <t>? 15 in 30</t>
  </si>
  <si>
    <t>avg to hit in 30 spins</t>
  </si>
  <si>
    <t>30.01.17</t>
  </si>
  <si>
    <t>FB</t>
  </si>
  <si>
    <t>31.01.17</t>
  </si>
  <si>
    <t>Bank</t>
  </si>
  <si>
    <t>FB    9</t>
  </si>
  <si>
    <t>FB    12</t>
  </si>
  <si>
    <t>01.02.17</t>
  </si>
  <si>
    <t>xtra spinsFB 9</t>
  </si>
  <si>
    <t>xtra spinsFB 12</t>
  </si>
  <si>
    <t>xtra spins FB9</t>
  </si>
  <si>
    <t>xtra spins FB12</t>
  </si>
  <si>
    <t>06.01.17</t>
  </si>
  <si>
    <t>07.01.17</t>
  </si>
  <si>
    <t>02.02.17</t>
  </si>
  <si>
    <t>xtra spin</t>
  </si>
  <si>
    <t>03.02.17</t>
  </si>
  <si>
    <t>x</t>
  </si>
  <si>
    <t>04.02.17</t>
  </si>
  <si>
    <t>05.02.17</t>
  </si>
  <si>
    <t>06.02.17</t>
  </si>
  <si>
    <t>07.02.17</t>
  </si>
  <si>
    <t>08.02.17</t>
  </si>
  <si>
    <t>09.02.17</t>
  </si>
  <si>
    <t>max</t>
  </si>
  <si>
    <t>avg</t>
  </si>
  <si>
    <t>10.02.17</t>
  </si>
  <si>
    <t>11.02.17</t>
  </si>
  <si>
    <t>avg 30</t>
  </si>
  <si>
    <t>FB 9</t>
  </si>
  <si>
    <t>Tot spins</t>
  </si>
  <si>
    <t>12.02.17</t>
  </si>
  <si>
    <t>13.02.17</t>
  </si>
  <si>
    <t>14.02.17</t>
  </si>
  <si>
    <t>15.02.17</t>
  </si>
  <si>
    <t>16.02.17</t>
  </si>
  <si>
    <t>17.02.17</t>
  </si>
  <si>
    <t>18.02.17</t>
  </si>
  <si>
    <t>19.02.17</t>
  </si>
  <si>
    <t>20.02.17</t>
  </si>
  <si>
    <t>21.02.17</t>
  </si>
  <si>
    <t>22.02.17</t>
  </si>
  <si>
    <t>23.02.17</t>
  </si>
  <si>
    <t>23    2</t>
  </si>
  <si>
    <t>24.02.17</t>
  </si>
  <si>
    <t>25.02.17</t>
  </si>
  <si>
    <t>26.02.17</t>
  </si>
  <si>
    <t>27.02.17</t>
  </si>
  <si>
    <t>28.02.17</t>
  </si>
  <si>
    <t>01.03.17</t>
  </si>
  <si>
    <t>02.03.17</t>
  </si>
  <si>
    <t>03.03.17</t>
  </si>
  <si>
    <t>04.03.17</t>
  </si>
  <si>
    <t>05.03.17</t>
  </si>
  <si>
    <t>06.03.17</t>
  </si>
  <si>
    <t>07.03.17</t>
  </si>
  <si>
    <t>08.03.17</t>
  </si>
  <si>
    <t>09.03.17</t>
  </si>
  <si>
    <t>10.03.17</t>
  </si>
  <si>
    <t>11.03.17</t>
  </si>
  <si>
    <t>12.03.17</t>
  </si>
  <si>
    <t>13.03.17</t>
  </si>
  <si>
    <t>14.03.17</t>
  </si>
  <si>
    <t>15.03.17</t>
  </si>
  <si>
    <t>16.03.17</t>
  </si>
  <si>
    <t>17.03.17</t>
  </si>
  <si>
    <t>18.03.17</t>
  </si>
  <si>
    <t>19.03.17</t>
  </si>
  <si>
    <t>20.03.17</t>
  </si>
  <si>
    <t>21.03.17</t>
  </si>
  <si>
    <t>22.03.17</t>
  </si>
  <si>
    <t>23.03.17</t>
  </si>
  <si>
    <t>24.03.17</t>
  </si>
  <si>
    <t>25.03.17</t>
  </si>
  <si>
    <t>26.03.17</t>
  </si>
  <si>
    <t>27.03.17</t>
  </si>
  <si>
    <t>28.03.17</t>
  </si>
  <si>
    <t>29.03.17</t>
  </si>
  <si>
    <t>31.03.17</t>
  </si>
  <si>
    <t>T/games</t>
  </si>
  <si>
    <t>01.04.17</t>
  </si>
  <si>
    <t>02.04.17</t>
  </si>
  <si>
    <t>03.04.17</t>
  </si>
  <si>
    <t>04.04.17</t>
  </si>
  <si>
    <t>05.04.17</t>
  </si>
  <si>
    <t>06.04.17</t>
  </si>
  <si>
    <t>07.04.17</t>
  </si>
  <si>
    <t>08.04.17</t>
  </si>
  <si>
    <t>10.04.17</t>
  </si>
  <si>
    <t>11.04.17</t>
  </si>
  <si>
    <t>12.04.17</t>
  </si>
  <si>
    <t>13.04.17</t>
  </si>
  <si>
    <t>14.04.17</t>
  </si>
  <si>
    <t>15.04.17</t>
  </si>
  <si>
    <t>16.04.17</t>
  </si>
  <si>
    <t>17.04.17</t>
  </si>
  <si>
    <t>18.04.17</t>
  </si>
  <si>
    <t>19.04.17</t>
  </si>
  <si>
    <t>20.04.17</t>
  </si>
  <si>
    <t>21.04.17</t>
  </si>
  <si>
    <t>22.04.17</t>
  </si>
  <si>
    <t>23.04.17</t>
  </si>
  <si>
    <t>24.04.17</t>
  </si>
  <si>
    <t>25.04.17</t>
  </si>
  <si>
    <t>26.04.17</t>
  </si>
  <si>
    <t>27.04.17</t>
  </si>
  <si>
    <t>28.04.17</t>
  </si>
  <si>
    <t>29.04.17</t>
  </si>
  <si>
    <t>30.04.17</t>
  </si>
  <si>
    <t>01.05.17</t>
  </si>
  <si>
    <t>02.05.17</t>
  </si>
  <si>
    <t>03.05.17</t>
  </si>
  <si>
    <t>04.05.17</t>
  </si>
  <si>
    <t>05.05.17</t>
  </si>
  <si>
    <t>06.05.17</t>
  </si>
  <si>
    <t>07.05.17</t>
  </si>
  <si>
    <t>08.05.17</t>
  </si>
  <si>
    <t>10.05.17</t>
  </si>
  <si>
    <t>11.05.17</t>
  </si>
  <si>
    <t>12.05.17</t>
  </si>
  <si>
    <t>13.05.17</t>
  </si>
  <si>
    <t>14.05.17</t>
  </si>
  <si>
    <t>15.05.17</t>
  </si>
  <si>
    <t>16.05.17</t>
  </si>
  <si>
    <t>17.05.17</t>
  </si>
  <si>
    <t>18.05.17</t>
  </si>
  <si>
    <t>19.05.17</t>
  </si>
  <si>
    <t>20.05.17</t>
  </si>
  <si>
    <t>21.05.17</t>
  </si>
  <si>
    <t>22.05.17</t>
  </si>
  <si>
    <t>Max to hit 500 games</t>
  </si>
  <si>
    <t>Avg to hit 500 games</t>
  </si>
  <si>
    <t>400 games</t>
  </si>
  <si>
    <t>300games</t>
  </si>
  <si>
    <t>avg in 30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</si>
</sst>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624"/>
  <sheetViews>
    <sheetView tabSelected="1" topLeftCell="A545" workbookViewId="0">
      <selection activeCell="A558" sqref="A558:A571"/>
    </sheetView>
  </sheetViews>
  <sheetFormatPr defaultRowHeight="15" x14ac:dyDescent="0.25"/>
  <cols>
    <col min="1" max="2" width="9.140625" style="1"/>
    <col min="3" max="3" width="9.140625" style="176"/>
    <col min="4" max="4" width="9.140625" style="175"/>
    <col min="5" max="31" width="9.140625" style="1"/>
    <col min="32" max="32" width="9.140625" style="3"/>
    <col min="33" max="37" width="9.140625" style="1"/>
    <col min="51" max="51" width="9.140625" style="16"/>
    <col min="56" max="56" width="9.140625" style="4"/>
    <col min="72" max="73" width="9.140625" style="1"/>
  </cols>
  <sheetData>
    <row r="1" spans="1:74" ht="30" x14ac:dyDescent="0.25">
      <c r="A1" s="1" t="s">
        <v>1</v>
      </c>
      <c r="B1" s="1" t="s">
        <v>0</v>
      </c>
      <c r="D1" s="175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3">
        <v>34</v>
      </c>
      <c r="AG1" s="1">
        <v>35</v>
      </c>
      <c r="AH1" s="1">
        <v>36</v>
      </c>
      <c r="AI1" s="1">
        <v>37</v>
      </c>
      <c r="AK1" s="2" t="s">
        <v>3</v>
      </c>
      <c r="AM1" s="183" t="s">
        <v>303</v>
      </c>
      <c r="AN1" s="183"/>
      <c r="AO1" s="1"/>
      <c r="AP1" s="184" t="s">
        <v>302</v>
      </c>
      <c r="AQ1" s="184"/>
      <c r="AR1" s="1"/>
      <c r="AS1" s="1"/>
      <c r="AT1" s="1"/>
      <c r="AU1" s="1"/>
      <c r="AV1" s="1"/>
      <c r="AW1" s="1"/>
      <c r="AX1" s="1"/>
      <c r="AZ1" s="1"/>
      <c r="BA1" s="1"/>
      <c r="BB1" s="1"/>
      <c r="BC1" s="1"/>
      <c r="BD1" s="3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V1" s="1"/>
    </row>
    <row r="2" spans="1:74" x14ac:dyDescent="0.25">
      <c r="A2" s="112" t="s">
        <v>536</v>
      </c>
      <c r="B2" s="112">
        <v>5</v>
      </c>
      <c r="D2" s="175">
        <v>1</v>
      </c>
      <c r="E2" s="112">
        <v>2</v>
      </c>
      <c r="F2" s="112">
        <v>2</v>
      </c>
      <c r="G2" s="112">
        <v>1</v>
      </c>
      <c r="H2" s="112">
        <v>1</v>
      </c>
      <c r="I2" s="112">
        <v>1</v>
      </c>
      <c r="J2" s="112">
        <v>1</v>
      </c>
      <c r="K2" s="112">
        <v>2</v>
      </c>
      <c r="L2" s="112">
        <v>1</v>
      </c>
      <c r="M2" s="112">
        <v>2</v>
      </c>
      <c r="N2" s="112">
        <v>1</v>
      </c>
      <c r="O2" s="112">
        <v>1</v>
      </c>
      <c r="P2" s="112">
        <v>2</v>
      </c>
      <c r="Q2" s="112">
        <v>2</v>
      </c>
      <c r="R2" s="112">
        <v>2</v>
      </c>
      <c r="S2" s="112">
        <v>4</v>
      </c>
      <c r="T2" s="112">
        <v>1</v>
      </c>
      <c r="U2" s="112">
        <v>8</v>
      </c>
      <c r="V2" s="112">
        <v>5</v>
      </c>
      <c r="W2" s="112">
        <v>4</v>
      </c>
      <c r="X2" s="112">
        <v>1</v>
      </c>
      <c r="Y2" s="112">
        <v>3</v>
      </c>
      <c r="Z2" s="112">
        <v>6</v>
      </c>
      <c r="AA2" s="112">
        <v>3</v>
      </c>
      <c r="AB2" s="112">
        <v>4</v>
      </c>
      <c r="AC2" s="112">
        <v>1</v>
      </c>
      <c r="AD2" s="112">
        <v>2</v>
      </c>
      <c r="AE2" s="112"/>
      <c r="AG2" s="112"/>
      <c r="AH2" s="112"/>
      <c r="AI2" s="112"/>
      <c r="AJ2" s="112"/>
      <c r="AK2" s="111">
        <v>17</v>
      </c>
      <c r="AM2" s="111"/>
      <c r="AN2" s="111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3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T2" s="112"/>
      <c r="BU2" s="112"/>
      <c r="BV2" s="112"/>
    </row>
    <row r="3" spans="1:74" x14ac:dyDescent="0.25">
      <c r="A3" s="175"/>
      <c r="B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G3" s="175"/>
      <c r="AH3" s="175"/>
      <c r="AI3" s="175"/>
      <c r="AJ3" s="175"/>
      <c r="AK3" s="174"/>
      <c r="AM3" s="174"/>
      <c r="AN3" s="174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3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T3" s="175"/>
      <c r="BU3" s="175"/>
      <c r="BV3" s="175"/>
    </row>
    <row r="4" spans="1:74" x14ac:dyDescent="0.25">
      <c r="A4" s="175"/>
      <c r="B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G4" s="175"/>
      <c r="AH4" s="175"/>
      <c r="AI4" s="175"/>
      <c r="AJ4" s="175"/>
      <c r="AK4" s="174"/>
      <c r="AM4" s="174"/>
      <c r="AN4" s="174"/>
      <c r="AO4" s="175"/>
      <c r="AP4" s="175"/>
      <c r="AQ4" s="175"/>
      <c r="AR4" s="175"/>
      <c r="AS4" s="175"/>
      <c r="AT4" s="175"/>
      <c r="AU4" s="175"/>
      <c r="AV4" s="175"/>
      <c r="AW4" s="175"/>
      <c r="AX4" s="175"/>
      <c r="AY4" s="175"/>
      <c r="AZ4" s="175"/>
      <c r="BA4" s="175"/>
      <c r="BB4" s="175"/>
      <c r="BC4" s="175"/>
      <c r="BD4" s="3"/>
      <c r="BE4" s="175"/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T4" s="175"/>
      <c r="BU4" s="175"/>
      <c r="BV4" s="175"/>
    </row>
    <row r="5" spans="1:74" x14ac:dyDescent="0.25">
      <c r="A5" s="175"/>
      <c r="B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G5" s="175"/>
      <c r="AH5" s="175"/>
      <c r="AI5" s="175"/>
      <c r="AJ5" s="175"/>
      <c r="AK5" s="174"/>
      <c r="AM5" s="174"/>
      <c r="AN5" s="174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3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T5" s="175"/>
      <c r="BU5" s="175"/>
      <c r="BV5" s="175"/>
    </row>
    <row r="6" spans="1:74" x14ac:dyDescent="0.25">
      <c r="A6" s="175" t="s">
        <v>421</v>
      </c>
      <c r="B6" s="175">
        <v>6</v>
      </c>
      <c r="E6" s="175">
        <v>1</v>
      </c>
      <c r="F6" s="175">
        <v>1</v>
      </c>
      <c r="G6" s="175">
        <v>1</v>
      </c>
      <c r="H6" s="175">
        <v>1</v>
      </c>
      <c r="I6" s="175">
        <v>1</v>
      </c>
      <c r="J6" s="175">
        <v>1</v>
      </c>
      <c r="K6" s="175">
        <v>3</v>
      </c>
      <c r="L6" s="175">
        <v>1</v>
      </c>
      <c r="M6" s="175">
        <v>1</v>
      </c>
      <c r="N6" s="175">
        <v>1</v>
      </c>
      <c r="O6" s="175">
        <v>1</v>
      </c>
      <c r="P6" s="175">
        <v>1</v>
      </c>
      <c r="Q6" s="175">
        <v>3</v>
      </c>
      <c r="R6" s="175">
        <v>2</v>
      </c>
      <c r="S6" s="175">
        <v>1</v>
      </c>
      <c r="T6" s="175">
        <v>1</v>
      </c>
      <c r="U6" s="175">
        <v>1</v>
      </c>
      <c r="V6" s="175">
        <v>3</v>
      </c>
      <c r="W6" s="175">
        <v>2</v>
      </c>
      <c r="X6" s="175">
        <v>1</v>
      </c>
      <c r="Y6" s="175">
        <v>5</v>
      </c>
      <c r="Z6" s="175">
        <v>2</v>
      </c>
      <c r="AA6" s="175">
        <v>1</v>
      </c>
      <c r="AB6" s="175">
        <v>3</v>
      </c>
      <c r="AC6" s="175">
        <v>4</v>
      </c>
      <c r="AD6" s="175">
        <v>7</v>
      </c>
      <c r="AE6" s="175">
        <v>8</v>
      </c>
      <c r="AG6" s="175"/>
      <c r="AH6" s="175"/>
      <c r="AI6" s="175"/>
      <c r="AJ6" s="175"/>
      <c r="AK6" s="174">
        <v>20</v>
      </c>
      <c r="AM6" s="174"/>
      <c r="AN6" s="174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  <c r="BC6" s="175"/>
      <c r="BD6" s="3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T6" s="175"/>
      <c r="BU6" s="175"/>
      <c r="BV6" s="175"/>
    </row>
    <row r="7" spans="1:74" x14ac:dyDescent="0.25">
      <c r="A7" s="112"/>
      <c r="B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G7" s="112"/>
      <c r="AH7" s="112"/>
      <c r="AI7" s="112"/>
      <c r="AJ7" s="112"/>
      <c r="AK7" s="111"/>
      <c r="AM7" s="111"/>
      <c r="AN7" s="111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3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T7" s="112"/>
      <c r="BU7" s="112"/>
      <c r="BV7" s="112"/>
    </row>
    <row r="8" spans="1:74" x14ac:dyDescent="0.25">
      <c r="A8" s="112"/>
      <c r="B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G8" s="112"/>
      <c r="AH8" s="112"/>
      <c r="AI8" s="112"/>
      <c r="AJ8" s="112"/>
      <c r="AK8" s="111"/>
      <c r="AM8" s="111"/>
      <c r="AN8" s="111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3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T8" s="112"/>
      <c r="BU8" s="112"/>
      <c r="BV8" s="112"/>
    </row>
    <row r="9" spans="1:74" x14ac:dyDescent="0.25">
      <c r="A9" s="112"/>
      <c r="B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G9" s="112"/>
      <c r="AH9" s="112"/>
      <c r="AI9" s="112"/>
      <c r="AJ9" s="112"/>
      <c r="AK9" s="111"/>
      <c r="AM9" s="111"/>
      <c r="AN9" s="111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3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T9" s="112"/>
      <c r="BU9" s="112"/>
      <c r="BV9" s="112"/>
    </row>
    <row r="10" spans="1:74" x14ac:dyDescent="0.25">
      <c r="A10" s="1" t="s">
        <v>97</v>
      </c>
      <c r="B10" s="1">
        <v>7</v>
      </c>
      <c r="F10" s="1">
        <v>1</v>
      </c>
      <c r="G10" s="1">
        <v>1</v>
      </c>
      <c r="H10" s="1">
        <v>1</v>
      </c>
      <c r="I10" s="1">
        <v>3</v>
      </c>
      <c r="J10" s="1">
        <v>1</v>
      </c>
      <c r="K10" s="1">
        <v>1</v>
      </c>
      <c r="L10" s="1">
        <v>1</v>
      </c>
      <c r="M10" s="1">
        <v>1</v>
      </c>
      <c r="N10" s="1">
        <v>2</v>
      </c>
      <c r="O10" s="1">
        <v>1</v>
      </c>
      <c r="P10" s="1">
        <v>3</v>
      </c>
      <c r="Q10" s="1">
        <v>4</v>
      </c>
      <c r="R10" s="1">
        <v>1</v>
      </c>
      <c r="S10" s="1">
        <v>2</v>
      </c>
      <c r="T10" s="1">
        <v>1</v>
      </c>
      <c r="U10" s="1">
        <v>2</v>
      </c>
      <c r="V10" s="1">
        <v>4</v>
      </c>
      <c r="W10" s="1">
        <v>4</v>
      </c>
      <c r="X10" s="1">
        <v>1</v>
      </c>
      <c r="Y10" s="1">
        <v>5</v>
      </c>
      <c r="Z10" s="1">
        <v>1</v>
      </c>
      <c r="AA10" s="1">
        <v>3</v>
      </c>
      <c r="AB10" s="1">
        <v>3</v>
      </c>
      <c r="AC10" s="1">
        <v>9</v>
      </c>
      <c r="AD10" s="1">
        <v>2</v>
      </c>
      <c r="AK10" s="1">
        <v>17</v>
      </c>
      <c r="AM10" s="8"/>
      <c r="AN10" s="1"/>
      <c r="AO10" s="1"/>
      <c r="AP10" s="8"/>
      <c r="AQ10" s="1"/>
      <c r="AR10" s="1"/>
      <c r="AS10" s="1"/>
      <c r="AT10" s="1"/>
      <c r="AU10" s="1"/>
      <c r="AV10" s="1"/>
      <c r="AW10" s="1"/>
      <c r="AX10" s="1"/>
      <c r="AZ10" s="1"/>
      <c r="BA10" s="1"/>
      <c r="BB10" s="1"/>
      <c r="BC10" s="1"/>
      <c r="BD10" s="3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V10" s="1"/>
    </row>
    <row r="11" spans="1:74" x14ac:dyDescent="0.25">
      <c r="A11" s="1" t="s">
        <v>121</v>
      </c>
      <c r="B11" s="1">
        <v>7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2</v>
      </c>
      <c r="M11" s="1">
        <v>1</v>
      </c>
      <c r="N11" s="1">
        <v>1</v>
      </c>
      <c r="O11" s="1">
        <v>1</v>
      </c>
      <c r="P11" s="1">
        <v>3</v>
      </c>
      <c r="Q11" s="1">
        <v>2</v>
      </c>
      <c r="R11" s="1">
        <v>1</v>
      </c>
      <c r="S11" s="1">
        <v>1</v>
      </c>
      <c r="T11" s="1">
        <v>1</v>
      </c>
      <c r="U11" s="1">
        <v>1</v>
      </c>
      <c r="V11" s="1">
        <v>11</v>
      </c>
      <c r="W11" s="1">
        <v>5</v>
      </c>
      <c r="X11" s="1">
        <v>1</v>
      </c>
      <c r="Y11" s="1">
        <v>2</v>
      </c>
      <c r="Z11" s="1">
        <v>3</v>
      </c>
      <c r="AA11" s="1">
        <v>2</v>
      </c>
      <c r="AB11" s="1">
        <v>7</v>
      </c>
      <c r="AC11" s="1">
        <v>1</v>
      </c>
      <c r="AD11" s="1">
        <v>7</v>
      </c>
      <c r="AE11" s="1">
        <v>1</v>
      </c>
      <c r="AF11" s="3">
        <v>7</v>
      </c>
      <c r="AK11" s="1">
        <v>16</v>
      </c>
      <c r="AM11" s="8"/>
      <c r="AN11" s="1"/>
      <c r="AO11" s="1"/>
      <c r="AP11" s="8"/>
      <c r="AQ11" s="1"/>
      <c r="AR11" s="1"/>
      <c r="AS11" s="1"/>
      <c r="AT11" s="1"/>
      <c r="AU11" s="1"/>
      <c r="AV11" s="1"/>
      <c r="AW11" s="1"/>
      <c r="AX11" s="3"/>
      <c r="AZ11" s="1"/>
      <c r="BA11" s="3"/>
      <c r="BB11" s="1"/>
      <c r="BC11" s="1"/>
      <c r="BD11" s="3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V11" s="1"/>
    </row>
    <row r="12" spans="1:74" x14ac:dyDescent="0.25">
      <c r="A12" s="1" t="s">
        <v>138</v>
      </c>
      <c r="B12" s="1">
        <v>7</v>
      </c>
      <c r="F12" s="1">
        <v>1</v>
      </c>
      <c r="G12" s="1">
        <v>3</v>
      </c>
      <c r="H12" s="1">
        <v>1</v>
      </c>
      <c r="I12" s="1">
        <v>1</v>
      </c>
      <c r="J12" s="1">
        <v>1</v>
      </c>
      <c r="K12" s="1">
        <v>1</v>
      </c>
      <c r="L12" s="1">
        <v>2</v>
      </c>
      <c r="M12" s="1">
        <v>1</v>
      </c>
      <c r="N12" s="1">
        <v>2</v>
      </c>
      <c r="O12" s="1">
        <v>1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6</v>
      </c>
      <c r="W12" s="1">
        <v>4</v>
      </c>
      <c r="X12" s="1">
        <v>4</v>
      </c>
      <c r="AK12" s="1">
        <v>18</v>
      </c>
      <c r="AM12" s="8"/>
      <c r="AN12" s="1"/>
      <c r="AO12" s="1"/>
      <c r="AP12" s="8"/>
      <c r="AQ12" s="1"/>
      <c r="AR12" s="1"/>
      <c r="AS12" s="1"/>
      <c r="AT12" s="1"/>
      <c r="AU12" s="1"/>
      <c r="AV12" s="1"/>
      <c r="AW12" s="1"/>
      <c r="AX12" s="3"/>
      <c r="AZ12" s="1"/>
      <c r="BA12" s="3"/>
      <c r="BB12" s="1"/>
      <c r="BC12" s="1"/>
      <c r="BD12" s="3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V12" s="1"/>
    </row>
    <row r="13" spans="1:74" x14ac:dyDescent="0.25">
      <c r="A13" s="1" t="s">
        <v>139</v>
      </c>
      <c r="B13" s="1">
        <v>7</v>
      </c>
      <c r="F13" s="1">
        <v>2</v>
      </c>
      <c r="G13" s="1">
        <v>1</v>
      </c>
      <c r="H13" s="1">
        <v>1</v>
      </c>
      <c r="I13" s="1">
        <v>2</v>
      </c>
      <c r="J13" s="1">
        <v>1</v>
      </c>
      <c r="K13" s="1">
        <v>1</v>
      </c>
      <c r="L13" s="1">
        <v>4</v>
      </c>
      <c r="M13" s="1">
        <v>1</v>
      </c>
      <c r="N13" s="1">
        <v>1</v>
      </c>
      <c r="O13" s="1">
        <v>5</v>
      </c>
      <c r="P13" s="1">
        <v>5</v>
      </c>
      <c r="Q13" s="1">
        <v>1</v>
      </c>
      <c r="R13" s="1">
        <v>3</v>
      </c>
      <c r="S13" s="1">
        <v>1</v>
      </c>
      <c r="T13" s="1">
        <v>1</v>
      </c>
      <c r="U13" s="1">
        <v>1</v>
      </c>
      <c r="V13" s="1">
        <v>4</v>
      </c>
      <c r="W13" s="1">
        <v>1</v>
      </c>
      <c r="X13" s="1">
        <v>1</v>
      </c>
      <c r="Y13" s="1">
        <v>2</v>
      </c>
      <c r="Z13" s="1">
        <v>2</v>
      </c>
      <c r="AA13" s="1">
        <v>1</v>
      </c>
      <c r="AB13" s="1">
        <v>3</v>
      </c>
      <c r="AC13" s="1">
        <v>6</v>
      </c>
      <c r="AK13" s="1">
        <v>15</v>
      </c>
      <c r="AM13" s="8"/>
      <c r="AN13" s="1"/>
      <c r="AO13" s="1"/>
      <c r="AP13" s="8"/>
      <c r="AQ13" s="1"/>
      <c r="AR13" s="1"/>
      <c r="AS13" s="1"/>
      <c r="AT13" s="1"/>
      <c r="AU13" s="1"/>
      <c r="AV13" s="1"/>
      <c r="AW13" s="1"/>
      <c r="AX13" s="3"/>
      <c r="AZ13" s="1"/>
      <c r="BA13" s="3"/>
      <c r="BB13" s="1"/>
      <c r="BC13" s="1"/>
      <c r="BD13" s="3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V13" s="1"/>
    </row>
    <row r="14" spans="1:74" x14ac:dyDescent="0.25">
      <c r="A14" s="1" t="s">
        <v>141</v>
      </c>
      <c r="B14" s="1">
        <v>7</v>
      </c>
      <c r="F14" s="1">
        <v>3</v>
      </c>
      <c r="G14" s="1">
        <v>1</v>
      </c>
      <c r="H14" s="1">
        <v>1</v>
      </c>
      <c r="I14" s="1">
        <v>1</v>
      </c>
      <c r="J14" s="1">
        <v>4</v>
      </c>
      <c r="K14" s="1">
        <v>1</v>
      </c>
      <c r="L14" s="1">
        <v>2</v>
      </c>
      <c r="M14" s="1">
        <v>1</v>
      </c>
      <c r="N14" s="1">
        <v>1</v>
      </c>
      <c r="O14" s="1">
        <v>1</v>
      </c>
      <c r="P14" s="1">
        <v>3</v>
      </c>
      <c r="Q14" s="1">
        <v>2</v>
      </c>
      <c r="R14" s="1">
        <v>2</v>
      </c>
      <c r="S14" s="1">
        <v>3</v>
      </c>
      <c r="T14" s="1">
        <v>1</v>
      </c>
      <c r="U14" s="1">
        <v>1</v>
      </c>
      <c r="V14" s="1">
        <v>4</v>
      </c>
      <c r="AK14" s="1">
        <v>16</v>
      </c>
      <c r="AM14" s="8"/>
      <c r="AN14" s="1"/>
      <c r="AO14" s="1"/>
      <c r="AP14" s="8"/>
      <c r="AQ14" s="1"/>
      <c r="AR14" s="1"/>
      <c r="AS14" s="1"/>
      <c r="AT14" s="1"/>
      <c r="AU14" s="1"/>
      <c r="AV14" s="1"/>
      <c r="AW14" s="1"/>
      <c r="AX14" s="3"/>
      <c r="AZ14" s="1"/>
      <c r="BA14" s="3"/>
      <c r="BB14" s="1"/>
      <c r="BC14" s="1"/>
      <c r="BD14" s="3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V14" s="1"/>
    </row>
    <row r="15" spans="1:74" x14ac:dyDescent="0.25">
      <c r="A15" s="1" t="s">
        <v>151</v>
      </c>
      <c r="B15" s="1">
        <v>7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2</v>
      </c>
      <c r="L15" s="1">
        <v>1</v>
      </c>
      <c r="M15" s="1">
        <v>1</v>
      </c>
      <c r="N15" s="1">
        <v>1</v>
      </c>
      <c r="O15" s="1">
        <v>3</v>
      </c>
      <c r="P15" s="1">
        <v>1</v>
      </c>
      <c r="Q15" s="1">
        <v>2</v>
      </c>
      <c r="R15" s="1">
        <v>7</v>
      </c>
      <c r="S15" s="1">
        <v>1</v>
      </c>
      <c r="T15" s="1">
        <v>1</v>
      </c>
      <c r="U15" s="1">
        <v>1</v>
      </c>
      <c r="V15" s="1">
        <v>3</v>
      </c>
      <c r="W15" s="1">
        <v>2</v>
      </c>
      <c r="X15" s="1">
        <v>1</v>
      </c>
      <c r="Y15" s="1">
        <v>1</v>
      </c>
      <c r="Z15" s="1">
        <v>6</v>
      </c>
      <c r="AA15" s="1">
        <v>3</v>
      </c>
      <c r="AK15" s="1">
        <v>17</v>
      </c>
      <c r="AM15" s="8"/>
      <c r="AN15" s="1"/>
      <c r="AO15" s="1"/>
      <c r="AP15" s="8"/>
      <c r="AQ15" s="1"/>
      <c r="AR15" s="1"/>
      <c r="AS15" s="1"/>
      <c r="AT15" s="1"/>
      <c r="AU15" s="1"/>
      <c r="AV15" s="1"/>
      <c r="AW15" s="1"/>
      <c r="AX15" s="3"/>
      <c r="AZ15" s="1"/>
      <c r="BA15" s="3"/>
      <c r="BB15" s="1"/>
      <c r="BC15" s="1"/>
      <c r="BD15" s="3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V15" s="1"/>
    </row>
    <row r="16" spans="1:74" x14ac:dyDescent="0.25">
      <c r="A16" s="1" t="s">
        <v>159</v>
      </c>
      <c r="B16" s="1">
        <v>7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1</v>
      </c>
      <c r="L16" s="1">
        <v>1</v>
      </c>
      <c r="M16" s="1">
        <v>1</v>
      </c>
      <c r="N16" s="1">
        <v>2</v>
      </c>
      <c r="O16" s="1">
        <v>1</v>
      </c>
      <c r="P16" s="1">
        <v>1</v>
      </c>
      <c r="Q16" s="1">
        <v>1</v>
      </c>
      <c r="R16" s="1">
        <v>3</v>
      </c>
      <c r="S16" s="1">
        <v>1</v>
      </c>
      <c r="T16" s="1">
        <v>1</v>
      </c>
      <c r="U16" s="1">
        <v>1</v>
      </c>
      <c r="V16" s="1">
        <v>3</v>
      </c>
      <c r="W16" s="1">
        <v>2</v>
      </c>
      <c r="X16" s="1">
        <v>3</v>
      </c>
      <c r="Y16" s="1">
        <v>7</v>
      </c>
      <c r="Z16" s="1">
        <v>2</v>
      </c>
      <c r="AA16" s="1">
        <v>2</v>
      </c>
      <c r="AB16" s="1">
        <v>2</v>
      </c>
      <c r="AC16" s="1">
        <v>13</v>
      </c>
      <c r="AD16" s="1">
        <v>3</v>
      </c>
      <c r="AK16" s="1">
        <v>19</v>
      </c>
      <c r="AM16" s="8"/>
      <c r="AN16" s="1"/>
      <c r="AO16" s="1"/>
      <c r="AP16" s="8"/>
      <c r="AQ16" s="1"/>
      <c r="AR16" s="1"/>
      <c r="AS16" s="1"/>
      <c r="AT16" s="1"/>
      <c r="AU16" s="1"/>
      <c r="AV16" s="1"/>
      <c r="AW16" s="1"/>
      <c r="AX16" s="3"/>
      <c r="AZ16" s="1"/>
      <c r="BA16" s="3"/>
      <c r="BB16" s="1"/>
      <c r="BC16" s="1"/>
      <c r="BD16" s="3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V16" s="1"/>
    </row>
    <row r="17" spans="1:74" x14ac:dyDescent="0.25">
      <c r="A17" s="1" t="s">
        <v>165</v>
      </c>
      <c r="B17" s="1">
        <v>7</v>
      </c>
      <c r="F17" s="1">
        <v>1</v>
      </c>
      <c r="G17" s="1">
        <v>1</v>
      </c>
      <c r="H17" s="1">
        <v>3</v>
      </c>
      <c r="I17" s="1">
        <v>2</v>
      </c>
      <c r="J17" s="1">
        <v>1</v>
      </c>
      <c r="K17" s="1">
        <v>2</v>
      </c>
      <c r="L17" s="1">
        <v>1</v>
      </c>
      <c r="M17" s="1">
        <v>2</v>
      </c>
      <c r="N17" s="1">
        <v>1</v>
      </c>
      <c r="O17" s="1">
        <v>5</v>
      </c>
      <c r="P17" s="1">
        <v>1</v>
      </c>
      <c r="Q17" s="1">
        <v>2</v>
      </c>
      <c r="R17" s="1">
        <v>2</v>
      </c>
      <c r="S17" s="1">
        <v>1</v>
      </c>
      <c r="T17" s="1">
        <v>2</v>
      </c>
      <c r="U17" s="1">
        <v>5</v>
      </c>
      <c r="V17" s="1">
        <v>1</v>
      </c>
      <c r="W17" s="1">
        <v>1</v>
      </c>
      <c r="X17" s="1">
        <v>5</v>
      </c>
      <c r="Y17" s="1">
        <v>2</v>
      </c>
      <c r="Z17" s="1">
        <v>1</v>
      </c>
      <c r="AK17" s="1">
        <v>15</v>
      </c>
      <c r="AM17" s="8"/>
      <c r="AN17" s="1"/>
      <c r="AO17" s="1"/>
      <c r="AP17" s="8"/>
      <c r="AQ17" s="1"/>
      <c r="AR17" s="1"/>
      <c r="AS17" s="1"/>
      <c r="AT17" s="1"/>
      <c r="AU17" s="1"/>
      <c r="AV17" s="1"/>
      <c r="AW17" s="1"/>
      <c r="AX17" s="3"/>
      <c r="AZ17" s="1"/>
      <c r="BA17" s="3"/>
      <c r="BB17" s="1"/>
      <c r="BC17" s="1"/>
      <c r="BD17" s="3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V17" s="1"/>
    </row>
    <row r="18" spans="1:74" x14ac:dyDescent="0.25">
      <c r="A18" s="1" t="s">
        <v>201</v>
      </c>
      <c r="B18" s="1">
        <v>7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2</v>
      </c>
      <c r="N18" s="1">
        <v>2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2</v>
      </c>
      <c r="U18" s="1">
        <v>2</v>
      </c>
      <c r="V18" s="1">
        <v>1</v>
      </c>
      <c r="W18" s="1">
        <v>1</v>
      </c>
      <c r="X18" s="1">
        <v>4</v>
      </c>
      <c r="Y18" s="1">
        <v>10</v>
      </c>
      <c r="Z18" s="1">
        <v>2</v>
      </c>
      <c r="AA18" s="1">
        <v>1</v>
      </c>
      <c r="AB18" s="1">
        <v>3</v>
      </c>
      <c r="AK18" s="1">
        <v>19</v>
      </c>
      <c r="AM18" s="8"/>
      <c r="AN18" s="1"/>
      <c r="AO18" s="1"/>
      <c r="AP18" s="8"/>
      <c r="AQ18" s="1"/>
      <c r="AR18" s="1"/>
      <c r="AS18" s="1"/>
      <c r="AT18" s="1"/>
      <c r="AU18" s="1"/>
      <c r="AV18" s="1"/>
      <c r="AW18" s="1"/>
      <c r="AX18" s="3"/>
      <c r="AZ18" s="1"/>
      <c r="BA18" s="3"/>
      <c r="BB18" s="1"/>
      <c r="BC18" s="1"/>
      <c r="BD18" s="3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V18" s="1"/>
    </row>
    <row r="19" spans="1:74" x14ac:dyDescent="0.25">
      <c r="A19" s="1" t="s">
        <v>243</v>
      </c>
      <c r="B19" s="1">
        <v>7</v>
      </c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1</v>
      </c>
      <c r="P19" s="1">
        <v>2</v>
      </c>
      <c r="Q19" s="1">
        <v>1</v>
      </c>
      <c r="R19" s="1">
        <v>1</v>
      </c>
      <c r="S19" s="1">
        <v>1</v>
      </c>
      <c r="T19" s="1">
        <v>1</v>
      </c>
      <c r="U19" s="1">
        <v>2</v>
      </c>
      <c r="V19" s="1">
        <v>3</v>
      </c>
      <c r="W19" s="1">
        <v>2</v>
      </c>
      <c r="X19" s="1">
        <v>1</v>
      </c>
      <c r="Y19" s="1">
        <v>6</v>
      </c>
      <c r="Z19" s="1">
        <v>8</v>
      </c>
      <c r="AA19" s="1">
        <v>4</v>
      </c>
      <c r="AB19" s="1">
        <v>1</v>
      </c>
      <c r="AC19" s="1">
        <v>1</v>
      </c>
      <c r="AD19" s="1">
        <v>3</v>
      </c>
      <c r="AE19" s="1">
        <v>7</v>
      </c>
      <c r="AF19" s="3">
        <v>3</v>
      </c>
      <c r="AK19" s="1">
        <v>19</v>
      </c>
      <c r="AM19" s="8"/>
      <c r="AN19" s="1"/>
      <c r="AO19" s="1"/>
      <c r="AP19" s="8"/>
      <c r="AQ19" s="1"/>
      <c r="AR19" s="1"/>
      <c r="AS19" s="1"/>
      <c r="AT19" s="1"/>
      <c r="AU19" s="1"/>
      <c r="AV19" s="1"/>
      <c r="AW19" s="1"/>
      <c r="AX19" s="3"/>
      <c r="AZ19" s="1"/>
      <c r="BA19" s="3"/>
      <c r="BB19" s="1"/>
      <c r="BC19" s="1"/>
      <c r="BD19" s="3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V19" s="1"/>
    </row>
    <row r="20" spans="1:74" x14ac:dyDescent="0.25">
      <c r="A20" s="1" t="s">
        <v>248</v>
      </c>
      <c r="B20" s="1">
        <v>7</v>
      </c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2</v>
      </c>
      <c r="L20" s="1">
        <v>1</v>
      </c>
      <c r="M20" s="1">
        <v>3</v>
      </c>
      <c r="N20" s="1">
        <v>3</v>
      </c>
      <c r="O20" s="1">
        <v>1</v>
      </c>
      <c r="P20" s="1">
        <v>1</v>
      </c>
      <c r="Q20" s="1">
        <v>3</v>
      </c>
      <c r="R20" s="1">
        <v>1</v>
      </c>
      <c r="S20" s="1">
        <v>5</v>
      </c>
      <c r="T20" s="1">
        <v>1</v>
      </c>
      <c r="U20" s="1">
        <v>6</v>
      </c>
      <c r="V20" s="1">
        <v>2</v>
      </c>
      <c r="W20" s="1">
        <v>9</v>
      </c>
      <c r="X20" s="1">
        <v>1</v>
      </c>
      <c r="Y20" s="1">
        <v>4</v>
      </c>
      <c r="Z20" s="1">
        <v>4</v>
      </c>
      <c r="AA20" s="1">
        <v>3</v>
      </c>
      <c r="AB20" s="1">
        <v>6</v>
      </c>
      <c r="AK20" s="1">
        <v>15</v>
      </c>
      <c r="AM20" s="8"/>
      <c r="AN20" s="1"/>
      <c r="AO20" s="1"/>
      <c r="AP20" s="8"/>
      <c r="AQ20" s="1"/>
      <c r="AR20" s="1"/>
      <c r="AS20" s="1"/>
      <c r="AT20" s="1"/>
      <c r="AU20" s="1"/>
      <c r="AV20" s="1"/>
      <c r="AW20" s="1"/>
      <c r="AX20" s="3"/>
      <c r="AZ20" s="1"/>
      <c r="BA20" s="3"/>
      <c r="BB20" s="1"/>
      <c r="BC20" s="1"/>
      <c r="BD20" s="3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V20" s="1"/>
    </row>
    <row r="21" spans="1:74" x14ac:dyDescent="0.25">
      <c r="A21" s="1" t="s">
        <v>249</v>
      </c>
      <c r="B21" s="1">
        <v>7</v>
      </c>
      <c r="F21" s="1">
        <v>1</v>
      </c>
      <c r="G21" s="1">
        <v>2</v>
      </c>
      <c r="H21" s="1">
        <v>1</v>
      </c>
      <c r="I21" s="1">
        <v>1</v>
      </c>
      <c r="J21" s="1">
        <v>3</v>
      </c>
      <c r="K21" s="1">
        <v>2</v>
      </c>
      <c r="L21" s="1">
        <v>5</v>
      </c>
      <c r="M21" s="1">
        <v>2</v>
      </c>
      <c r="N21" s="1">
        <v>1</v>
      </c>
      <c r="O21" s="1">
        <v>1</v>
      </c>
      <c r="P21" s="1">
        <v>4</v>
      </c>
      <c r="Q21" s="1">
        <v>1</v>
      </c>
      <c r="R21" s="1">
        <v>3</v>
      </c>
      <c r="S21" s="1">
        <v>1</v>
      </c>
      <c r="T21" s="1">
        <v>3</v>
      </c>
      <c r="U21" s="1">
        <v>4</v>
      </c>
      <c r="V21" s="1">
        <v>2</v>
      </c>
      <c r="W21" s="1">
        <v>2</v>
      </c>
      <c r="X21" s="1">
        <v>5</v>
      </c>
      <c r="Y21" s="1">
        <v>3</v>
      </c>
      <c r="Z21" s="1">
        <v>1</v>
      </c>
      <c r="AA21" s="1">
        <v>7</v>
      </c>
      <c r="AB21" s="1">
        <v>1</v>
      </c>
      <c r="AC21" s="1">
        <v>3</v>
      </c>
      <c r="AD21" s="1">
        <v>3</v>
      </c>
      <c r="AK21" s="1">
        <v>14</v>
      </c>
      <c r="AM21" s="8"/>
      <c r="AN21" s="1"/>
      <c r="AO21" s="1"/>
      <c r="AP21" s="8"/>
      <c r="AQ21" s="1"/>
      <c r="AR21" s="1"/>
      <c r="AS21" s="1"/>
      <c r="AT21" s="1"/>
      <c r="AU21" s="1"/>
      <c r="AV21" s="1"/>
      <c r="AW21" s="1"/>
      <c r="AX21" s="3"/>
      <c r="AZ21" s="1"/>
      <c r="BA21" s="3"/>
      <c r="BB21" s="1"/>
      <c r="BC21" s="1"/>
      <c r="BD21" s="3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V21" s="1"/>
    </row>
    <row r="22" spans="1:74" x14ac:dyDescent="0.25">
      <c r="A22" s="1" t="s">
        <v>277</v>
      </c>
      <c r="B22" s="1">
        <v>7</v>
      </c>
      <c r="F22" s="1">
        <v>1</v>
      </c>
      <c r="G22" s="1">
        <v>1</v>
      </c>
      <c r="H22" s="1">
        <v>1</v>
      </c>
      <c r="I22" s="1">
        <v>1</v>
      </c>
      <c r="J22" s="1">
        <v>2</v>
      </c>
      <c r="K22" s="1">
        <v>1</v>
      </c>
      <c r="L22" s="1">
        <v>2</v>
      </c>
      <c r="M22" s="1">
        <v>2</v>
      </c>
      <c r="N22" s="1">
        <v>1</v>
      </c>
      <c r="O22" s="1">
        <v>4</v>
      </c>
      <c r="P22" s="1">
        <v>1</v>
      </c>
      <c r="Q22" s="1">
        <v>1</v>
      </c>
      <c r="R22" s="1">
        <v>4</v>
      </c>
      <c r="S22" s="1">
        <v>1</v>
      </c>
      <c r="T22" s="1">
        <v>2</v>
      </c>
      <c r="U22" s="1">
        <v>1</v>
      </c>
      <c r="V22" s="1">
        <v>1</v>
      </c>
      <c r="W22" s="1">
        <v>2</v>
      </c>
      <c r="X22" s="1">
        <v>4</v>
      </c>
      <c r="Y22" s="1">
        <v>1</v>
      </c>
      <c r="Z22" s="1">
        <v>2</v>
      </c>
      <c r="AA22" s="1">
        <v>5</v>
      </c>
      <c r="AB22" s="1">
        <v>7</v>
      </c>
      <c r="AC22" s="1">
        <v>1</v>
      </c>
      <c r="AD22" s="1">
        <v>1</v>
      </c>
      <c r="AE22" s="1">
        <v>7</v>
      </c>
      <c r="AF22" s="3">
        <v>7</v>
      </c>
      <c r="AG22" s="1">
        <v>7</v>
      </c>
      <c r="AK22" s="1">
        <v>18</v>
      </c>
      <c r="AM22" s="8"/>
      <c r="AN22" s="1"/>
      <c r="AO22" s="1"/>
      <c r="AP22" s="8"/>
      <c r="AQ22" s="1"/>
      <c r="AR22" s="1"/>
      <c r="AS22" s="1"/>
      <c r="AT22" s="1"/>
      <c r="AU22" s="1"/>
      <c r="AV22" s="1"/>
      <c r="AW22" s="1"/>
      <c r="AX22" s="3"/>
      <c r="AZ22" s="1"/>
      <c r="BA22" s="3"/>
      <c r="BB22" s="1"/>
      <c r="BC22" s="1"/>
      <c r="BD22" s="3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V22" s="1"/>
    </row>
    <row r="23" spans="1:74" x14ac:dyDescent="0.25">
      <c r="A23" s="1" t="s">
        <v>281</v>
      </c>
      <c r="B23" s="1">
        <v>7</v>
      </c>
      <c r="F23" s="1">
        <v>1</v>
      </c>
      <c r="G23" s="1">
        <v>3</v>
      </c>
      <c r="H23" s="1">
        <v>1</v>
      </c>
      <c r="I23" s="1">
        <v>1</v>
      </c>
      <c r="J23" s="1">
        <v>1</v>
      </c>
      <c r="K23" s="1">
        <v>2</v>
      </c>
      <c r="L23" s="1">
        <v>2</v>
      </c>
      <c r="M23" s="1">
        <v>1</v>
      </c>
      <c r="N23" s="1">
        <v>7</v>
      </c>
      <c r="O23" s="1">
        <v>1</v>
      </c>
      <c r="P23" s="1">
        <v>3</v>
      </c>
      <c r="Q23" s="1">
        <v>1</v>
      </c>
      <c r="R23" s="1">
        <v>1</v>
      </c>
      <c r="S23" s="1">
        <v>1</v>
      </c>
      <c r="T23" s="1">
        <v>15</v>
      </c>
      <c r="U23" s="1">
        <v>4</v>
      </c>
      <c r="V23" s="1">
        <v>1</v>
      </c>
      <c r="W23" s="1">
        <v>2</v>
      </c>
      <c r="X23" s="1">
        <v>1</v>
      </c>
      <c r="AK23" s="1">
        <v>14</v>
      </c>
      <c r="AM23" s="8"/>
      <c r="AN23" s="1"/>
      <c r="AO23" s="1"/>
      <c r="AP23" s="8"/>
      <c r="AQ23" s="1"/>
      <c r="AR23" s="1"/>
      <c r="AS23" s="1"/>
      <c r="AT23" s="1"/>
      <c r="AU23" s="1"/>
      <c r="AV23" s="1"/>
      <c r="AW23" s="1"/>
      <c r="AX23" s="3"/>
      <c r="AZ23" s="1"/>
      <c r="BA23" s="3"/>
      <c r="BB23" s="1"/>
      <c r="BC23" s="1"/>
      <c r="BD23" s="3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V23" s="1"/>
    </row>
    <row r="24" spans="1:74" x14ac:dyDescent="0.25">
      <c r="A24" s="1" t="s">
        <v>306</v>
      </c>
      <c r="B24" s="1">
        <v>7</v>
      </c>
      <c r="F24" s="1">
        <v>1</v>
      </c>
      <c r="G24" s="1">
        <v>2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2</v>
      </c>
      <c r="N24" s="1">
        <v>2</v>
      </c>
      <c r="O24" s="1">
        <v>9</v>
      </c>
      <c r="P24" s="1">
        <v>2</v>
      </c>
      <c r="Q24" s="1">
        <v>1</v>
      </c>
      <c r="R24" s="1">
        <v>1</v>
      </c>
      <c r="S24" s="1">
        <v>2</v>
      </c>
      <c r="T24" s="1">
        <v>2</v>
      </c>
      <c r="U24" s="1">
        <v>1</v>
      </c>
      <c r="V24" s="1">
        <v>2</v>
      </c>
      <c r="W24" s="1">
        <v>1</v>
      </c>
      <c r="X24" s="1">
        <v>7</v>
      </c>
      <c r="Y24" s="1">
        <v>9</v>
      </c>
      <c r="Z24" s="1">
        <v>3</v>
      </c>
      <c r="AA24" s="1">
        <v>7</v>
      </c>
      <c r="AB24" s="1">
        <v>3</v>
      </c>
      <c r="AC24" s="1">
        <v>5</v>
      </c>
      <c r="AD24" s="1">
        <v>1</v>
      </c>
      <c r="AK24" s="1">
        <v>14</v>
      </c>
      <c r="AM24" s="8">
        <v>39.5</v>
      </c>
      <c r="AN24" s="1"/>
      <c r="AO24" s="1"/>
      <c r="AP24" s="8">
        <v>47.75</v>
      </c>
      <c r="AQ24" s="1"/>
      <c r="AR24" s="1"/>
      <c r="AS24" s="1"/>
      <c r="AT24" s="1"/>
      <c r="AU24" s="1"/>
      <c r="AV24" s="1"/>
      <c r="AW24" s="1"/>
      <c r="AX24" s="3"/>
      <c r="AZ24" s="1"/>
      <c r="BA24" s="3"/>
      <c r="BB24" s="1"/>
      <c r="BC24" s="1"/>
      <c r="BD24" s="3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V24" s="1"/>
    </row>
    <row r="25" spans="1:74" x14ac:dyDescent="0.25">
      <c r="A25" s="23" t="s">
        <v>323</v>
      </c>
      <c r="B25" s="23">
        <v>7</v>
      </c>
      <c r="E25" s="23"/>
      <c r="F25" s="23">
        <v>1</v>
      </c>
      <c r="G25" s="23">
        <v>1</v>
      </c>
      <c r="H25" s="23">
        <v>2</v>
      </c>
      <c r="I25" s="23">
        <v>1</v>
      </c>
      <c r="J25" s="23">
        <v>1</v>
      </c>
      <c r="K25" s="23">
        <v>1</v>
      </c>
      <c r="L25" s="23">
        <v>3</v>
      </c>
      <c r="M25" s="23">
        <v>1</v>
      </c>
      <c r="N25" s="23">
        <v>1</v>
      </c>
      <c r="O25" s="23">
        <v>1</v>
      </c>
      <c r="P25" s="23">
        <v>5</v>
      </c>
      <c r="Q25" s="23">
        <v>3</v>
      </c>
      <c r="R25" s="23">
        <v>1</v>
      </c>
      <c r="S25" s="23">
        <v>1</v>
      </c>
      <c r="T25" s="23">
        <v>2</v>
      </c>
      <c r="U25" s="23">
        <v>6</v>
      </c>
      <c r="V25" s="23">
        <v>3</v>
      </c>
      <c r="W25" s="23">
        <v>2</v>
      </c>
      <c r="X25" s="23">
        <v>1</v>
      </c>
      <c r="Y25" s="23">
        <v>1</v>
      </c>
      <c r="Z25" s="23">
        <v>1</v>
      </c>
      <c r="AA25" s="23">
        <v>4</v>
      </c>
      <c r="AB25" s="23">
        <v>12</v>
      </c>
      <c r="AC25" s="23">
        <v>1</v>
      </c>
      <c r="AD25" s="23">
        <v>2</v>
      </c>
      <c r="AE25" s="23">
        <v>1</v>
      </c>
      <c r="AF25" s="3">
        <v>1</v>
      </c>
      <c r="AG25" s="23">
        <v>4</v>
      </c>
      <c r="AH25" s="23">
        <v>9</v>
      </c>
      <c r="AI25" s="23"/>
      <c r="AJ25" s="23"/>
      <c r="AK25" s="23">
        <v>14</v>
      </c>
      <c r="AM25" s="8"/>
      <c r="AN25" s="23"/>
      <c r="AO25" s="23"/>
      <c r="AP25" s="8"/>
      <c r="AQ25" s="23"/>
      <c r="AR25" s="23"/>
      <c r="AS25" s="23"/>
      <c r="AT25" s="23"/>
      <c r="AU25" s="23"/>
      <c r="AV25" s="23"/>
      <c r="AW25" s="23"/>
      <c r="AX25" s="3"/>
      <c r="AY25" s="23"/>
      <c r="AZ25" s="23"/>
      <c r="BA25" s="3"/>
      <c r="BB25" s="23"/>
      <c r="BC25" s="23"/>
      <c r="BD25" s="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T25" s="23"/>
      <c r="BU25" s="23"/>
      <c r="BV25" s="23"/>
    </row>
    <row r="26" spans="1:74" x14ac:dyDescent="0.25">
      <c r="A26" s="35" t="s">
        <v>332</v>
      </c>
      <c r="B26" s="35">
        <v>7</v>
      </c>
      <c r="E26" s="35"/>
      <c r="F26" s="35">
        <v>2</v>
      </c>
      <c r="G26" s="35">
        <v>2</v>
      </c>
      <c r="H26" s="35">
        <v>1</v>
      </c>
      <c r="I26" s="35">
        <v>1</v>
      </c>
      <c r="J26" s="35">
        <v>1</v>
      </c>
      <c r="K26" s="35">
        <v>2</v>
      </c>
      <c r="L26" s="35">
        <v>1</v>
      </c>
      <c r="M26" s="35">
        <v>1</v>
      </c>
      <c r="N26" s="35">
        <v>1</v>
      </c>
      <c r="O26" s="35">
        <v>1</v>
      </c>
      <c r="P26" s="35">
        <v>1</v>
      </c>
      <c r="Q26" s="35">
        <v>2</v>
      </c>
      <c r="R26" s="35">
        <v>3</v>
      </c>
      <c r="S26" s="35">
        <v>2</v>
      </c>
      <c r="T26" s="35">
        <v>1</v>
      </c>
      <c r="U26" s="35">
        <v>1</v>
      </c>
      <c r="V26" s="35">
        <v>3</v>
      </c>
      <c r="W26" s="35">
        <v>2</v>
      </c>
      <c r="X26" s="35">
        <v>2</v>
      </c>
      <c r="Y26" s="35">
        <v>11</v>
      </c>
      <c r="Z26" s="35">
        <v>1</v>
      </c>
      <c r="AA26" s="35"/>
      <c r="AB26" s="35"/>
      <c r="AC26" s="35"/>
      <c r="AD26" s="35"/>
      <c r="AE26" s="35"/>
      <c r="AG26" s="35"/>
      <c r="AH26" s="35"/>
      <c r="AI26" s="35"/>
      <c r="AJ26" s="35"/>
      <c r="AK26" s="35">
        <v>19</v>
      </c>
      <c r="AM26" s="8"/>
      <c r="AN26" s="35"/>
      <c r="AO26" s="35"/>
      <c r="AP26" s="8"/>
      <c r="AQ26" s="35"/>
      <c r="AR26" s="35"/>
      <c r="AS26" s="35"/>
      <c r="AT26" s="35"/>
      <c r="AU26" s="35"/>
      <c r="AV26" s="35"/>
      <c r="AW26" s="35"/>
      <c r="AX26" s="3"/>
      <c r="AY26" s="35"/>
      <c r="AZ26" s="35"/>
      <c r="BA26" s="3"/>
      <c r="BB26" s="35"/>
      <c r="BC26" s="35"/>
      <c r="BD26" s="3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T26" s="35"/>
      <c r="BU26" s="35"/>
      <c r="BV26" s="35"/>
    </row>
    <row r="27" spans="1:74" x14ac:dyDescent="0.25">
      <c r="A27" s="40" t="s">
        <v>337</v>
      </c>
      <c r="B27" s="40">
        <v>7</v>
      </c>
      <c r="E27" s="40"/>
      <c r="F27" s="40">
        <v>1</v>
      </c>
      <c r="G27" s="40">
        <v>1</v>
      </c>
      <c r="H27" s="40">
        <v>1</v>
      </c>
      <c r="I27" s="40">
        <v>1</v>
      </c>
      <c r="J27" s="40">
        <v>1</v>
      </c>
      <c r="K27" s="40">
        <v>1</v>
      </c>
      <c r="L27" s="40">
        <v>1</v>
      </c>
      <c r="M27" s="40">
        <v>2</v>
      </c>
      <c r="N27" s="40">
        <v>2</v>
      </c>
      <c r="O27" s="40">
        <v>1</v>
      </c>
      <c r="P27" s="40">
        <v>1</v>
      </c>
      <c r="Q27" s="40">
        <v>1</v>
      </c>
      <c r="R27" s="40">
        <v>1</v>
      </c>
      <c r="S27" s="40">
        <v>2</v>
      </c>
      <c r="T27" s="40">
        <v>2</v>
      </c>
      <c r="U27" s="40">
        <v>3</v>
      </c>
      <c r="V27" s="40">
        <v>1</v>
      </c>
      <c r="W27" s="40">
        <v>2</v>
      </c>
      <c r="X27" s="40">
        <v>5</v>
      </c>
      <c r="Y27" s="40">
        <v>5</v>
      </c>
      <c r="Z27" s="40">
        <v>5</v>
      </c>
      <c r="AA27" s="40">
        <v>5</v>
      </c>
      <c r="AB27" s="40">
        <v>3</v>
      </c>
      <c r="AC27" s="40">
        <v>4</v>
      </c>
      <c r="AD27" s="40">
        <v>12</v>
      </c>
      <c r="AE27" s="40">
        <v>10</v>
      </c>
      <c r="AG27" s="40"/>
      <c r="AH27" s="40"/>
      <c r="AI27" s="40"/>
      <c r="AJ27" s="40"/>
      <c r="AK27" s="40">
        <v>19</v>
      </c>
      <c r="AM27" s="8"/>
      <c r="AN27" s="40"/>
      <c r="AO27" s="40"/>
      <c r="AP27" s="8"/>
      <c r="AQ27" s="40"/>
      <c r="AR27" s="40"/>
      <c r="AS27" s="40"/>
      <c r="AT27" s="40"/>
      <c r="AU27" s="40"/>
      <c r="AV27" s="40"/>
      <c r="AW27" s="40"/>
      <c r="AX27" s="3"/>
      <c r="AY27" s="40"/>
      <c r="AZ27" s="40"/>
      <c r="BA27" s="3"/>
      <c r="BB27" s="40"/>
      <c r="BC27" s="40"/>
      <c r="BD27" s="3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T27" s="40"/>
      <c r="BU27" s="40"/>
      <c r="BV27" s="40"/>
    </row>
    <row r="28" spans="1:74" x14ac:dyDescent="0.25">
      <c r="A28" s="48" t="s">
        <v>348</v>
      </c>
      <c r="B28" s="48">
        <v>7</v>
      </c>
      <c r="E28" s="48"/>
      <c r="F28" s="48">
        <v>1</v>
      </c>
      <c r="G28" s="48">
        <v>1</v>
      </c>
      <c r="H28" s="48">
        <v>1</v>
      </c>
      <c r="I28" s="48">
        <v>1</v>
      </c>
      <c r="J28" s="48">
        <v>1</v>
      </c>
      <c r="K28" s="48">
        <v>1</v>
      </c>
      <c r="L28" s="48">
        <v>1</v>
      </c>
      <c r="M28" s="48">
        <v>4</v>
      </c>
      <c r="N28" s="48">
        <v>1</v>
      </c>
      <c r="O28" s="48">
        <v>2</v>
      </c>
      <c r="P28" s="48">
        <v>1</v>
      </c>
      <c r="Q28" s="48">
        <v>2</v>
      </c>
      <c r="R28" s="48">
        <v>8</v>
      </c>
      <c r="S28" s="48">
        <v>4</v>
      </c>
      <c r="T28" s="48">
        <v>2</v>
      </c>
      <c r="U28" s="48">
        <v>3</v>
      </c>
      <c r="V28" s="48">
        <v>3</v>
      </c>
      <c r="W28" s="48">
        <v>8</v>
      </c>
      <c r="X28" s="48">
        <v>1</v>
      </c>
      <c r="Y28" s="48">
        <v>1</v>
      </c>
      <c r="Z28" s="48">
        <v>1</v>
      </c>
      <c r="AA28" s="48">
        <v>5</v>
      </c>
      <c r="AB28" s="48">
        <v>4</v>
      </c>
      <c r="AC28" s="48">
        <v>1</v>
      </c>
      <c r="AD28" s="48">
        <v>9</v>
      </c>
      <c r="AE28" s="48"/>
      <c r="AG28" s="48"/>
      <c r="AH28" s="48"/>
      <c r="AI28" s="48"/>
      <c r="AJ28" s="48"/>
      <c r="AK28" s="48">
        <v>14</v>
      </c>
      <c r="AM28" s="8"/>
      <c r="AN28" s="48"/>
      <c r="AO28" s="48"/>
      <c r="AP28" s="8"/>
      <c r="AQ28" s="48"/>
      <c r="AR28" s="48"/>
      <c r="AS28" s="48"/>
      <c r="AT28" s="48"/>
      <c r="AU28" s="48"/>
      <c r="AV28" s="48"/>
      <c r="AW28" s="48"/>
      <c r="AX28" s="3"/>
      <c r="AY28" s="48"/>
      <c r="AZ28" s="48"/>
      <c r="BA28" s="3"/>
      <c r="BB28" s="48"/>
      <c r="BC28" s="48"/>
      <c r="BD28" s="3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T28" s="48"/>
      <c r="BU28" s="48"/>
      <c r="BV28" s="48"/>
    </row>
    <row r="29" spans="1:74" x14ac:dyDescent="0.25">
      <c r="A29" s="61" t="s">
        <v>363</v>
      </c>
      <c r="B29" s="61">
        <v>7</v>
      </c>
      <c r="E29" s="61"/>
      <c r="F29" s="61">
        <v>2</v>
      </c>
      <c r="G29" s="61">
        <v>1</v>
      </c>
      <c r="H29" s="61">
        <v>1</v>
      </c>
      <c r="I29" s="61">
        <v>2</v>
      </c>
      <c r="J29" s="61">
        <v>1</v>
      </c>
      <c r="K29" s="61">
        <v>1</v>
      </c>
      <c r="L29" s="61">
        <v>1</v>
      </c>
      <c r="M29" s="61">
        <v>1</v>
      </c>
      <c r="N29" s="61">
        <v>1</v>
      </c>
      <c r="O29" s="61">
        <v>3</v>
      </c>
      <c r="P29" s="61">
        <v>1</v>
      </c>
      <c r="Q29" s="61">
        <v>4</v>
      </c>
      <c r="R29" s="61">
        <v>1</v>
      </c>
      <c r="S29" s="61">
        <v>3</v>
      </c>
      <c r="T29" s="61">
        <v>1</v>
      </c>
      <c r="U29" s="61">
        <v>1</v>
      </c>
      <c r="V29" s="61">
        <v>2</v>
      </c>
      <c r="W29" s="61">
        <v>2</v>
      </c>
      <c r="X29" s="61"/>
      <c r="Y29" s="61"/>
      <c r="Z29" s="61"/>
      <c r="AA29" s="61"/>
      <c r="AB29" s="61"/>
      <c r="AC29" s="61"/>
      <c r="AD29" s="61"/>
      <c r="AE29" s="61"/>
      <c r="AG29" s="61"/>
      <c r="AH29" s="61"/>
      <c r="AI29" s="61"/>
      <c r="AJ29" s="61"/>
      <c r="AK29" s="61">
        <v>18</v>
      </c>
      <c r="AM29" s="8"/>
      <c r="AN29" s="61"/>
      <c r="AO29" s="61"/>
      <c r="AP29" s="8"/>
      <c r="AQ29" s="61"/>
      <c r="AR29" s="61"/>
      <c r="AS29" s="61"/>
      <c r="AT29" s="61"/>
      <c r="AU29" s="61"/>
      <c r="AV29" s="61"/>
      <c r="AW29" s="61"/>
      <c r="AX29" s="3"/>
      <c r="AY29" s="61"/>
      <c r="AZ29" s="61"/>
      <c r="BA29" s="3"/>
      <c r="BB29" s="61"/>
      <c r="BC29" s="61"/>
      <c r="BD29" s="3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T29" s="61"/>
      <c r="BU29" s="61"/>
      <c r="BV29" s="61"/>
    </row>
    <row r="30" spans="1:74" x14ac:dyDescent="0.25">
      <c r="A30" s="70" t="s">
        <v>373</v>
      </c>
      <c r="B30" s="70">
        <v>7</v>
      </c>
      <c r="E30" s="70"/>
      <c r="F30" s="70">
        <v>2</v>
      </c>
      <c r="G30" s="70">
        <v>1</v>
      </c>
      <c r="H30" s="70">
        <v>1</v>
      </c>
      <c r="I30" s="70">
        <v>1</v>
      </c>
      <c r="J30" s="70">
        <v>1</v>
      </c>
      <c r="K30" s="70">
        <v>1</v>
      </c>
      <c r="L30" s="70">
        <v>1</v>
      </c>
      <c r="M30" s="70">
        <v>1</v>
      </c>
      <c r="N30" s="70">
        <v>1</v>
      </c>
      <c r="O30" s="70">
        <v>1</v>
      </c>
      <c r="P30" s="70">
        <v>3</v>
      </c>
      <c r="Q30" s="70">
        <v>2</v>
      </c>
      <c r="R30" s="70">
        <v>1</v>
      </c>
      <c r="S30" s="70">
        <v>1</v>
      </c>
      <c r="T30" s="70">
        <v>2</v>
      </c>
      <c r="U30" s="70">
        <v>1</v>
      </c>
      <c r="V30" s="70">
        <v>1</v>
      </c>
      <c r="W30" s="70">
        <v>2</v>
      </c>
      <c r="X30" s="70">
        <v>2</v>
      </c>
      <c r="Y30" s="70">
        <v>2</v>
      </c>
      <c r="Z30" s="70">
        <v>1</v>
      </c>
      <c r="AA30" s="70">
        <v>3</v>
      </c>
      <c r="AB30" s="70">
        <v>2</v>
      </c>
      <c r="AC30" s="70">
        <v>4</v>
      </c>
      <c r="AD30" s="70">
        <v>9</v>
      </c>
      <c r="AE30" s="70">
        <v>6</v>
      </c>
      <c r="AG30" s="70"/>
      <c r="AH30" s="70"/>
      <c r="AI30" s="70"/>
      <c r="AJ30" s="70"/>
      <c r="AK30" s="70">
        <v>21</v>
      </c>
      <c r="AM30" s="8"/>
      <c r="AN30" s="70"/>
      <c r="AO30" s="70"/>
      <c r="AP30" s="8"/>
      <c r="AQ30" s="70"/>
      <c r="AR30" s="70"/>
      <c r="AS30" s="70"/>
      <c r="AT30" s="70"/>
      <c r="AU30" s="70"/>
      <c r="AV30" s="70"/>
      <c r="AW30" s="70"/>
      <c r="AX30" s="3"/>
      <c r="AY30" s="70"/>
      <c r="AZ30" s="70"/>
      <c r="BA30" s="3"/>
      <c r="BB30" s="70"/>
      <c r="BC30" s="70"/>
      <c r="BD30" s="3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T30" s="70"/>
      <c r="BU30" s="70"/>
      <c r="BV30" s="70"/>
    </row>
    <row r="31" spans="1:74" x14ac:dyDescent="0.25">
      <c r="A31" s="76" t="s">
        <v>381</v>
      </c>
      <c r="B31" s="76">
        <v>7</v>
      </c>
      <c r="E31" s="76"/>
      <c r="F31" s="76">
        <v>1</v>
      </c>
      <c r="G31" s="76">
        <v>1</v>
      </c>
      <c r="H31" s="76">
        <v>1</v>
      </c>
      <c r="I31" s="76">
        <v>3</v>
      </c>
      <c r="J31" s="76">
        <v>3</v>
      </c>
      <c r="K31" s="76">
        <v>2</v>
      </c>
      <c r="L31" s="76">
        <v>4</v>
      </c>
      <c r="M31" s="76">
        <v>1</v>
      </c>
      <c r="N31" s="76">
        <v>1</v>
      </c>
      <c r="O31" s="76">
        <v>1</v>
      </c>
      <c r="P31" s="76">
        <v>1</v>
      </c>
      <c r="Q31" s="76">
        <v>5</v>
      </c>
      <c r="R31" s="76">
        <v>1</v>
      </c>
      <c r="S31" s="76">
        <v>1</v>
      </c>
      <c r="T31" s="76">
        <v>5</v>
      </c>
      <c r="U31" s="76">
        <v>1</v>
      </c>
      <c r="V31" s="76">
        <v>1</v>
      </c>
      <c r="W31" s="76">
        <v>4</v>
      </c>
      <c r="X31" s="76">
        <v>3</v>
      </c>
      <c r="Y31" s="76">
        <v>1</v>
      </c>
      <c r="Z31" s="76">
        <v>3</v>
      </c>
      <c r="AA31" s="76">
        <v>2</v>
      </c>
      <c r="AB31" s="76">
        <v>1</v>
      </c>
      <c r="AC31" s="76">
        <v>5</v>
      </c>
      <c r="AD31" s="76">
        <v>1</v>
      </c>
      <c r="AE31" s="76">
        <v>5</v>
      </c>
      <c r="AG31" s="76"/>
      <c r="AH31" s="76"/>
      <c r="AI31" s="76"/>
      <c r="AJ31" s="76"/>
      <c r="AK31" s="76">
        <v>14</v>
      </c>
      <c r="AM31" s="8"/>
      <c r="AN31" s="76"/>
      <c r="AO31" s="76"/>
      <c r="AP31" s="8"/>
      <c r="AQ31" s="76"/>
      <c r="AR31" s="76"/>
      <c r="AS31" s="76"/>
      <c r="AT31" s="76"/>
      <c r="AU31" s="76"/>
      <c r="AV31" s="76"/>
      <c r="AW31" s="76"/>
      <c r="AX31" s="3"/>
      <c r="AY31" s="76"/>
      <c r="AZ31" s="76"/>
      <c r="BA31" s="3"/>
      <c r="BB31" s="76"/>
      <c r="BC31" s="76"/>
      <c r="BD31" s="3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T31" s="76"/>
      <c r="BU31" s="76"/>
      <c r="BV31" s="76"/>
    </row>
    <row r="32" spans="1:74" x14ac:dyDescent="0.25">
      <c r="A32" s="101" t="s">
        <v>412</v>
      </c>
      <c r="B32" s="101">
        <v>7</v>
      </c>
      <c r="E32" s="101"/>
      <c r="F32" s="101">
        <v>1</v>
      </c>
      <c r="G32" s="101">
        <v>1</v>
      </c>
      <c r="H32" s="101">
        <v>1</v>
      </c>
      <c r="I32" s="101">
        <v>1</v>
      </c>
      <c r="J32" s="101">
        <v>1</v>
      </c>
      <c r="K32" s="101">
        <v>1</v>
      </c>
      <c r="L32" s="101">
        <v>1</v>
      </c>
      <c r="M32" s="101">
        <v>1</v>
      </c>
      <c r="N32" s="101">
        <v>1</v>
      </c>
      <c r="O32" s="101">
        <v>1</v>
      </c>
      <c r="P32" s="101">
        <v>2</v>
      </c>
      <c r="Q32" s="101">
        <v>1</v>
      </c>
      <c r="R32" s="101">
        <v>1</v>
      </c>
      <c r="S32" s="101">
        <v>2</v>
      </c>
      <c r="T32" s="101">
        <v>2</v>
      </c>
      <c r="U32" s="101">
        <v>1</v>
      </c>
      <c r="V32" s="101">
        <v>3</v>
      </c>
      <c r="W32" s="101">
        <v>2</v>
      </c>
      <c r="X32" s="101">
        <v>1</v>
      </c>
      <c r="Y32" s="101">
        <v>4</v>
      </c>
      <c r="Z32" s="101">
        <v>4</v>
      </c>
      <c r="AA32" s="101">
        <v>15</v>
      </c>
      <c r="AB32" s="101">
        <v>6</v>
      </c>
      <c r="AC32" s="101">
        <v>3</v>
      </c>
      <c r="AD32" s="101">
        <v>7</v>
      </c>
      <c r="AE32" s="101">
        <v>1</v>
      </c>
      <c r="AG32" s="101"/>
      <c r="AH32" s="101"/>
      <c r="AI32" s="101"/>
      <c r="AJ32" s="101"/>
      <c r="AK32" s="101">
        <v>20</v>
      </c>
      <c r="AM32" s="8"/>
      <c r="AN32" s="101"/>
      <c r="AO32" s="101"/>
      <c r="AP32" s="8"/>
      <c r="AQ32" s="101"/>
      <c r="AR32" s="101"/>
      <c r="AS32" s="101"/>
      <c r="AT32" s="101"/>
      <c r="AU32" s="101"/>
      <c r="AV32" s="101"/>
      <c r="AW32" s="101"/>
      <c r="AX32" s="3"/>
      <c r="AY32" s="101"/>
      <c r="AZ32" s="101"/>
      <c r="BA32" s="3"/>
      <c r="BB32" s="101"/>
      <c r="BC32" s="101"/>
      <c r="BD32" s="3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T32" s="101"/>
      <c r="BU32" s="101"/>
      <c r="BV32" s="101"/>
    </row>
    <row r="33" spans="1:74" x14ac:dyDescent="0.25">
      <c r="A33" s="137" t="s">
        <v>455</v>
      </c>
      <c r="B33" s="137">
        <v>7</v>
      </c>
      <c r="E33" s="137"/>
      <c r="F33" s="137">
        <v>1</v>
      </c>
      <c r="G33" s="137">
        <v>1</v>
      </c>
      <c r="H33" s="137">
        <v>1</v>
      </c>
      <c r="I33" s="137">
        <v>1</v>
      </c>
      <c r="J33" s="137">
        <v>2</v>
      </c>
      <c r="K33" s="137">
        <v>1</v>
      </c>
      <c r="L33" s="137">
        <v>1</v>
      </c>
      <c r="M33" s="137">
        <v>1</v>
      </c>
      <c r="N33" s="137">
        <v>2</v>
      </c>
      <c r="O33" s="137">
        <v>2</v>
      </c>
      <c r="P33" s="137">
        <v>1</v>
      </c>
      <c r="Q33" s="137">
        <v>3</v>
      </c>
      <c r="R33" s="137">
        <v>1</v>
      </c>
      <c r="S33" s="137">
        <v>2</v>
      </c>
      <c r="T33" s="137">
        <v>1</v>
      </c>
      <c r="U33" s="137">
        <v>1</v>
      </c>
      <c r="V33" s="137">
        <v>1</v>
      </c>
      <c r="W33" s="137">
        <v>2</v>
      </c>
      <c r="X33" s="137">
        <v>3</v>
      </c>
      <c r="Y33" s="137">
        <v>2</v>
      </c>
      <c r="Z33" s="137">
        <v>3</v>
      </c>
      <c r="AA33" s="137">
        <v>1</v>
      </c>
      <c r="AB33" s="137">
        <v>2</v>
      </c>
      <c r="AC33" s="137">
        <v>2</v>
      </c>
      <c r="AD33" s="137">
        <v>1</v>
      </c>
      <c r="AE33" s="137">
        <v>5</v>
      </c>
      <c r="AF33" s="3">
        <v>6</v>
      </c>
      <c r="AG33" s="137"/>
      <c r="AH33" s="137"/>
      <c r="AI33" s="137"/>
      <c r="AJ33" s="137"/>
      <c r="AK33" s="137">
        <v>20</v>
      </c>
      <c r="AM33" s="8"/>
      <c r="AN33" s="137"/>
      <c r="AO33" s="137"/>
      <c r="AP33" s="8"/>
      <c r="AQ33" s="137"/>
      <c r="AR33" s="137"/>
      <c r="AS33" s="137"/>
      <c r="AT33" s="137"/>
      <c r="AU33" s="137"/>
      <c r="AV33" s="137"/>
      <c r="AW33" s="137"/>
      <c r="AX33" s="3"/>
      <c r="AY33" s="137"/>
      <c r="AZ33" s="137"/>
      <c r="BA33" s="3"/>
      <c r="BB33" s="137"/>
      <c r="BC33" s="137"/>
      <c r="BD33" s="3"/>
      <c r="BE33" s="137"/>
      <c r="BF33" s="137"/>
      <c r="BG33" s="137"/>
      <c r="BH33" s="137"/>
      <c r="BI33" s="137"/>
      <c r="BJ33" s="137"/>
      <c r="BK33" s="137"/>
      <c r="BL33" s="137"/>
      <c r="BM33" s="137"/>
      <c r="BN33" s="137"/>
      <c r="BO33" s="137"/>
      <c r="BP33" s="137"/>
      <c r="BQ33" s="137"/>
      <c r="BR33" s="137"/>
      <c r="BT33" s="137"/>
      <c r="BU33" s="137"/>
      <c r="BV33" s="137"/>
    </row>
    <row r="34" spans="1:74" x14ac:dyDescent="0.25">
      <c r="A34" s="161" t="s">
        <v>485</v>
      </c>
      <c r="B34" s="161">
        <v>7</v>
      </c>
      <c r="E34" s="161"/>
      <c r="F34" s="161">
        <v>1</v>
      </c>
      <c r="G34" s="161">
        <v>2</v>
      </c>
      <c r="H34" s="161">
        <v>2</v>
      </c>
      <c r="I34" s="161">
        <v>2</v>
      </c>
      <c r="J34" s="161">
        <v>3</v>
      </c>
      <c r="K34" s="161">
        <v>1</v>
      </c>
      <c r="L34" s="161">
        <v>1</v>
      </c>
      <c r="M34" s="161">
        <v>1</v>
      </c>
      <c r="N34" s="161">
        <v>1</v>
      </c>
      <c r="O34" s="161">
        <v>3</v>
      </c>
      <c r="P34" s="161">
        <v>2</v>
      </c>
      <c r="Q34" s="161">
        <v>1</v>
      </c>
      <c r="R34" s="161">
        <v>1</v>
      </c>
      <c r="S34" s="161">
        <v>3</v>
      </c>
      <c r="T34" s="161">
        <v>1</v>
      </c>
      <c r="U34" s="161">
        <v>1</v>
      </c>
      <c r="V34" s="161">
        <v>1</v>
      </c>
      <c r="W34" s="161">
        <v>1</v>
      </c>
      <c r="X34" s="161">
        <v>1</v>
      </c>
      <c r="Y34" s="161">
        <v>2</v>
      </c>
      <c r="Z34" s="161">
        <v>7</v>
      </c>
      <c r="AA34" s="161">
        <v>14</v>
      </c>
      <c r="AB34" s="161"/>
      <c r="AC34" s="161"/>
      <c r="AD34" s="161"/>
      <c r="AE34" s="161"/>
      <c r="AG34" s="161"/>
      <c r="AH34" s="161"/>
      <c r="AI34" s="161"/>
      <c r="AJ34" s="161"/>
      <c r="AK34" s="161">
        <v>19</v>
      </c>
      <c r="AM34" s="8"/>
      <c r="AN34" s="161"/>
      <c r="AO34" s="161"/>
      <c r="AP34" s="8"/>
      <c r="AQ34" s="161"/>
      <c r="AR34" s="161"/>
      <c r="AS34" s="161"/>
      <c r="AT34" s="161"/>
      <c r="AU34" s="161"/>
      <c r="AV34" s="161"/>
      <c r="AW34" s="161"/>
      <c r="AX34" s="3"/>
      <c r="AY34" s="161"/>
      <c r="AZ34" s="161"/>
      <c r="BA34" s="3"/>
      <c r="BB34" s="161"/>
      <c r="BC34" s="161"/>
      <c r="BD34" s="3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T34" s="161"/>
      <c r="BU34" s="161"/>
      <c r="BV34" s="161"/>
    </row>
    <row r="35" spans="1:74" x14ac:dyDescent="0.25">
      <c r="A35" s="166" t="s">
        <v>499</v>
      </c>
      <c r="B35" s="166">
        <v>7</v>
      </c>
      <c r="E35" s="166"/>
      <c r="F35" s="166">
        <v>1</v>
      </c>
      <c r="G35" s="166">
        <v>1</v>
      </c>
      <c r="H35" s="166">
        <v>2</v>
      </c>
      <c r="I35" s="166">
        <v>2</v>
      </c>
      <c r="J35" s="166">
        <v>2</v>
      </c>
      <c r="K35" s="166">
        <v>1</v>
      </c>
      <c r="L35" s="166">
        <v>1</v>
      </c>
      <c r="M35" s="166">
        <v>2</v>
      </c>
      <c r="N35" s="166">
        <v>1</v>
      </c>
      <c r="O35" s="166">
        <v>3</v>
      </c>
      <c r="P35" s="166">
        <v>2</v>
      </c>
      <c r="Q35" s="166">
        <v>1</v>
      </c>
      <c r="R35" s="166">
        <v>1</v>
      </c>
      <c r="S35" s="166">
        <v>1</v>
      </c>
      <c r="T35" s="166">
        <v>1</v>
      </c>
      <c r="U35" s="166">
        <v>1</v>
      </c>
      <c r="V35" s="166">
        <v>5</v>
      </c>
      <c r="W35" s="166">
        <v>1</v>
      </c>
      <c r="X35" s="166">
        <v>4</v>
      </c>
      <c r="Y35" s="166">
        <v>2</v>
      </c>
      <c r="Z35" s="166">
        <v>4</v>
      </c>
      <c r="AA35" s="166">
        <v>5</v>
      </c>
      <c r="AB35" s="166">
        <v>4</v>
      </c>
      <c r="AC35" s="166">
        <v>2</v>
      </c>
      <c r="AD35" s="166">
        <v>4</v>
      </c>
      <c r="AE35" s="166"/>
      <c r="AG35" s="166"/>
      <c r="AH35" s="166"/>
      <c r="AI35" s="166"/>
      <c r="AJ35" s="166"/>
      <c r="AK35" s="166">
        <v>18</v>
      </c>
      <c r="AM35" s="8"/>
      <c r="AN35" s="166"/>
      <c r="AO35" s="166"/>
      <c r="AP35" s="8"/>
      <c r="AQ35" s="166"/>
      <c r="AR35" s="166"/>
      <c r="AS35" s="166"/>
      <c r="AT35" s="166"/>
      <c r="AU35" s="166"/>
      <c r="AV35" s="166"/>
      <c r="AW35" s="166"/>
      <c r="AX35" s="3"/>
      <c r="AY35" s="166"/>
      <c r="AZ35" s="166"/>
      <c r="BA35" s="3"/>
      <c r="BB35" s="166"/>
      <c r="BC35" s="166"/>
      <c r="BD35" s="3"/>
      <c r="BE35" s="166"/>
      <c r="BF35" s="166"/>
      <c r="BG35" s="166"/>
      <c r="BH35" s="166"/>
      <c r="BI35" s="166"/>
      <c r="BJ35" s="166"/>
      <c r="BK35" s="166"/>
      <c r="BL35" s="166"/>
      <c r="BM35" s="166"/>
      <c r="BN35" s="166"/>
      <c r="BO35" s="166"/>
      <c r="BP35" s="166"/>
      <c r="BQ35" s="166"/>
      <c r="BR35" s="166"/>
      <c r="BT35" s="166"/>
      <c r="BU35" s="166"/>
      <c r="BV35" s="166"/>
    </row>
    <row r="36" spans="1:74" x14ac:dyDescent="0.25">
      <c r="A36" s="169" t="s">
        <v>503</v>
      </c>
      <c r="B36" s="169">
        <v>7</v>
      </c>
      <c r="E36" s="169"/>
      <c r="F36" s="169">
        <v>1</v>
      </c>
      <c r="G36" s="169">
        <v>1</v>
      </c>
      <c r="H36" s="169">
        <v>1</v>
      </c>
      <c r="I36" s="169">
        <v>1</v>
      </c>
      <c r="J36" s="169">
        <v>3</v>
      </c>
      <c r="K36" s="169">
        <v>2</v>
      </c>
      <c r="L36" s="169">
        <v>1</v>
      </c>
      <c r="M36" s="169">
        <v>1</v>
      </c>
      <c r="N36" s="169">
        <v>3</v>
      </c>
      <c r="O36" s="169">
        <v>2</v>
      </c>
      <c r="P36" s="169">
        <v>1</v>
      </c>
      <c r="Q36" s="169">
        <v>1</v>
      </c>
      <c r="R36" s="169">
        <v>3</v>
      </c>
      <c r="S36" s="169">
        <v>1</v>
      </c>
      <c r="T36" s="169">
        <v>3</v>
      </c>
      <c r="U36" s="169">
        <v>1</v>
      </c>
      <c r="V36" s="169">
        <v>2</v>
      </c>
      <c r="W36" s="169">
        <v>1</v>
      </c>
      <c r="X36" s="169">
        <v>1</v>
      </c>
      <c r="Y36" s="169">
        <v>1</v>
      </c>
      <c r="Z36" s="169">
        <v>3</v>
      </c>
      <c r="AA36" s="169">
        <v>5</v>
      </c>
      <c r="AB36" s="169">
        <v>2</v>
      </c>
      <c r="AC36" s="169">
        <v>1</v>
      </c>
      <c r="AD36" s="169">
        <v>2</v>
      </c>
      <c r="AE36" s="169"/>
      <c r="AG36" s="169"/>
      <c r="AH36" s="169"/>
      <c r="AI36" s="169"/>
      <c r="AJ36" s="169"/>
      <c r="AK36" s="169">
        <v>19</v>
      </c>
      <c r="AM36" s="8"/>
      <c r="AN36" s="169"/>
      <c r="AO36" s="169"/>
      <c r="AP36" s="8"/>
      <c r="AQ36" s="169"/>
      <c r="AR36" s="169"/>
      <c r="AS36" s="169"/>
      <c r="AT36" s="169"/>
      <c r="AU36" s="169"/>
      <c r="AV36" s="169"/>
      <c r="AW36" s="169"/>
      <c r="AX36" s="3"/>
      <c r="AY36" s="169"/>
      <c r="AZ36" s="169"/>
      <c r="BA36" s="3"/>
      <c r="BB36" s="169"/>
      <c r="BC36" s="169"/>
      <c r="BD36" s="3"/>
      <c r="BE36" s="169"/>
      <c r="BF36" s="169"/>
      <c r="BG36" s="169"/>
      <c r="BH36" s="169"/>
      <c r="BI36" s="169"/>
      <c r="BJ36" s="169"/>
      <c r="BK36" s="169"/>
      <c r="BL36" s="169"/>
      <c r="BM36" s="169"/>
      <c r="BN36" s="169"/>
      <c r="BO36" s="169"/>
      <c r="BP36" s="169"/>
      <c r="BQ36" s="169"/>
      <c r="BR36" s="169"/>
      <c r="BT36" s="169"/>
      <c r="BU36" s="169"/>
      <c r="BV36" s="169"/>
    </row>
    <row r="37" spans="1:74" x14ac:dyDescent="0.25">
      <c r="A37" s="173" t="s">
        <v>522</v>
      </c>
      <c r="B37" s="173">
        <v>7</v>
      </c>
      <c r="E37" s="173"/>
      <c r="F37" s="173">
        <v>1</v>
      </c>
      <c r="G37" s="173">
        <v>1</v>
      </c>
      <c r="H37" s="173">
        <v>1</v>
      </c>
      <c r="I37" s="173">
        <v>1</v>
      </c>
      <c r="J37" s="173">
        <v>1</v>
      </c>
      <c r="K37" s="173">
        <v>1</v>
      </c>
      <c r="L37" s="173">
        <v>1</v>
      </c>
      <c r="M37" s="173">
        <v>1</v>
      </c>
      <c r="N37" s="173">
        <v>3</v>
      </c>
      <c r="O37" s="173">
        <v>1</v>
      </c>
      <c r="P37" s="173">
        <v>2</v>
      </c>
      <c r="Q37" s="173">
        <v>1</v>
      </c>
      <c r="R37" s="173">
        <v>4</v>
      </c>
      <c r="S37" s="173">
        <v>1</v>
      </c>
      <c r="T37" s="173">
        <v>5</v>
      </c>
      <c r="U37" s="173">
        <v>11</v>
      </c>
      <c r="V37" s="173">
        <v>2</v>
      </c>
      <c r="W37" s="173">
        <v>1</v>
      </c>
      <c r="X37" s="173">
        <v>2</v>
      </c>
      <c r="Y37" s="173">
        <v>7</v>
      </c>
      <c r="Z37" s="173">
        <v>1</v>
      </c>
      <c r="AA37" s="173">
        <v>1</v>
      </c>
      <c r="AB37" s="173">
        <v>11</v>
      </c>
      <c r="AC37" s="173"/>
      <c r="AD37" s="173"/>
      <c r="AE37" s="173"/>
      <c r="AG37" s="173"/>
      <c r="AH37" s="173"/>
      <c r="AI37" s="173"/>
      <c r="AJ37" s="173"/>
      <c r="AK37" s="173">
        <v>15</v>
      </c>
      <c r="AM37" s="8"/>
      <c r="AN37" s="173"/>
      <c r="AO37" s="173"/>
      <c r="AP37" s="8"/>
      <c r="AQ37" s="173"/>
      <c r="AR37" s="173"/>
      <c r="AS37" s="173"/>
      <c r="AT37" s="173"/>
      <c r="AU37" s="173"/>
      <c r="AV37" s="173"/>
      <c r="AW37" s="173"/>
      <c r="AX37" s="3"/>
      <c r="AY37" s="173"/>
      <c r="AZ37" s="173"/>
      <c r="BA37" s="3"/>
      <c r="BB37" s="173"/>
      <c r="BC37" s="173"/>
      <c r="BD37" s="3"/>
      <c r="BE37" s="173"/>
      <c r="BF37" s="173"/>
      <c r="BG37" s="173"/>
      <c r="BH37" s="173"/>
      <c r="BI37" s="173"/>
      <c r="BJ37" s="173"/>
      <c r="BK37" s="173"/>
      <c r="BL37" s="173"/>
      <c r="BM37" s="173"/>
      <c r="BN37" s="173"/>
      <c r="BO37" s="173"/>
      <c r="BP37" s="173"/>
      <c r="BQ37" s="173"/>
      <c r="BR37" s="173"/>
      <c r="BT37" s="173"/>
      <c r="BU37" s="173"/>
      <c r="BV37" s="173"/>
    </row>
    <row r="38" spans="1:74" x14ac:dyDescent="0.25">
      <c r="A38" s="176" t="s">
        <v>544</v>
      </c>
      <c r="B38" s="176">
        <v>7</v>
      </c>
      <c r="D38" s="176"/>
      <c r="E38" s="176"/>
      <c r="F38" s="176">
        <v>1</v>
      </c>
      <c r="G38" s="176">
        <v>2</v>
      </c>
      <c r="H38" s="176">
        <v>1</v>
      </c>
      <c r="I38" s="176">
        <v>1</v>
      </c>
      <c r="J38" s="176">
        <v>1</v>
      </c>
      <c r="K38" s="176">
        <v>1</v>
      </c>
      <c r="L38" s="176">
        <v>1</v>
      </c>
      <c r="M38" s="176">
        <v>1</v>
      </c>
      <c r="N38" s="176">
        <v>1</v>
      </c>
      <c r="O38" s="176">
        <v>1</v>
      </c>
      <c r="P38" s="176">
        <v>2</v>
      </c>
      <c r="Q38" s="176">
        <v>2</v>
      </c>
      <c r="R38" s="176">
        <v>2</v>
      </c>
      <c r="S38" s="176">
        <v>1</v>
      </c>
      <c r="T38" s="176">
        <v>2</v>
      </c>
      <c r="U38" s="176">
        <v>1</v>
      </c>
      <c r="V38" s="176">
        <v>1</v>
      </c>
      <c r="W38" s="176">
        <v>1</v>
      </c>
      <c r="X38" s="176">
        <v>1</v>
      </c>
      <c r="Y38" s="176">
        <v>1</v>
      </c>
      <c r="Z38" s="176">
        <v>1</v>
      </c>
      <c r="AA38" s="176">
        <v>4</v>
      </c>
      <c r="AB38" s="176">
        <v>3</v>
      </c>
      <c r="AC38" s="176">
        <v>6</v>
      </c>
      <c r="AD38" s="176">
        <v>11</v>
      </c>
      <c r="AE38" s="176"/>
      <c r="AG38" s="176"/>
      <c r="AH38" s="176"/>
      <c r="AI38" s="176"/>
      <c r="AJ38" s="176"/>
      <c r="AK38" s="176">
        <v>22</v>
      </c>
      <c r="AM38" s="8"/>
      <c r="AN38" s="176"/>
      <c r="AO38" s="176"/>
      <c r="AP38" s="8"/>
      <c r="AQ38" s="176"/>
      <c r="AR38" s="176"/>
      <c r="AS38" s="176"/>
      <c r="AT38" s="176"/>
      <c r="AU38" s="176"/>
      <c r="AV38" s="176"/>
      <c r="AW38" s="176"/>
      <c r="AX38" s="3"/>
      <c r="AY38" s="176"/>
      <c r="AZ38" s="176"/>
      <c r="BA38" s="3"/>
      <c r="BB38" s="176"/>
      <c r="BC38" s="176"/>
      <c r="BD38" s="3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T38" s="176"/>
      <c r="BU38" s="176"/>
      <c r="BV38" s="176"/>
    </row>
    <row r="39" spans="1:74" x14ac:dyDescent="0.25">
      <c r="A39" s="181" t="s">
        <v>553</v>
      </c>
      <c r="B39" s="181">
        <v>7</v>
      </c>
      <c r="C39" s="181"/>
      <c r="D39" s="181"/>
      <c r="E39" s="181"/>
      <c r="F39" s="181">
        <v>2</v>
      </c>
      <c r="G39" s="181">
        <v>1</v>
      </c>
      <c r="H39" s="181">
        <v>1</v>
      </c>
      <c r="I39" s="181">
        <v>2</v>
      </c>
      <c r="J39" s="181">
        <v>1</v>
      </c>
      <c r="K39" s="181">
        <v>1</v>
      </c>
      <c r="L39" s="181">
        <v>2</v>
      </c>
      <c r="M39" s="181">
        <v>1</v>
      </c>
      <c r="N39" s="181">
        <v>2</v>
      </c>
      <c r="O39" s="181">
        <v>1</v>
      </c>
      <c r="P39" s="181">
        <v>3</v>
      </c>
      <c r="Q39" s="181">
        <v>1</v>
      </c>
      <c r="R39" s="181">
        <v>2</v>
      </c>
      <c r="S39" s="181">
        <v>4</v>
      </c>
      <c r="T39" s="181">
        <v>2</v>
      </c>
      <c r="U39" s="181">
        <v>1</v>
      </c>
      <c r="V39" s="181">
        <v>1</v>
      </c>
      <c r="W39" s="181">
        <v>2</v>
      </c>
      <c r="X39" s="181">
        <v>2</v>
      </c>
      <c r="Y39" s="181">
        <v>3</v>
      </c>
      <c r="Z39" s="181">
        <v>3</v>
      </c>
      <c r="AA39" s="181">
        <v>1</v>
      </c>
      <c r="AB39" s="181">
        <v>5</v>
      </c>
      <c r="AC39" s="181">
        <v>1</v>
      </c>
      <c r="AD39" s="181">
        <v>1</v>
      </c>
      <c r="AE39" s="181">
        <v>9</v>
      </c>
      <c r="AF39" s="3">
        <v>4</v>
      </c>
      <c r="AG39" s="181"/>
      <c r="AH39" s="181"/>
      <c r="AI39" s="181"/>
      <c r="AJ39" s="181"/>
      <c r="AK39" s="181">
        <v>18</v>
      </c>
      <c r="AM39" s="8"/>
      <c r="AN39" s="181"/>
      <c r="AO39" s="181"/>
      <c r="AP39" s="8"/>
      <c r="AQ39" s="181"/>
      <c r="AR39" s="181"/>
      <c r="AS39" s="181"/>
      <c r="AT39" s="181"/>
      <c r="AU39" s="181"/>
      <c r="AV39" s="181"/>
      <c r="AW39" s="181"/>
      <c r="AX39" s="3"/>
      <c r="AY39" s="181"/>
      <c r="AZ39" s="181"/>
      <c r="BA39" s="3"/>
      <c r="BB39" s="181"/>
      <c r="BC39" s="181"/>
      <c r="BD39" s="3"/>
      <c r="BE39" s="181"/>
      <c r="BF39" s="181"/>
      <c r="BG39" s="181"/>
      <c r="BH39" s="181"/>
      <c r="BI39" s="181"/>
      <c r="BJ39" s="181"/>
      <c r="BK39" s="181"/>
      <c r="BL39" s="181"/>
      <c r="BM39" s="181"/>
      <c r="BN39" s="181"/>
      <c r="BO39" s="181"/>
      <c r="BP39" s="181"/>
      <c r="BQ39" s="181"/>
      <c r="BR39" s="181"/>
      <c r="BT39" s="181"/>
      <c r="BU39" s="181"/>
      <c r="BV39" s="181"/>
    </row>
    <row r="40" spans="1:74" x14ac:dyDescent="0.25">
      <c r="AM40" s="8"/>
      <c r="AN40" s="1"/>
      <c r="AO40" s="1"/>
      <c r="AP40" s="8"/>
      <c r="AQ40" s="1"/>
      <c r="AR40" s="1"/>
      <c r="AS40" s="1"/>
      <c r="AT40" s="1"/>
      <c r="AU40" s="1"/>
      <c r="AV40" s="1"/>
      <c r="AW40" s="1"/>
      <c r="AX40" s="3"/>
      <c r="AZ40" s="1"/>
      <c r="BA40" s="3"/>
      <c r="BB40" s="1"/>
      <c r="BC40" s="1"/>
      <c r="BD40" s="3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V40" s="1"/>
    </row>
    <row r="41" spans="1:74" x14ac:dyDescent="0.25">
      <c r="AM41" s="8"/>
      <c r="AN41" s="1"/>
      <c r="AO41" s="1"/>
      <c r="AP41" s="8"/>
      <c r="AQ41" s="1"/>
      <c r="AR41" s="1"/>
      <c r="AS41" s="1"/>
      <c r="AT41" s="1"/>
      <c r="AU41" s="1"/>
      <c r="AV41" s="1"/>
      <c r="AW41" s="1"/>
      <c r="AX41" s="3"/>
      <c r="AZ41" s="1"/>
      <c r="BA41" s="3"/>
      <c r="BB41" s="1"/>
      <c r="BC41" s="1"/>
      <c r="BD41" s="3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V41" s="1"/>
    </row>
    <row r="42" spans="1:74" x14ac:dyDescent="0.25">
      <c r="AM42" s="8"/>
      <c r="AN42" s="1"/>
      <c r="AO42" s="1"/>
      <c r="AP42" s="8"/>
      <c r="AQ42" s="1"/>
      <c r="AR42" s="1"/>
      <c r="AS42" s="1"/>
      <c r="AT42" s="1"/>
      <c r="AU42" s="1"/>
      <c r="AV42" s="1"/>
      <c r="AW42" s="1"/>
      <c r="AX42" s="3"/>
      <c r="AZ42" s="1"/>
      <c r="BA42" s="3"/>
      <c r="BB42" s="1"/>
      <c r="BC42" s="1"/>
      <c r="BD42" s="3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V42" s="1"/>
    </row>
    <row r="43" spans="1:74" x14ac:dyDescent="0.25">
      <c r="A43" s="1" t="s">
        <v>4</v>
      </c>
      <c r="B43" s="1">
        <v>8</v>
      </c>
      <c r="G43" s="1">
        <v>1</v>
      </c>
      <c r="H43" s="1">
        <v>1</v>
      </c>
      <c r="I43" s="1">
        <v>1</v>
      </c>
      <c r="J43" s="1">
        <v>1</v>
      </c>
      <c r="K43" s="1">
        <v>2</v>
      </c>
      <c r="L43" s="1">
        <v>1</v>
      </c>
      <c r="M43" s="1">
        <v>1</v>
      </c>
      <c r="N43" s="1">
        <v>2</v>
      </c>
      <c r="O43" s="1">
        <v>2</v>
      </c>
      <c r="P43" s="1">
        <v>1</v>
      </c>
      <c r="Q43" s="1">
        <v>1</v>
      </c>
      <c r="R43" s="1">
        <v>4</v>
      </c>
      <c r="S43" s="1">
        <v>5</v>
      </c>
      <c r="T43" s="1">
        <v>1</v>
      </c>
      <c r="U43" s="1">
        <v>2</v>
      </c>
      <c r="V43" s="1">
        <v>4</v>
      </c>
      <c r="W43" s="1">
        <v>1</v>
      </c>
      <c r="AK43" s="1">
        <v>16</v>
      </c>
      <c r="AM43" s="8"/>
      <c r="AN43" s="1"/>
      <c r="AO43" s="1"/>
      <c r="AP43" s="8"/>
      <c r="AQ43" s="1"/>
      <c r="AR43" s="1"/>
      <c r="AS43" s="1"/>
      <c r="AT43" s="1"/>
      <c r="AU43" s="1"/>
      <c r="AV43" s="1"/>
      <c r="AW43" s="1"/>
      <c r="AX43" s="3"/>
      <c r="AZ43" s="1"/>
      <c r="BA43" s="3"/>
      <c r="BB43" s="1"/>
      <c r="BC43" s="1"/>
      <c r="BD43" s="3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V43" s="1"/>
    </row>
    <row r="44" spans="1:74" x14ac:dyDescent="0.25">
      <c r="A44" s="1" t="s">
        <v>6</v>
      </c>
      <c r="B44" s="1">
        <v>8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3</v>
      </c>
      <c r="N44" s="1">
        <v>1</v>
      </c>
      <c r="O44" s="1">
        <v>2</v>
      </c>
      <c r="P44" s="1">
        <v>1</v>
      </c>
      <c r="Q44" s="1">
        <v>1</v>
      </c>
      <c r="R44" s="1">
        <v>1</v>
      </c>
      <c r="S44" s="1">
        <v>1</v>
      </c>
      <c r="T44" s="1">
        <v>7</v>
      </c>
      <c r="U44" s="1">
        <v>1</v>
      </c>
      <c r="V44" s="1">
        <v>2</v>
      </c>
      <c r="AK44" s="1">
        <v>16</v>
      </c>
      <c r="AM44" s="8"/>
      <c r="AN44" s="1"/>
      <c r="AO44" s="1"/>
      <c r="AP44" s="8"/>
      <c r="AR44" s="1"/>
      <c r="AS44" s="1"/>
      <c r="AT44" s="1"/>
      <c r="AU44" s="1"/>
      <c r="AV44" s="1"/>
      <c r="AW44" s="1"/>
      <c r="AX44" s="3"/>
      <c r="AZ44" s="1"/>
      <c r="BA44" s="3"/>
      <c r="BB44" s="1"/>
      <c r="BC44" s="1"/>
      <c r="BD44" s="3"/>
      <c r="BE44" s="1"/>
      <c r="BF44" s="1"/>
      <c r="BG44" s="1"/>
      <c r="BH44" s="1"/>
      <c r="BI44" s="1"/>
      <c r="BJ44" s="1"/>
      <c r="BK44" s="1"/>
      <c r="BL44" s="1"/>
      <c r="BM44" s="1"/>
      <c r="BN44" s="1"/>
      <c r="BV44" s="1"/>
    </row>
    <row r="45" spans="1:74" x14ac:dyDescent="0.25">
      <c r="A45" s="1" t="s">
        <v>13</v>
      </c>
      <c r="B45" s="1">
        <v>8</v>
      </c>
      <c r="G45" s="1">
        <v>1</v>
      </c>
      <c r="H45" s="1">
        <v>1</v>
      </c>
      <c r="I45" s="1">
        <v>1</v>
      </c>
      <c r="J45" s="1">
        <v>1</v>
      </c>
      <c r="K45" s="1">
        <v>3</v>
      </c>
      <c r="L45" s="1">
        <v>1</v>
      </c>
      <c r="M45" s="1">
        <v>1</v>
      </c>
      <c r="N45" s="1">
        <v>1</v>
      </c>
      <c r="O45" s="1">
        <v>3</v>
      </c>
      <c r="P45" s="1">
        <v>1</v>
      </c>
      <c r="Q45" s="1">
        <v>2</v>
      </c>
      <c r="R45" s="1">
        <v>2</v>
      </c>
      <c r="S45" s="1">
        <v>3</v>
      </c>
      <c r="T45" s="1">
        <v>2</v>
      </c>
      <c r="U45" s="1">
        <v>1</v>
      </c>
      <c r="V45" s="1">
        <v>1</v>
      </c>
      <c r="W45" s="1">
        <v>6</v>
      </c>
      <c r="X45" s="1">
        <v>12</v>
      </c>
      <c r="Y45" s="1">
        <v>6</v>
      </c>
      <c r="AK45" s="1">
        <v>16</v>
      </c>
      <c r="AM45" s="8"/>
      <c r="AN45" s="1"/>
      <c r="AO45" s="1"/>
      <c r="AP45" s="8"/>
      <c r="AR45" s="1"/>
      <c r="AS45" s="1"/>
      <c r="AT45" s="1"/>
      <c r="AU45" s="1"/>
      <c r="AV45" s="1"/>
      <c r="AW45" s="1"/>
      <c r="AX45" s="3"/>
      <c r="AZ45" s="1"/>
      <c r="BA45" s="3"/>
      <c r="BB45" s="1"/>
      <c r="BC45" s="1"/>
      <c r="BD45" s="3"/>
      <c r="BE45" s="1"/>
      <c r="BF45" s="1"/>
      <c r="BG45" s="1"/>
      <c r="BH45" s="1"/>
      <c r="BV45" s="1"/>
    </row>
    <row r="46" spans="1:74" x14ac:dyDescent="0.25">
      <c r="A46" s="1" t="s">
        <v>14</v>
      </c>
      <c r="B46" s="1">
        <v>8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2</v>
      </c>
      <c r="M46" s="1">
        <v>1</v>
      </c>
      <c r="N46" s="1">
        <v>3</v>
      </c>
      <c r="O46" s="1">
        <v>2</v>
      </c>
      <c r="P46" s="1">
        <v>1</v>
      </c>
      <c r="Q46" s="1">
        <v>2</v>
      </c>
      <c r="R46" s="1">
        <v>1</v>
      </c>
      <c r="S46" s="1">
        <v>2</v>
      </c>
      <c r="T46" s="1">
        <v>2</v>
      </c>
      <c r="U46" s="1">
        <v>1</v>
      </c>
      <c r="V46" s="1">
        <v>3</v>
      </c>
      <c r="W46" s="1">
        <v>5</v>
      </c>
      <c r="X46" s="1">
        <v>3</v>
      </c>
      <c r="Y46" s="1">
        <v>2</v>
      </c>
      <c r="Z46" s="1">
        <v>1</v>
      </c>
      <c r="AA46" s="1">
        <v>4</v>
      </c>
      <c r="AB46" s="1">
        <v>1</v>
      </c>
      <c r="AC46" s="1">
        <v>7</v>
      </c>
      <c r="AD46" s="1">
        <v>2</v>
      </c>
      <c r="AK46" s="1">
        <v>17</v>
      </c>
      <c r="AM46" s="8"/>
      <c r="AN46" s="1"/>
      <c r="AO46" s="1"/>
      <c r="AP46" s="8"/>
      <c r="AQ46" s="1"/>
      <c r="AR46" s="1"/>
      <c r="AS46" s="1"/>
      <c r="AT46" s="1"/>
      <c r="AU46" s="1"/>
      <c r="AV46" s="1"/>
      <c r="AW46" s="1"/>
      <c r="AX46" s="3"/>
      <c r="AZ46" s="1"/>
      <c r="BA46" s="3"/>
      <c r="BB46" s="1"/>
      <c r="BC46" s="1"/>
      <c r="BD46" s="3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V46" s="1"/>
    </row>
    <row r="47" spans="1:74" x14ac:dyDescent="0.25">
      <c r="A47" s="1" t="s">
        <v>16</v>
      </c>
      <c r="B47" s="1">
        <v>8</v>
      </c>
      <c r="G47" s="1">
        <v>1</v>
      </c>
      <c r="H47" s="1">
        <v>2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1</v>
      </c>
      <c r="O47" s="1">
        <v>1</v>
      </c>
      <c r="P47" s="1">
        <v>3</v>
      </c>
      <c r="Q47" s="1">
        <v>3</v>
      </c>
      <c r="R47" s="1">
        <v>2</v>
      </c>
      <c r="S47" s="1">
        <v>1</v>
      </c>
      <c r="T47" s="1">
        <v>1</v>
      </c>
      <c r="U47" s="1">
        <v>1</v>
      </c>
      <c r="V47" s="1">
        <v>1</v>
      </c>
      <c r="W47" s="1">
        <v>9</v>
      </c>
      <c r="X47" s="1">
        <v>1</v>
      </c>
      <c r="Y47" s="1">
        <v>2</v>
      </c>
      <c r="Z47" s="1">
        <v>6</v>
      </c>
      <c r="AA47" s="1">
        <v>1</v>
      </c>
      <c r="AB47" s="1">
        <v>1</v>
      </c>
      <c r="AC47" s="1">
        <v>2</v>
      </c>
      <c r="AD47" s="1">
        <v>3</v>
      </c>
      <c r="AE47" s="1">
        <v>1</v>
      </c>
      <c r="AK47" s="1">
        <v>16</v>
      </c>
      <c r="AM47" s="8"/>
      <c r="AN47" s="1"/>
      <c r="AO47" s="1"/>
      <c r="AP47" s="8"/>
      <c r="AQ47" s="1"/>
      <c r="AR47" s="1"/>
      <c r="AS47" s="1"/>
      <c r="AT47" s="1"/>
      <c r="AU47" s="1"/>
      <c r="AV47" s="1"/>
      <c r="AW47" s="1"/>
      <c r="AX47" s="3"/>
      <c r="AZ47" s="1"/>
      <c r="BA47" s="3"/>
      <c r="BB47" s="1"/>
      <c r="BC47" s="1"/>
      <c r="BD47" s="3"/>
      <c r="BV47" s="1"/>
    </row>
    <row r="48" spans="1:74" x14ac:dyDescent="0.25">
      <c r="A48" s="1" t="s">
        <v>17</v>
      </c>
      <c r="B48" s="1">
        <v>8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5</v>
      </c>
      <c r="N48" s="1">
        <v>3</v>
      </c>
      <c r="O48" s="1">
        <v>7</v>
      </c>
      <c r="P48" s="1">
        <v>1</v>
      </c>
      <c r="Q48" s="1">
        <v>1</v>
      </c>
      <c r="R48" s="1">
        <v>2</v>
      </c>
      <c r="S48" s="1">
        <v>1</v>
      </c>
      <c r="T48" s="1">
        <v>5</v>
      </c>
      <c r="U48" s="1">
        <v>2</v>
      </c>
      <c r="V48" s="1">
        <v>2</v>
      </c>
      <c r="AK48" s="1">
        <v>13</v>
      </c>
      <c r="AM48" s="8"/>
      <c r="AN48" s="1"/>
      <c r="AO48" s="1"/>
      <c r="AP48" s="8"/>
      <c r="AQ48" s="1"/>
      <c r="AR48" s="1"/>
      <c r="AS48" s="1"/>
      <c r="AT48" s="1"/>
      <c r="AU48" s="1"/>
      <c r="AV48" s="1"/>
      <c r="AW48" s="1"/>
      <c r="AX48" s="3"/>
      <c r="AZ48" s="1"/>
      <c r="BA48" s="3"/>
      <c r="BB48" s="1"/>
      <c r="BC48" s="1"/>
      <c r="BD48" s="3"/>
      <c r="BE48" s="1"/>
      <c r="BF48" s="1"/>
      <c r="BG48" s="1"/>
      <c r="BH48" s="1"/>
      <c r="BV48" s="1"/>
    </row>
    <row r="49" spans="1:74" x14ac:dyDescent="0.25">
      <c r="A49" s="1" t="s">
        <v>25</v>
      </c>
      <c r="B49" s="1">
        <v>8</v>
      </c>
      <c r="G49" s="1">
        <v>1</v>
      </c>
      <c r="H49" s="1">
        <v>1</v>
      </c>
      <c r="I49" s="1">
        <v>2</v>
      </c>
      <c r="J49" s="1">
        <v>1</v>
      </c>
      <c r="K49" s="1">
        <v>3</v>
      </c>
      <c r="L49" s="1">
        <v>1</v>
      </c>
      <c r="M49" s="1">
        <v>1</v>
      </c>
      <c r="N49" s="1">
        <v>2</v>
      </c>
      <c r="O49" s="1">
        <v>1</v>
      </c>
      <c r="P49" s="1">
        <v>2</v>
      </c>
      <c r="Q49" s="1">
        <v>2</v>
      </c>
      <c r="R49" s="1">
        <v>2</v>
      </c>
      <c r="S49" s="1">
        <v>2</v>
      </c>
      <c r="T49" s="1">
        <v>2</v>
      </c>
      <c r="U49" s="1">
        <v>2</v>
      </c>
      <c r="V49" s="1">
        <v>8</v>
      </c>
      <c r="W49" s="1">
        <v>1</v>
      </c>
      <c r="X49" s="1">
        <v>2</v>
      </c>
      <c r="Y49" s="1">
        <v>1</v>
      </c>
      <c r="Z49" s="1">
        <v>1</v>
      </c>
      <c r="AA49" s="1">
        <v>5</v>
      </c>
      <c r="AB49" s="1">
        <v>11</v>
      </c>
      <c r="AC49" s="1">
        <v>4</v>
      </c>
      <c r="AD49" s="1">
        <v>10</v>
      </c>
      <c r="AK49" s="1">
        <v>15</v>
      </c>
      <c r="AM49" s="8"/>
      <c r="AN49" s="1"/>
      <c r="AO49" s="1"/>
      <c r="AP49" s="8"/>
      <c r="AR49" s="1"/>
      <c r="AS49" s="1"/>
      <c r="AT49" s="1"/>
      <c r="AU49" s="1"/>
      <c r="AV49" s="1"/>
      <c r="AW49" s="1"/>
      <c r="AX49" s="3"/>
      <c r="AZ49" s="1"/>
      <c r="BA49" s="3"/>
      <c r="BB49" s="1"/>
      <c r="BC49" s="1"/>
      <c r="BD49" s="3"/>
      <c r="BV49" s="1"/>
    </row>
    <row r="50" spans="1:74" x14ac:dyDescent="0.25">
      <c r="A50" s="1" t="s">
        <v>26</v>
      </c>
      <c r="B50" s="1">
        <v>8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3</v>
      </c>
      <c r="M50" s="1">
        <v>2</v>
      </c>
      <c r="N50" s="1">
        <v>1</v>
      </c>
      <c r="O50" s="1">
        <v>1</v>
      </c>
      <c r="P50" s="1">
        <v>1</v>
      </c>
      <c r="Q50" s="1">
        <v>1</v>
      </c>
      <c r="R50" s="1">
        <v>5</v>
      </c>
      <c r="S50" s="1">
        <v>3</v>
      </c>
      <c r="T50" s="1">
        <v>4</v>
      </c>
      <c r="U50" s="1">
        <v>3</v>
      </c>
      <c r="V50" s="1">
        <v>1</v>
      </c>
      <c r="W50" s="1">
        <v>2</v>
      </c>
      <c r="X50" s="1">
        <v>1</v>
      </c>
      <c r="Y50" s="1">
        <v>3</v>
      </c>
      <c r="Z50" s="1">
        <v>4</v>
      </c>
      <c r="AA50" s="1">
        <v>3</v>
      </c>
      <c r="AK50" s="1">
        <v>16</v>
      </c>
      <c r="AM50" s="8"/>
      <c r="AN50" s="1"/>
      <c r="AO50" s="1"/>
      <c r="AP50" s="8"/>
      <c r="AQ50" s="1"/>
      <c r="AR50" s="1"/>
      <c r="AS50" s="1"/>
      <c r="AT50" s="1"/>
      <c r="AU50" s="1"/>
      <c r="AV50" s="1"/>
      <c r="AW50" s="1"/>
      <c r="AX50" s="3"/>
      <c r="AZ50" s="1"/>
      <c r="BA50" s="3"/>
      <c r="BB50" s="1"/>
      <c r="BC50" s="1"/>
      <c r="BD50" s="3"/>
      <c r="BV50" s="1"/>
    </row>
    <row r="51" spans="1:74" x14ac:dyDescent="0.25">
      <c r="A51" s="1" t="s">
        <v>29</v>
      </c>
      <c r="B51" s="1">
        <v>8</v>
      </c>
      <c r="G51" s="1">
        <v>1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1</v>
      </c>
      <c r="N51" s="1">
        <v>1</v>
      </c>
      <c r="O51" s="1">
        <v>1</v>
      </c>
      <c r="P51" s="1">
        <v>3</v>
      </c>
      <c r="Q51" s="1">
        <v>2</v>
      </c>
      <c r="R51" s="1">
        <v>7</v>
      </c>
      <c r="S51" s="1">
        <v>1</v>
      </c>
      <c r="T51" s="1">
        <v>1</v>
      </c>
      <c r="U51" s="1">
        <v>9</v>
      </c>
      <c r="V51" s="1">
        <v>3</v>
      </c>
      <c r="W51" s="1">
        <v>5</v>
      </c>
      <c r="X51" s="1">
        <v>4</v>
      </c>
      <c r="Y51" s="1">
        <v>1</v>
      </c>
      <c r="Z51" s="1">
        <v>6</v>
      </c>
      <c r="AA51" s="1">
        <v>5</v>
      </c>
      <c r="AB51" s="1">
        <v>2</v>
      </c>
      <c r="AK51" s="1">
        <v>14</v>
      </c>
      <c r="AM51" s="8"/>
      <c r="AN51" s="1"/>
      <c r="AO51" s="1"/>
      <c r="AP51" s="8"/>
      <c r="AR51" s="1"/>
      <c r="AS51" s="1"/>
      <c r="AT51" s="1"/>
      <c r="AU51" s="1"/>
      <c r="AV51" s="1"/>
      <c r="AW51" s="1"/>
      <c r="AX51" s="3"/>
      <c r="AZ51" s="1"/>
      <c r="BA51" s="3"/>
      <c r="BB51" s="1"/>
      <c r="BC51" s="1"/>
      <c r="BV51" s="1"/>
    </row>
    <row r="52" spans="1:74" x14ac:dyDescent="0.25">
      <c r="A52" s="1" t="s">
        <v>31</v>
      </c>
      <c r="B52" s="1">
        <v>8</v>
      </c>
      <c r="G52" s="1">
        <v>1</v>
      </c>
      <c r="H52" s="1">
        <v>1</v>
      </c>
      <c r="I52" s="1">
        <v>1</v>
      </c>
      <c r="J52" s="1">
        <v>1</v>
      </c>
      <c r="K52" s="1">
        <v>2</v>
      </c>
      <c r="L52" s="1">
        <v>1</v>
      </c>
      <c r="M52" s="1">
        <v>2</v>
      </c>
      <c r="N52" s="1">
        <v>4</v>
      </c>
      <c r="O52" s="1">
        <v>2</v>
      </c>
      <c r="P52" s="1">
        <v>5</v>
      </c>
      <c r="Q52" s="1">
        <v>1</v>
      </c>
      <c r="R52" s="1">
        <v>1</v>
      </c>
      <c r="S52" s="1">
        <v>1</v>
      </c>
      <c r="T52" s="1">
        <v>2</v>
      </c>
      <c r="U52" s="1">
        <v>4</v>
      </c>
      <c r="V52" s="1">
        <v>1</v>
      </c>
      <c r="W52" s="1">
        <v>1</v>
      </c>
      <c r="X52" s="1">
        <v>1</v>
      </c>
      <c r="Y52" s="1">
        <v>1</v>
      </c>
      <c r="Z52" s="1">
        <v>3</v>
      </c>
      <c r="AA52" s="1">
        <v>1</v>
      </c>
      <c r="AB52" s="1">
        <v>7</v>
      </c>
      <c r="AC52" s="1">
        <v>10</v>
      </c>
      <c r="AD52" s="1">
        <v>4</v>
      </c>
      <c r="AE52" s="1">
        <v>5</v>
      </c>
      <c r="AK52" s="1">
        <v>16</v>
      </c>
      <c r="AM52" s="7"/>
      <c r="AP52" s="8"/>
      <c r="AQ52" s="1"/>
      <c r="AR52" s="1"/>
      <c r="AS52" s="1"/>
      <c r="AT52" s="1"/>
      <c r="AU52" s="1"/>
      <c r="AV52" s="1"/>
      <c r="AW52" s="1"/>
      <c r="AX52" s="3"/>
      <c r="BA52" s="3"/>
      <c r="BB52" s="1"/>
      <c r="BC52" s="1"/>
      <c r="BV52" s="1"/>
    </row>
    <row r="53" spans="1:74" x14ac:dyDescent="0.25">
      <c r="A53" s="1" t="s">
        <v>32</v>
      </c>
      <c r="B53" s="1">
        <v>8</v>
      </c>
      <c r="G53" s="1">
        <v>1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1</v>
      </c>
      <c r="N53" s="1">
        <v>1</v>
      </c>
      <c r="O53" s="1">
        <v>2</v>
      </c>
      <c r="P53" s="1">
        <v>4</v>
      </c>
      <c r="Q53" s="1">
        <v>2</v>
      </c>
      <c r="R53" s="1">
        <v>3</v>
      </c>
      <c r="S53" s="1">
        <v>3</v>
      </c>
      <c r="T53" s="1">
        <v>2</v>
      </c>
      <c r="U53" s="1">
        <v>1</v>
      </c>
      <c r="V53" s="1">
        <v>1</v>
      </c>
      <c r="W53" s="1">
        <v>1</v>
      </c>
      <c r="X53" s="1">
        <v>1</v>
      </c>
      <c r="Y53" s="1">
        <v>3</v>
      </c>
      <c r="Z53" s="1">
        <v>1</v>
      </c>
      <c r="AA53" s="1">
        <v>1</v>
      </c>
      <c r="AB53" s="1">
        <v>3</v>
      </c>
      <c r="AC53" s="1">
        <v>4</v>
      </c>
      <c r="AD53" s="1">
        <v>2</v>
      </c>
      <c r="AE53" s="1">
        <v>8</v>
      </c>
      <c r="AF53" s="3">
        <v>1</v>
      </c>
      <c r="AK53" s="1">
        <v>18</v>
      </c>
      <c r="AM53" s="7"/>
      <c r="AP53" s="8"/>
      <c r="AR53" s="1"/>
      <c r="AS53" s="1"/>
      <c r="AT53" s="1"/>
      <c r="AU53" s="1"/>
      <c r="AV53" s="1"/>
      <c r="AW53" s="1"/>
      <c r="AX53" s="3"/>
      <c r="AZ53" s="1"/>
      <c r="BA53" s="3"/>
      <c r="BB53" s="1"/>
      <c r="BC53" s="1"/>
      <c r="BD53" s="3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V53" s="1"/>
    </row>
    <row r="54" spans="1:74" x14ac:dyDescent="0.25">
      <c r="A54" s="1" t="s">
        <v>33</v>
      </c>
      <c r="B54" s="1">
        <v>8</v>
      </c>
      <c r="G54" s="1">
        <v>1</v>
      </c>
      <c r="H54" s="1">
        <v>1</v>
      </c>
      <c r="I54" s="1">
        <v>3</v>
      </c>
      <c r="J54" s="1">
        <v>2</v>
      </c>
      <c r="K54" s="1">
        <v>2</v>
      </c>
      <c r="L54" s="1">
        <v>4</v>
      </c>
      <c r="M54" s="1">
        <v>1</v>
      </c>
      <c r="N54" s="1">
        <v>2</v>
      </c>
      <c r="O54" s="1">
        <v>5</v>
      </c>
      <c r="P54" s="1">
        <v>1</v>
      </c>
      <c r="Q54" s="1">
        <v>1</v>
      </c>
      <c r="R54" s="1">
        <v>2</v>
      </c>
      <c r="S54" s="1">
        <v>2</v>
      </c>
      <c r="T54" s="1">
        <v>2</v>
      </c>
      <c r="U54" s="1">
        <v>1</v>
      </c>
      <c r="V54" s="1">
        <v>2</v>
      </c>
      <c r="W54" s="1">
        <v>6</v>
      </c>
      <c r="X54" s="1">
        <v>2</v>
      </c>
      <c r="Y54" s="1">
        <v>9</v>
      </c>
      <c r="AK54" s="1">
        <v>15</v>
      </c>
      <c r="AM54" s="7"/>
      <c r="AP54" s="7"/>
      <c r="AQ54" s="1"/>
      <c r="AR54" s="1"/>
      <c r="AS54" s="1"/>
      <c r="AT54" s="1"/>
      <c r="AU54" s="1"/>
      <c r="AX54" s="3"/>
      <c r="BA54" s="3"/>
      <c r="BB54" s="1"/>
      <c r="BL54" s="1"/>
      <c r="BV54" s="1"/>
    </row>
    <row r="55" spans="1:74" x14ac:dyDescent="0.25">
      <c r="A55" s="1" t="s">
        <v>38</v>
      </c>
      <c r="B55" s="1">
        <v>8</v>
      </c>
      <c r="G55" s="1">
        <v>2</v>
      </c>
      <c r="H55" s="1">
        <v>1</v>
      </c>
      <c r="I55" s="1">
        <v>1</v>
      </c>
      <c r="J55" s="1">
        <v>1</v>
      </c>
      <c r="K55" s="1">
        <v>1</v>
      </c>
      <c r="L55" s="1">
        <v>2</v>
      </c>
      <c r="M55" s="1">
        <v>2</v>
      </c>
      <c r="N55" s="1">
        <v>2</v>
      </c>
      <c r="O55" s="1">
        <v>2</v>
      </c>
      <c r="P55" s="1">
        <v>1</v>
      </c>
      <c r="Q55" s="1">
        <v>1</v>
      </c>
      <c r="R55" s="1">
        <v>2</v>
      </c>
      <c r="S55" s="1">
        <v>2</v>
      </c>
      <c r="T55" s="1">
        <v>1</v>
      </c>
      <c r="U55" s="1">
        <v>5</v>
      </c>
      <c r="V55" s="1">
        <v>3</v>
      </c>
      <c r="W55" s="1">
        <v>1</v>
      </c>
      <c r="X55" s="1">
        <v>1</v>
      </c>
      <c r="Y55" s="1">
        <v>6</v>
      </c>
      <c r="Z55" s="1">
        <v>1</v>
      </c>
      <c r="AA55" s="1">
        <v>1</v>
      </c>
      <c r="AB55" s="1">
        <v>3</v>
      </c>
      <c r="AC55" s="1">
        <v>1</v>
      </c>
      <c r="AD55" s="1">
        <v>5</v>
      </c>
      <c r="AE55" s="1">
        <v>5</v>
      </c>
      <c r="AF55" s="3">
        <v>12</v>
      </c>
      <c r="AK55" s="1">
        <v>17</v>
      </c>
      <c r="AM55" s="7"/>
      <c r="AP55" s="7"/>
      <c r="AR55" s="1"/>
      <c r="AS55" s="1"/>
      <c r="AT55" s="1"/>
      <c r="AX55" s="3"/>
      <c r="BA55" s="3"/>
      <c r="BB55" s="1"/>
      <c r="BL55" s="1"/>
      <c r="BV55" s="1"/>
    </row>
    <row r="56" spans="1:74" x14ac:dyDescent="0.25">
      <c r="A56" s="1" t="s">
        <v>39</v>
      </c>
      <c r="B56" s="1">
        <v>8</v>
      </c>
      <c r="G56" s="1">
        <v>1</v>
      </c>
      <c r="H56" s="1">
        <v>1</v>
      </c>
      <c r="I56" s="1">
        <v>2</v>
      </c>
      <c r="J56" s="1">
        <v>1</v>
      </c>
      <c r="K56" s="1">
        <v>1</v>
      </c>
      <c r="L56" s="1">
        <v>2</v>
      </c>
      <c r="M56" s="1">
        <v>1</v>
      </c>
      <c r="N56" s="1">
        <v>1</v>
      </c>
      <c r="O56" s="1">
        <v>4</v>
      </c>
      <c r="P56" s="1">
        <v>1</v>
      </c>
      <c r="Q56" s="1">
        <v>3</v>
      </c>
      <c r="R56" s="1">
        <v>1</v>
      </c>
      <c r="S56" s="1">
        <v>1</v>
      </c>
      <c r="T56" s="1">
        <v>1</v>
      </c>
      <c r="U56" s="1">
        <v>2</v>
      </c>
      <c r="V56" s="1">
        <v>2</v>
      </c>
      <c r="W56" s="1">
        <v>2</v>
      </c>
      <c r="X56" s="1">
        <v>1</v>
      </c>
      <c r="Y56" s="1">
        <v>1</v>
      </c>
      <c r="Z56" s="1">
        <v>3</v>
      </c>
      <c r="AK56" s="1">
        <v>19</v>
      </c>
      <c r="AM56" s="7"/>
      <c r="AP56" s="7"/>
      <c r="AR56" s="1"/>
      <c r="AS56" s="1"/>
      <c r="AT56" s="1"/>
      <c r="AX56" s="3"/>
      <c r="BA56" s="3"/>
      <c r="BB56" s="1"/>
      <c r="BL56" s="1"/>
      <c r="BV56" s="1"/>
    </row>
    <row r="57" spans="1:74" x14ac:dyDescent="0.25">
      <c r="A57" s="1" t="s">
        <v>41</v>
      </c>
      <c r="B57" s="1">
        <v>8</v>
      </c>
      <c r="G57" s="1">
        <v>1</v>
      </c>
      <c r="H57" s="1">
        <v>1</v>
      </c>
      <c r="I57" s="1">
        <v>1</v>
      </c>
      <c r="J57" s="1">
        <v>1</v>
      </c>
      <c r="K57" s="1">
        <v>1</v>
      </c>
      <c r="L57" s="1">
        <v>2</v>
      </c>
      <c r="M57" s="1">
        <v>3</v>
      </c>
      <c r="N57" s="1">
        <v>2</v>
      </c>
      <c r="O57" s="1">
        <v>1</v>
      </c>
      <c r="P57" s="1">
        <v>1</v>
      </c>
      <c r="Q57" s="1">
        <v>1</v>
      </c>
      <c r="R57" s="1">
        <v>1</v>
      </c>
      <c r="S57" s="1">
        <v>2</v>
      </c>
      <c r="T57" s="1">
        <v>9</v>
      </c>
      <c r="U57" s="1">
        <v>2</v>
      </c>
      <c r="V57" s="1">
        <v>4</v>
      </c>
      <c r="W57" s="1">
        <v>8</v>
      </c>
      <c r="X57" s="1">
        <v>2</v>
      </c>
      <c r="Y57" s="1">
        <v>2</v>
      </c>
      <c r="Z57" s="1">
        <v>4</v>
      </c>
      <c r="AA57" s="1">
        <v>1</v>
      </c>
      <c r="AB57" s="1">
        <v>3</v>
      </c>
      <c r="AC57" s="1">
        <v>5</v>
      </c>
      <c r="AD57" s="1">
        <v>7</v>
      </c>
      <c r="AK57" s="1">
        <v>15</v>
      </c>
      <c r="AM57" s="7"/>
      <c r="AP57" s="7"/>
      <c r="AR57" s="1"/>
      <c r="AS57" s="1"/>
      <c r="AT57" s="1"/>
      <c r="AX57" s="3"/>
      <c r="BA57" s="3"/>
      <c r="BB57" s="1"/>
      <c r="BL57" s="1"/>
      <c r="BV57" s="1"/>
    </row>
    <row r="58" spans="1:74" x14ac:dyDescent="0.25">
      <c r="A58" s="1" t="s">
        <v>44</v>
      </c>
      <c r="B58" s="1">
        <v>8</v>
      </c>
      <c r="G58" s="1">
        <v>1</v>
      </c>
      <c r="H58" s="1">
        <v>1</v>
      </c>
      <c r="I58" s="1">
        <v>1</v>
      </c>
      <c r="J58" s="1">
        <v>1</v>
      </c>
      <c r="K58" s="1">
        <v>1</v>
      </c>
      <c r="L58" s="1">
        <v>1</v>
      </c>
      <c r="M58" s="1">
        <v>1</v>
      </c>
      <c r="N58" s="1">
        <v>3</v>
      </c>
      <c r="O58" s="1">
        <v>1</v>
      </c>
      <c r="P58" s="1">
        <v>3</v>
      </c>
      <c r="Q58" s="1">
        <v>1</v>
      </c>
      <c r="R58" s="1">
        <v>1</v>
      </c>
      <c r="S58" s="1">
        <v>1</v>
      </c>
      <c r="T58" s="1">
        <v>4</v>
      </c>
      <c r="U58" s="1">
        <v>4</v>
      </c>
      <c r="V58" s="1">
        <v>1</v>
      </c>
      <c r="W58" s="1">
        <v>2</v>
      </c>
      <c r="X58" s="1">
        <v>1</v>
      </c>
      <c r="Y58" s="1">
        <v>3</v>
      </c>
      <c r="Z58" s="1">
        <v>2</v>
      </c>
      <c r="AA58" s="1">
        <v>5</v>
      </c>
      <c r="AB58" s="1">
        <v>1</v>
      </c>
      <c r="AC58" s="1">
        <v>5</v>
      </c>
      <c r="AD58" s="1">
        <v>2</v>
      </c>
      <c r="AE58" s="1">
        <v>1</v>
      </c>
      <c r="AF58" s="3">
        <v>10</v>
      </c>
      <c r="AG58" s="1">
        <v>4</v>
      </c>
      <c r="AK58" s="1">
        <v>18</v>
      </c>
      <c r="AM58" s="7"/>
      <c r="AP58" s="7"/>
      <c r="AQ58" s="1"/>
      <c r="AR58" s="1"/>
      <c r="AS58" s="1"/>
      <c r="AT58" s="1"/>
      <c r="AU58" s="1"/>
      <c r="AX58" s="3"/>
      <c r="BA58" s="3"/>
      <c r="BB58" s="1"/>
      <c r="BL58" s="1"/>
      <c r="BV58" s="1"/>
    </row>
    <row r="59" spans="1:74" x14ac:dyDescent="0.25">
      <c r="A59" s="1" t="s">
        <v>51</v>
      </c>
      <c r="B59" s="1">
        <v>8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2</v>
      </c>
      <c r="N59" s="1">
        <v>1</v>
      </c>
      <c r="O59" s="1">
        <v>2</v>
      </c>
      <c r="P59" s="1">
        <v>2</v>
      </c>
      <c r="Q59" s="1">
        <v>3</v>
      </c>
      <c r="R59" s="1">
        <v>4</v>
      </c>
      <c r="S59" s="1">
        <v>1</v>
      </c>
      <c r="T59" s="1">
        <v>5</v>
      </c>
      <c r="U59" s="1">
        <v>4</v>
      </c>
      <c r="V59" s="1">
        <v>2</v>
      </c>
      <c r="W59" s="1">
        <v>4</v>
      </c>
      <c r="X59" s="1">
        <v>1</v>
      </c>
      <c r="Y59" s="1">
        <v>8</v>
      </c>
      <c r="AK59" s="1">
        <v>15</v>
      </c>
      <c r="AM59" s="7"/>
      <c r="AP59" s="7"/>
      <c r="AQ59" s="1"/>
      <c r="AR59" s="1"/>
      <c r="AS59" s="1"/>
      <c r="AT59" s="1"/>
      <c r="AU59" s="1"/>
      <c r="AX59" s="3"/>
      <c r="BA59" s="3"/>
      <c r="BB59" s="1"/>
      <c r="BL59" s="1"/>
      <c r="BV59" s="1"/>
    </row>
    <row r="60" spans="1:74" x14ac:dyDescent="0.25">
      <c r="A60" s="1" t="s">
        <v>53</v>
      </c>
      <c r="B60" s="1">
        <v>8</v>
      </c>
      <c r="G60" s="1">
        <v>2</v>
      </c>
      <c r="H60" s="1">
        <v>1</v>
      </c>
      <c r="I60" s="1">
        <v>1</v>
      </c>
      <c r="J60" s="1">
        <v>2</v>
      </c>
      <c r="K60" s="1">
        <v>1</v>
      </c>
      <c r="L60" s="1">
        <v>2</v>
      </c>
      <c r="M60" s="1">
        <v>4</v>
      </c>
      <c r="N60" s="1">
        <v>2</v>
      </c>
      <c r="O60" s="1">
        <v>3</v>
      </c>
      <c r="P60" s="1">
        <v>1</v>
      </c>
      <c r="Q60" s="1">
        <v>1</v>
      </c>
      <c r="R60" s="1">
        <v>4</v>
      </c>
      <c r="S60" s="1">
        <v>2</v>
      </c>
      <c r="T60" s="1">
        <v>2</v>
      </c>
      <c r="U60" s="1">
        <v>1</v>
      </c>
      <c r="V60" s="1">
        <v>2</v>
      </c>
      <c r="W60" s="1">
        <v>2</v>
      </c>
      <c r="X60" s="1">
        <v>3</v>
      </c>
      <c r="Y60" s="1">
        <v>1</v>
      </c>
      <c r="Z60" s="1">
        <v>8</v>
      </c>
      <c r="AA60" s="1">
        <v>3</v>
      </c>
      <c r="AB60" s="1">
        <v>4</v>
      </c>
      <c r="AC60" s="1">
        <v>4</v>
      </c>
      <c r="AK60" s="1">
        <v>15</v>
      </c>
      <c r="AM60" s="7"/>
      <c r="AP60" s="7"/>
      <c r="AQ60" s="1"/>
      <c r="AR60" s="1"/>
      <c r="AS60" s="1"/>
      <c r="AT60" s="1"/>
      <c r="AU60" s="1"/>
      <c r="AX60" s="3"/>
      <c r="BA60" s="3"/>
      <c r="BB60" s="1"/>
      <c r="BL60" s="1"/>
      <c r="BV60" s="1"/>
    </row>
    <row r="61" spans="1:74" x14ac:dyDescent="0.25">
      <c r="A61" s="1" t="s">
        <v>54</v>
      </c>
      <c r="B61" s="1">
        <v>8</v>
      </c>
      <c r="G61" s="1">
        <v>1</v>
      </c>
      <c r="H61" s="1">
        <v>1</v>
      </c>
      <c r="I61" s="1">
        <v>1</v>
      </c>
      <c r="J61" s="1">
        <v>2</v>
      </c>
      <c r="K61" s="1">
        <v>1</v>
      </c>
      <c r="L61" s="1">
        <v>3</v>
      </c>
      <c r="M61" s="1">
        <v>3</v>
      </c>
      <c r="N61" s="1">
        <v>2</v>
      </c>
      <c r="O61" s="1">
        <v>1</v>
      </c>
      <c r="P61" s="1">
        <v>3</v>
      </c>
      <c r="Q61" s="1">
        <v>1</v>
      </c>
      <c r="R61" s="1">
        <v>1</v>
      </c>
      <c r="S61" s="1">
        <v>6</v>
      </c>
      <c r="T61" s="1">
        <v>1</v>
      </c>
      <c r="U61" s="1">
        <v>1</v>
      </c>
      <c r="V61" s="1">
        <v>2</v>
      </c>
      <c r="W61" s="1">
        <v>3</v>
      </c>
      <c r="AK61" s="1">
        <v>16</v>
      </c>
      <c r="AM61" s="7"/>
      <c r="AP61" s="7"/>
      <c r="AQ61" s="1"/>
      <c r="AR61" s="1"/>
      <c r="AS61" s="1"/>
      <c r="AT61" s="1"/>
      <c r="AU61" s="1"/>
      <c r="AV61" s="1"/>
      <c r="AW61" s="1"/>
      <c r="AX61" s="3"/>
      <c r="BA61" s="3"/>
      <c r="BB61" s="1"/>
      <c r="BL61" s="1"/>
      <c r="BV61" s="1"/>
    </row>
    <row r="62" spans="1:74" x14ac:dyDescent="0.25">
      <c r="A62" s="1" t="s">
        <v>55</v>
      </c>
      <c r="B62" s="1">
        <v>8</v>
      </c>
      <c r="G62" s="1">
        <v>1</v>
      </c>
      <c r="H62" s="1">
        <v>1</v>
      </c>
      <c r="I62" s="1">
        <v>1</v>
      </c>
      <c r="J62" s="1">
        <v>1</v>
      </c>
      <c r="K62" s="1">
        <v>4</v>
      </c>
      <c r="L62" s="1">
        <v>2</v>
      </c>
      <c r="M62" s="1">
        <v>2</v>
      </c>
      <c r="N62" s="1">
        <v>2</v>
      </c>
      <c r="O62" s="1">
        <v>2</v>
      </c>
      <c r="P62" s="1">
        <v>1</v>
      </c>
      <c r="Q62" s="1">
        <v>1</v>
      </c>
      <c r="R62" s="1">
        <v>1</v>
      </c>
      <c r="S62" s="1">
        <v>7</v>
      </c>
      <c r="T62" s="1">
        <v>1</v>
      </c>
      <c r="U62" s="1">
        <v>6</v>
      </c>
      <c r="V62" s="1">
        <v>2</v>
      </c>
      <c r="W62" s="1">
        <v>2</v>
      </c>
      <c r="X62" s="1">
        <v>2</v>
      </c>
      <c r="Y62" s="1">
        <v>2</v>
      </c>
      <c r="Z62" s="1">
        <v>1</v>
      </c>
      <c r="AA62" s="1">
        <v>4</v>
      </c>
      <c r="AB62" s="1">
        <v>6</v>
      </c>
      <c r="AK62" s="1">
        <v>14</v>
      </c>
      <c r="AM62" s="7"/>
      <c r="AP62" s="7"/>
      <c r="AR62" s="1"/>
      <c r="AS62" s="1"/>
      <c r="AT62" s="1"/>
      <c r="AX62" s="3"/>
      <c r="BA62" s="3"/>
      <c r="BB62" s="1"/>
      <c r="BL62" s="1"/>
      <c r="BV62" s="1"/>
    </row>
    <row r="63" spans="1:74" x14ac:dyDescent="0.25">
      <c r="A63" s="1" t="s">
        <v>60</v>
      </c>
      <c r="B63" s="1">
        <v>8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3</v>
      </c>
      <c r="O63" s="1">
        <v>1</v>
      </c>
      <c r="P63" s="1">
        <v>1</v>
      </c>
      <c r="Q63" s="1">
        <v>1</v>
      </c>
      <c r="R63" s="1">
        <v>1</v>
      </c>
      <c r="S63" s="1">
        <v>2</v>
      </c>
      <c r="T63" s="1">
        <v>4</v>
      </c>
      <c r="U63" s="1">
        <v>1</v>
      </c>
      <c r="V63" s="1">
        <v>1</v>
      </c>
      <c r="W63" s="1">
        <v>2</v>
      </c>
      <c r="X63" s="1">
        <v>1</v>
      </c>
      <c r="Y63" s="1">
        <v>4</v>
      </c>
      <c r="Z63" s="1">
        <v>5</v>
      </c>
      <c r="AA63" s="1">
        <v>1</v>
      </c>
      <c r="AB63" s="1">
        <v>22</v>
      </c>
      <c r="AK63" s="1">
        <v>19</v>
      </c>
      <c r="AM63" s="7"/>
      <c r="AP63" s="7"/>
      <c r="AR63" s="1"/>
      <c r="AS63" s="1"/>
      <c r="AT63" s="1"/>
      <c r="AX63" s="3"/>
      <c r="BA63" s="3"/>
      <c r="BB63" s="1"/>
      <c r="BL63" s="1"/>
      <c r="BV63" s="1"/>
    </row>
    <row r="64" spans="1:74" x14ac:dyDescent="0.25">
      <c r="A64" s="1" t="s">
        <v>71</v>
      </c>
      <c r="B64" s="1">
        <v>8</v>
      </c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1">
        <v>3</v>
      </c>
      <c r="M64" s="1">
        <v>3</v>
      </c>
      <c r="N64" s="1">
        <v>2</v>
      </c>
      <c r="O64" s="1">
        <v>1</v>
      </c>
      <c r="P64" s="1">
        <v>2</v>
      </c>
      <c r="Q64" s="1">
        <v>1</v>
      </c>
      <c r="R64" s="1">
        <v>2</v>
      </c>
      <c r="S64" s="1">
        <v>4</v>
      </c>
      <c r="T64" s="1">
        <v>1</v>
      </c>
      <c r="U64" s="1">
        <v>2</v>
      </c>
      <c r="V64" s="1">
        <v>3</v>
      </c>
      <c r="W64" s="1">
        <v>9</v>
      </c>
      <c r="X64" s="1">
        <v>5</v>
      </c>
      <c r="AK64" s="1">
        <v>16</v>
      </c>
      <c r="AM64" s="7"/>
      <c r="AP64" s="7"/>
      <c r="AR64" s="1"/>
      <c r="AS64" s="1"/>
      <c r="AT64" s="1"/>
      <c r="AX64" s="3"/>
      <c r="BA64" s="3"/>
      <c r="BB64" s="1"/>
      <c r="BL64" s="1"/>
      <c r="BV64" s="1"/>
    </row>
    <row r="65" spans="1:74" x14ac:dyDescent="0.25">
      <c r="A65" s="1" t="s">
        <v>77</v>
      </c>
      <c r="B65" s="1">
        <v>8</v>
      </c>
      <c r="G65" s="1">
        <v>2</v>
      </c>
      <c r="H65" s="1">
        <v>2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5</v>
      </c>
      <c r="Q65" s="1">
        <v>1</v>
      </c>
      <c r="R65" s="1">
        <v>1</v>
      </c>
      <c r="S65" s="1">
        <v>1</v>
      </c>
      <c r="T65" s="1">
        <v>2</v>
      </c>
      <c r="U65" s="1">
        <v>1</v>
      </c>
      <c r="V65" s="1">
        <v>1</v>
      </c>
      <c r="W65" s="1">
        <v>1</v>
      </c>
      <c r="X65" s="1">
        <v>2</v>
      </c>
      <c r="Y65" s="1">
        <v>3</v>
      </c>
      <c r="Z65" s="1">
        <v>4</v>
      </c>
      <c r="AA65" s="1">
        <v>2</v>
      </c>
      <c r="AB65" s="1">
        <v>1</v>
      </c>
      <c r="AC65" s="1">
        <v>1</v>
      </c>
      <c r="AD65" s="1">
        <v>3</v>
      </c>
      <c r="AE65" s="1">
        <v>1</v>
      </c>
      <c r="AK65" s="1">
        <v>19</v>
      </c>
      <c r="AM65" s="7"/>
      <c r="AP65" s="7"/>
      <c r="AQ65" s="1"/>
      <c r="AR65" s="1"/>
      <c r="AS65" s="1"/>
      <c r="AT65" s="1"/>
      <c r="AU65" s="1"/>
      <c r="AV65" s="1"/>
      <c r="AW65" s="1"/>
      <c r="AX65" s="3"/>
      <c r="BA65" s="3"/>
      <c r="BB65" s="1"/>
      <c r="BL65" s="1"/>
      <c r="BV65" s="1"/>
    </row>
    <row r="66" spans="1:74" x14ac:dyDescent="0.25">
      <c r="A66" s="1" t="s">
        <v>80</v>
      </c>
      <c r="B66" s="1">
        <v>8</v>
      </c>
      <c r="G66" s="1">
        <v>1</v>
      </c>
      <c r="H66" s="1">
        <v>1</v>
      </c>
      <c r="I66" s="1">
        <v>1</v>
      </c>
      <c r="J66" s="1">
        <v>2</v>
      </c>
      <c r="K66" s="1">
        <v>3</v>
      </c>
      <c r="L66" s="1">
        <v>2</v>
      </c>
      <c r="M66" s="1">
        <v>2</v>
      </c>
      <c r="N66" s="1">
        <v>1</v>
      </c>
      <c r="O66" s="1">
        <v>1</v>
      </c>
      <c r="P66" s="1">
        <v>3</v>
      </c>
      <c r="Q66" s="1">
        <v>1</v>
      </c>
      <c r="R66" s="1">
        <v>1</v>
      </c>
      <c r="S66" s="1">
        <v>5</v>
      </c>
      <c r="T66" s="1">
        <v>3</v>
      </c>
      <c r="U66" s="1">
        <v>7</v>
      </c>
      <c r="V66" s="1">
        <v>2</v>
      </c>
      <c r="W66" s="1">
        <v>1</v>
      </c>
      <c r="X66" s="1">
        <v>2</v>
      </c>
      <c r="Y66" s="1">
        <v>3</v>
      </c>
      <c r="Z66" s="1">
        <v>6</v>
      </c>
      <c r="AA66" s="1">
        <v>3</v>
      </c>
      <c r="AB66" s="1">
        <v>4</v>
      </c>
      <c r="AK66" s="1">
        <v>14</v>
      </c>
      <c r="AM66" s="7"/>
      <c r="AP66" s="7"/>
      <c r="AQ66" s="1"/>
      <c r="AR66" s="1"/>
      <c r="AS66" s="1"/>
      <c r="AT66" s="1"/>
      <c r="AU66" s="1"/>
      <c r="AV66" s="1"/>
      <c r="AX66" s="3"/>
      <c r="BA66" s="3"/>
      <c r="BB66" s="1"/>
      <c r="BL66" s="1"/>
      <c r="BV66" s="1"/>
    </row>
    <row r="67" spans="1:74" x14ac:dyDescent="0.25">
      <c r="A67" s="1" t="s">
        <v>88</v>
      </c>
      <c r="B67" s="1">
        <v>8</v>
      </c>
      <c r="G67" s="1">
        <v>2</v>
      </c>
      <c r="H67" s="1">
        <v>1</v>
      </c>
      <c r="I67" s="1">
        <v>1</v>
      </c>
      <c r="J67" s="1">
        <v>1</v>
      </c>
      <c r="K67" s="1">
        <v>1</v>
      </c>
      <c r="L67" s="1">
        <v>2</v>
      </c>
      <c r="M67" s="1">
        <v>1</v>
      </c>
      <c r="N67" s="1">
        <v>1</v>
      </c>
      <c r="O67" s="1">
        <v>3</v>
      </c>
      <c r="P67" s="1">
        <v>1</v>
      </c>
      <c r="Q67" s="1">
        <v>1</v>
      </c>
      <c r="R67" s="1">
        <v>1</v>
      </c>
      <c r="S67" s="1">
        <v>1</v>
      </c>
      <c r="T67" s="1">
        <v>7</v>
      </c>
      <c r="U67" s="1">
        <v>1</v>
      </c>
      <c r="V67" s="1">
        <v>2</v>
      </c>
      <c r="W67" s="1">
        <v>1</v>
      </c>
      <c r="X67" s="1">
        <v>6</v>
      </c>
      <c r="Y67" s="1">
        <v>5</v>
      </c>
      <c r="AK67" s="1">
        <v>17</v>
      </c>
      <c r="AM67" s="7"/>
      <c r="AP67" s="7"/>
      <c r="AQ67" s="1"/>
      <c r="AR67" s="1"/>
      <c r="AX67" s="3"/>
      <c r="BA67" s="3"/>
      <c r="BB67" s="1"/>
      <c r="BL67" s="1"/>
      <c r="BV67" s="1"/>
    </row>
    <row r="68" spans="1:74" x14ac:dyDescent="0.25">
      <c r="A68" s="1" t="s">
        <v>90</v>
      </c>
      <c r="B68" s="1">
        <v>8</v>
      </c>
      <c r="G68" s="1">
        <v>1</v>
      </c>
      <c r="H68" s="1">
        <v>2</v>
      </c>
      <c r="I68" s="1">
        <v>1</v>
      </c>
      <c r="J68" s="1">
        <v>1</v>
      </c>
      <c r="K68" s="1">
        <v>2</v>
      </c>
      <c r="L68" s="1">
        <v>1</v>
      </c>
      <c r="M68" s="1">
        <v>2</v>
      </c>
      <c r="N68" s="1">
        <v>2</v>
      </c>
      <c r="O68" s="1">
        <v>1</v>
      </c>
      <c r="P68" s="1">
        <v>1</v>
      </c>
      <c r="Q68" s="1">
        <v>3</v>
      </c>
      <c r="R68" s="1">
        <v>1</v>
      </c>
      <c r="S68" s="1">
        <v>1</v>
      </c>
      <c r="T68" s="1">
        <v>1</v>
      </c>
      <c r="U68" s="1">
        <v>1</v>
      </c>
      <c r="V68" s="1">
        <v>2</v>
      </c>
      <c r="W68" s="1">
        <v>6</v>
      </c>
      <c r="X68" s="1">
        <v>1</v>
      </c>
      <c r="Y68" s="1">
        <v>4</v>
      </c>
      <c r="Z68" s="1">
        <v>3</v>
      </c>
      <c r="AA68" s="1">
        <v>4</v>
      </c>
      <c r="AB68" s="1">
        <v>4</v>
      </c>
      <c r="AC68" s="1">
        <v>1</v>
      </c>
      <c r="AK68" s="1">
        <v>18</v>
      </c>
      <c r="AM68" s="7"/>
      <c r="AP68" s="7"/>
      <c r="AQ68" s="1"/>
      <c r="AR68" s="1"/>
      <c r="AS68" s="1"/>
      <c r="AX68" s="3"/>
      <c r="BA68" s="3"/>
      <c r="BB68" s="1"/>
      <c r="BL68" s="1"/>
      <c r="BV68" s="1"/>
    </row>
    <row r="69" spans="1:74" x14ac:dyDescent="0.25">
      <c r="A69" s="1" t="s">
        <v>91</v>
      </c>
      <c r="B69" s="1">
        <v>8</v>
      </c>
      <c r="G69" s="1">
        <v>2</v>
      </c>
      <c r="H69" s="1">
        <v>1</v>
      </c>
      <c r="I69" s="1">
        <v>1</v>
      </c>
      <c r="J69" s="1">
        <v>1</v>
      </c>
      <c r="K69" s="1">
        <v>1</v>
      </c>
      <c r="L69" s="1">
        <v>1</v>
      </c>
      <c r="M69" s="1">
        <v>1</v>
      </c>
      <c r="N69" s="1">
        <v>3</v>
      </c>
      <c r="O69" s="1">
        <v>1</v>
      </c>
      <c r="P69" s="1">
        <v>1</v>
      </c>
      <c r="Q69" s="1">
        <v>1</v>
      </c>
      <c r="R69" s="1">
        <v>1</v>
      </c>
      <c r="S69" s="1">
        <v>2</v>
      </c>
      <c r="T69" s="1">
        <v>1</v>
      </c>
      <c r="U69" s="1">
        <v>4</v>
      </c>
      <c r="V69" s="1">
        <v>4</v>
      </c>
      <c r="W69" s="1">
        <v>1</v>
      </c>
      <c r="X69" s="1">
        <v>2</v>
      </c>
      <c r="Y69" s="1">
        <v>1</v>
      </c>
      <c r="Z69" s="1">
        <v>19</v>
      </c>
      <c r="AA69" s="1">
        <v>13</v>
      </c>
      <c r="AB69" s="1">
        <v>1</v>
      </c>
      <c r="AC69" s="1">
        <v>4</v>
      </c>
      <c r="AD69" s="1">
        <v>1</v>
      </c>
      <c r="AK69" s="1">
        <v>19</v>
      </c>
      <c r="AM69" s="7"/>
      <c r="AP69" s="7"/>
      <c r="AQ69" s="1"/>
      <c r="AR69" s="1"/>
      <c r="AX69" s="3"/>
      <c r="BA69" s="3"/>
      <c r="BB69" s="1"/>
      <c r="BL69" s="1"/>
      <c r="BV69" s="1"/>
    </row>
    <row r="70" spans="1:74" x14ac:dyDescent="0.25">
      <c r="A70" s="1" t="s">
        <v>92</v>
      </c>
      <c r="B70" s="1">
        <v>8</v>
      </c>
      <c r="G70" s="1">
        <v>2</v>
      </c>
      <c r="H70" s="1">
        <v>1</v>
      </c>
      <c r="I70" s="1">
        <v>1</v>
      </c>
      <c r="J70" s="1">
        <v>1</v>
      </c>
      <c r="K70" s="1">
        <v>1</v>
      </c>
      <c r="L70" s="1">
        <v>3</v>
      </c>
      <c r="M70" s="1">
        <v>2</v>
      </c>
      <c r="N70" s="1">
        <v>1</v>
      </c>
      <c r="O70" s="1">
        <v>3</v>
      </c>
      <c r="P70" s="1">
        <v>1</v>
      </c>
      <c r="Q70" s="1">
        <v>4</v>
      </c>
      <c r="R70" s="1">
        <v>2</v>
      </c>
      <c r="S70" s="1">
        <v>2</v>
      </c>
      <c r="T70" s="1">
        <v>1</v>
      </c>
      <c r="U70" s="1">
        <v>4</v>
      </c>
      <c r="V70" s="1">
        <v>6</v>
      </c>
      <c r="W70" s="1">
        <v>1</v>
      </c>
      <c r="X70" s="1">
        <v>2</v>
      </c>
      <c r="Y70" s="1">
        <v>3</v>
      </c>
      <c r="Z70" s="1">
        <v>2</v>
      </c>
      <c r="AA70" s="1">
        <v>3</v>
      </c>
      <c r="AB70" s="1">
        <v>1</v>
      </c>
      <c r="AK70" s="1">
        <v>15</v>
      </c>
      <c r="AM70" s="7"/>
      <c r="AP70" s="7"/>
      <c r="AQ70" s="1"/>
      <c r="AR70" s="1"/>
      <c r="AX70" s="3"/>
      <c r="BA70" s="3"/>
      <c r="BB70" s="1"/>
      <c r="BL70" s="1"/>
      <c r="BV70" s="1"/>
    </row>
    <row r="71" spans="1:74" x14ac:dyDescent="0.25">
      <c r="A71" s="1" t="s">
        <v>99</v>
      </c>
      <c r="B71" s="1">
        <v>8</v>
      </c>
      <c r="G71" s="1">
        <v>1</v>
      </c>
      <c r="H71" s="1">
        <v>4</v>
      </c>
      <c r="I71" s="1">
        <v>2</v>
      </c>
      <c r="J71" s="1">
        <v>2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2</v>
      </c>
      <c r="Q71" s="1">
        <v>1</v>
      </c>
      <c r="R71" s="1">
        <v>2</v>
      </c>
      <c r="S71" s="1">
        <v>2</v>
      </c>
      <c r="T71" s="1">
        <v>1</v>
      </c>
      <c r="U71" s="1">
        <v>3</v>
      </c>
      <c r="V71" s="1">
        <v>2</v>
      </c>
      <c r="W71" s="1">
        <v>1</v>
      </c>
      <c r="X71" s="1">
        <v>3</v>
      </c>
      <c r="Y71" s="1">
        <v>3</v>
      </c>
      <c r="Z71" s="1">
        <v>1</v>
      </c>
      <c r="AA71" s="1">
        <v>1</v>
      </c>
      <c r="AB71" s="1">
        <v>1</v>
      </c>
      <c r="AC71" s="1">
        <v>2</v>
      </c>
      <c r="AD71" s="1">
        <v>5</v>
      </c>
      <c r="AE71" s="1">
        <v>1</v>
      </c>
      <c r="AF71" s="3">
        <v>12</v>
      </c>
      <c r="AG71" s="1">
        <v>2</v>
      </c>
      <c r="AK71" s="1">
        <v>17</v>
      </c>
      <c r="AM71" s="7"/>
      <c r="AP71" s="7"/>
      <c r="AQ71" s="1"/>
      <c r="AR71" s="1"/>
      <c r="AX71" s="3"/>
      <c r="BA71" s="3"/>
      <c r="BB71" s="1"/>
      <c r="BL71" s="1"/>
      <c r="BV71" s="1"/>
    </row>
    <row r="72" spans="1:74" x14ac:dyDescent="0.25">
      <c r="A72" s="1" t="s">
        <v>104</v>
      </c>
      <c r="B72" s="1">
        <v>8</v>
      </c>
      <c r="G72" s="1">
        <v>1</v>
      </c>
      <c r="H72" s="1">
        <v>2</v>
      </c>
      <c r="I72" s="1">
        <v>1</v>
      </c>
      <c r="J72" s="1">
        <v>2</v>
      </c>
      <c r="K72" s="1">
        <v>1</v>
      </c>
      <c r="L72" s="1">
        <v>1</v>
      </c>
      <c r="M72" s="1">
        <v>2</v>
      </c>
      <c r="N72" s="1">
        <v>1</v>
      </c>
      <c r="O72" s="1">
        <v>1</v>
      </c>
      <c r="P72" s="1">
        <v>1</v>
      </c>
      <c r="Q72" s="1">
        <v>2</v>
      </c>
      <c r="R72" s="1">
        <v>2</v>
      </c>
      <c r="S72" s="1">
        <v>3</v>
      </c>
      <c r="T72" s="1">
        <v>1</v>
      </c>
      <c r="U72" s="1">
        <v>1</v>
      </c>
      <c r="V72" s="1">
        <v>6</v>
      </c>
      <c r="W72" s="1">
        <v>2</v>
      </c>
      <c r="X72" s="1">
        <v>1</v>
      </c>
      <c r="Y72" s="1">
        <v>6</v>
      </c>
      <c r="Z72" s="1">
        <v>2</v>
      </c>
      <c r="AA72" s="1">
        <v>2</v>
      </c>
      <c r="AB72" s="1">
        <v>3</v>
      </c>
      <c r="AC72" s="1">
        <v>1</v>
      </c>
      <c r="AD72" s="1">
        <v>3</v>
      </c>
      <c r="AE72" s="1">
        <v>1</v>
      </c>
      <c r="AF72" s="3">
        <v>7</v>
      </c>
      <c r="AK72" s="1">
        <v>17</v>
      </c>
      <c r="AM72" s="7"/>
      <c r="AP72" s="7"/>
      <c r="AQ72" s="1"/>
      <c r="AR72" s="1"/>
      <c r="AX72" s="3"/>
      <c r="BA72" s="3"/>
      <c r="BB72" s="1"/>
      <c r="BL72" s="1"/>
      <c r="BV72" s="1"/>
    </row>
    <row r="73" spans="1:74" x14ac:dyDescent="0.25">
      <c r="A73" s="1" t="s">
        <v>116</v>
      </c>
      <c r="B73" s="1">
        <v>8</v>
      </c>
      <c r="G73" s="1">
        <v>1</v>
      </c>
      <c r="H73" s="1">
        <v>2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2</v>
      </c>
      <c r="Q73" s="1">
        <v>3</v>
      </c>
      <c r="R73" s="1">
        <v>2</v>
      </c>
      <c r="S73" s="1">
        <v>1</v>
      </c>
      <c r="T73" s="1">
        <v>4</v>
      </c>
      <c r="U73" s="1">
        <v>1</v>
      </c>
      <c r="V73" s="1">
        <v>3</v>
      </c>
      <c r="W73" s="1">
        <v>1</v>
      </c>
      <c r="X73" s="1">
        <v>5</v>
      </c>
      <c r="Y73" s="1">
        <v>1</v>
      </c>
      <c r="Z73" s="1">
        <v>5</v>
      </c>
      <c r="AA73" s="1">
        <v>3</v>
      </c>
      <c r="AB73" s="1">
        <v>3</v>
      </c>
      <c r="AC73" s="1">
        <v>5</v>
      </c>
      <c r="AK73" s="1">
        <v>17</v>
      </c>
      <c r="AM73" s="7"/>
      <c r="AP73" s="7"/>
      <c r="AQ73" s="1"/>
      <c r="AR73" s="1"/>
      <c r="AX73" s="3"/>
      <c r="BA73" s="3"/>
      <c r="BB73" s="1"/>
      <c r="BL73" s="1"/>
      <c r="BV73" s="1"/>
    </row>
    <row r="74" spans="1:74" x14ac:dyDescent="0.25">
      <c r="A74" s="1" t="s">
        <v>143</v>
      </c>
      <c r="B74" s="1">
        <v>8</v>
      </c>
      <c r="G74" s="1">
        <v>1</v>
      </c>
      <c r="H74" s="1">
        <v>1</v>
      </c>
      <c r="I74" s="1">
        <v>1</v>
      </c>
      <c r="J74" s="1">
        <v>2</v>
      </c>
      <c r="K74" s="1">
        <v>3</v>
      </c>
      <c r="L74" s="1">
        <v>1</v>
      </c>
      <c r="M74" s="1">
        <v>2</v>
      </c>
      <c r="N74" s="1">
        <v>3</v>
      </c>
      <c r="O74" s="1">
        <v>1</v>
      </c>
      <c r="P74" s="1">
        <v>1</v>
      </c>
      <c r="Q74" s="1">
        <v>3</v>
      </c>
      <c r="R74" s="1">
        <v>3</v>
      </c>
      <c r="S74" s="1">
        <v>2</v>
      </c>
      <c r="T74" s="1">
        <v>2</v>
      </c>
      <c r="U74" s="1">
        <v>2</v>
      </c>
      <c r="V74" s="1">
        <v>4</v>
      </c>
      <c r="W74" s="1">
        <v>7</v>
      </c>
      <c r="X74" s="1">
        <v>1</v>
      </c>
      <c r="Y74" s="1">
        <v>11</v>
      </c>
      <c r="Z74" s="1">
        <v>3</v>
      </c>
      <c r="AA74" s="1">
        <v>1</v>
      </c>
      <c r="AB74" s="1">
        <v>1</v>
      </c>
      <c r="AC74" s="1">
        <v>1</v>
      </c>
      <c r="AD74" s="1">
        <v>1</v>
      </c>
      <c r="AE74" s="1">
        <v>1</v>
      </c>
      <c r="AF74" s="3">
        <v>2</v>
      </c>
      <c r="AK74" s="1">
        <v>15</v>
      </c>
      <c r="AM74" s="7"/>
      <c r="AP74" s="7"/>
      <c r="AQ74" s="1"/>
      <c r="AR74" s="1"/>
      <c r="AX74" s="3"/>
      <c r="BA74" s="3"/>
      <c r="BB74" s="1"/>
      <c r="BL74" s="1"/>
      <c r="BV74" s="1"/>
    </row>
    <row r="75" spans="1:74" x14ac:dyDescent="0.25">
      <c r="A75" s="1" t="s">
        <v>145</v>
      </c>
      <c r="B75" s="1">
        <v>8</v>
      </c>
      <c r="G75" s="1">
        <v>1</v>
      </c>
      <c r="H75" s="1">
        <v>1</v>
      </c>
      <c r="I75" s="1">
        <v>1</v>
      </c>
      <c r="J75" s="1">
        <v>3</v>
      </c>
      <c r="K75" s="1">
        <v>3</v>
      </c>
      <c r="L75" s="1">
        <v>2</v>
      </c>
      <c r="M75" s="1">
        <v>2</v>
      </c>
      <c r="N75" s="1">
        <v>3</v>
      </c>
      <c r="O75" s="1">
        <v>1</v>
      </c>
      <c r="P75" s="1">
        <v>1</v>
      </c>
      <c r="Q75" s="1">
        <v>2</v>
      </c>
      <c r="R75" s="1">
        <v>1</v>
      </c>
      <c r="S75" s="1">
        <v>1</v>
      </c>
      <c r="T75" s="1">
        <v>3</v>
      </c>
      <c r="U75" s="1">
        <v>1</v>
      </c>
      <c r="V75" s="1">
        <v>2</v>
      </c>
      <c r="W75" s="1">
        <v>3</v>
      </c>
      <c r="X75" s="1">
        <v>4</v>
      </c>
      <c r="Y75" s="1">
        <v>2</v>
      </c>
      <c r="Z75" s="1">
        <v>1</v>
      </c>
      <c r="AA75" s="1">
        <v>1</v>
      </c>
      <c r="AB75" s="1">
        <v>1</v>
      </c>
      <c r="AK75" s="1">
        <v>16</v>
      </c>
      <c r="AM75" s="7"/>
      <c r="AP75" s="7"/>
      <c r="AQ75" s="1"/>
      <c r="AR75" s="1"/>
      <c r="AX75" s="3"/>
      <c r="BA75" s="3"/>
      <c r="BB75" s="1"/>
      <c r="BL75" s="1"/>
      <c r="BV75" s="1"/>
    </row>
    <row r="76" spans="1:74" x14ac:dyDescent="0.25">
      <c r="A76" s="1" t="s">
        <v>150</v>
      </c>
      <c r="B76" s="1">
        <v>8</v>
      </c>
      <c r="G76" s="1">
        <v>1</v>
      </c>
      <c r="H76" s="1">
        <v>1</v>
      </c>
      <c r="I76" s="1">
        <v>1</v>
      </c>
      <c r="J76" s="1">
        <v>1</v>
      </c>
      <c r="K76" s="1">
        <v>2</v>
      </c>
      <c r="L76" s="1">
        <v>1</v>
      </c>
      <c r="M76" s="1">
        <v>1</v>
      </c>
      <c r="N76" s="1">
        <v>1</v>
      </c>
      <c r="O76" s="1">
        <v>2</v>
      </c>
      <c r="P76" s="1">
        <v>2</v>
      </c>
      <c r="Q76" s="1">
        <v>2</v>
      </c>
      <c r="R76" s="1">
        <v>3</v>
      </c>
      <c r="S76" s="1">
        <v>5</v>
      </c>
      <c r="T76" s="1">
        <v>4</v>
      </c>
      <c r="U76" s="1">
        <v>3</v>
      </c>
      <c r="V76" s="1">
        <v>4</v>
      </c>
      <c r="W76" s="1">
        <v>1</v>
      </c>
      <c r="X76" s="1">
        <v>3</v>
      </c>
      <c r="Y76" s="1">
        <v>7</v>
      </c>
      <c r="Z76" s="1">
        <v>1</v>
      </c>
      <c r="AA76" s="1">
        <v>2</v>
      </c>
      <c r="AK76" s="1">
        <v>15</v>
      </c>
      <c r="AM76" s="7"/>
      <c r="AP76" s="7"/>
      <c r="AQ76" s="1"/>
      <c r="AR76" s="1"/>
      <c r="AX76" s="3"/>
      <c r="BA76" s="3"/>
      <c r="BB76" s="1"/>
      <c r="BL76" s="1"/>
      <c r="BV76" s="1"/>
    </row>
    <row r="77" spans="1:74" x14ac:dyDescent="0.25">
      <c r="A77" s="1" t="s">
        <v>153</v>
      </c>
      <c r="B77" s="1">
        <v>8</v>
      </c>
      <c r="G77" s="1">
        <v>1</v>
      </c>
      <c r="H77" s="1">
        <v>2</v>
      </c>
      <c r="I77" s="1">
        <v>1</v>
      </c>
      <c r="J77" s="1">
        <v>2</v>
      </c>
      <c r="K77" s="1">
        <v>1</v>
      </c>
      <c r="L77" s="1">
        <v>1</v>
      </c>
      <c r="M77" s="1">
        <v>2</v>
      </c>
      <c r="N77" s="1">
        <v>2</v>
      </c>
      <c r="O77" s="1">
        <v>2</v>
      </c>
      <c r="P77" s="1">
        <v>2</v>
      </c>
      <c r="Q77" s="1">
        <v>1</v>
      </c>
      <c r="R77" s="1">
        <v>1</v>
      </c>
      <c r="S77" s="1">
        <v>1</v>
      </c>
      <c r="T77" s="1">
        <v>4</v>
      </c>
      <c r="U77" s="1">
        <v>1</v>
      </c>
      <c r="V77" s="1">
        <v>9</v>
      </c>
      <c r="W77" s="1">
        <v>4</v>
      </c>
      <c r="X77" s="1">
        <v>1</v>
      </c>
      <c r="Y77" s="1">
        <v>1</v>
      </c>
      <c r="Z77" s="1">
        <v>3</v>
      </c>
      <c r="AA77" s="1">
        <v>3</v>
      </c>
      <c r="AB77" s="1">
        <v>3</v>
      </c>
      <c r="AC77" s="1">
        <v>1</v>
      </c>
      <c r="AK77" s="1">
        <v>15</v>
      </c>
      <c r="AM77" s="7"/>
      <c r="AP77" s="7"/>
      <c r="AQ77" s="1"/>
      <c r="AR77" s="1"/>
      <c r="AX77" s="3"/>
      <c r="BA77" s="3"/>
      <c r="BB77" s="1"/>
      <c r="BL77" s="1"/>
      <c r="BV77" s="1"/>
    </row>
    <row r="78" spans="1:74" x14ac:dyDescent="0.25">
      <c r="A78" s="1" t="s">
        <v>157</v>
      </c>
      <c r="B78" s="1">
        <v>8</v>
      </c>
      <c r="G78" s="1">
        <v>1</v>
      </c>
      <c r="H78" s="1">
        <v>2</v>
      </c>
      <c r="I78" s="1">
        <v>1</v>
      </c>
      <c r="J78" s="1">
        <v>1</v>
      </c>
      <c r="K78" s="1">
        <v>2</v>
      </c>
      <c r="L78" s="1">
        <v>1</v>
      </c>
      <c r="M78" s="1">
        <v>1</v>
      </c>
      <c r="N78" s="1">
        <v>1</v>
      </c>
      <c r="O78" s="1">
        <v>1</v>
      </c>
      <c r="P78" s="1">
        <v>1</v>
      </c>
      <c r="Q78" s="1">
        <v>1</v>
      </c>
      <c r="R78" s="1">
        <v>1</v>
      </c>
      <c r="S78" s="1">
        <v>2</v>
      </c>
      <c r="T78" s="1">
        <v>3</v>
      </c>
      <c r="U78" s="1">
        <v>3</v>
      </c>
      <c r="V78" s="1">
        <v>1</v>
      </c>
      <c r="W78" s="1">
        <v>8</v>
      </c>
      <c r="X78" s="1">
        <v>2</v>
      </c>
      <c r="Y78" s="1">
        <v>2</v>
      </c>
      <c r="Z78" s="1">
        <v>9</v>
      </c>
      <c r="AA78" s="1">
        <v>3</v>
      </c>
      <c r="AB78" s="1">
        <v>2</v>
      </c>
      <c r="AC78" s="1">
        <v>2</v>
      </c>
      <c r="AD78" s="1">
        <v>3</v>
      </c>
      <c r="AK78" s="1">
        <v>16</v>
      </c>
      <c r="AM78" s="7"/>
      <c r="AP78" s="7"/>
      <c r="AQ78" s="1"/>
      <c r="AR78" s="1"/>
      <c r="AX78" s="3"/>
      <c r="BA78" s="3"/>
      <c r="BB78" s="1"/>
      <c r="BL78" s="1"/>
      <c r="BV78" s="1"/>
    </row>
    <row r="79" spans="1:74" x14ac:dyDescent="0.25">
      <c r="A79" s="1" t="s">
        <v>182</v>
      </c>
      <c r="B79" s="1">
        <v>8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3</v>
      </c>
      <c r="O79" s="1">
        <v>2</v>
      </c>
      <c r="P79" s="1">
        <v>1</v>
      </c>
      <c r="Q79" s="1">
        <v>1</v>
      </c>
      <c r="R79" s="1">
        <v>1</v>
      </c>
      <c r="S79" s="1">
        <v>3</v>
      </c>
      <c r="T79" s="1">
        <v>1</v>
      </c>
      <c r="U79" s="1">
        <v>2</v>
      </c>
      <c r="V79" s="1">
        <v>6</v>
      </c>
      <c r="W79" s="1">
        <v>1</v>
      </c>
      <c r="X79" s="1">
        <v>3</v>
      </c>
      <c r="Y79" s="1">
        <v>10</v>
      </c>
      <c r="AK79" s="1">
        <v>17</v>
      </c>
      <c r="AM79" s="7"/>
      <c r="AP79" s="7"/>
      <c r="AQ79" s="1"/>
      <c r="AR79" s="1"/>
      <c r="AX79" s="3"/>
      <c r="BA79" s="3"/>
      <c r="BB79" s="1"/>
      <c r="BL79" s="1"/>
      <c r="BV79" s="1"/>
    </row>
    <row r="80" spans="1:74" x14ac:dyDescent="0.25">
      <c r="A80" s="1" t="s">
        <v>183</v>
      </c>
      <c r="B80" s="1">
        <v>8</v>
      </c>
      <c r="G80" s="1">
        <v>1</v>
      </c>
      <c r="H80" s="1">
        <v>1</v>
      </c>
      <c r="I80" s="1">
        <v>1</v>
      </c>
      <c r="J80" s="1">
        <v>1</v>
      </c>
      <c r="K80" s="1">
        <v>1</v>
      </c>
      <c r="L80" s="1">
        <v>1</v>
      </c>
      <c r="M80" s="1">
        <v>2</v>
      </c>
      <c r="N80" s="1">
        <v>1</v>
      </c>
      <c r="O80" s="1">
        <v>6</v>
      </c>
      <c r="P80" s="1">
        <v>1</v>
      </c>
      <c r="Q80" s="1">
        <v>3</v>
      </c>
      <c r="R80" s="1">
        <v>2</v>
      </c>
      <c r="S80" s="1">
        <v>2</v>
      </c>
      <c r="T80" s="1">
        <v>2</v>
      </c>
      <c r="U80" s="1">
        <v>2</v>
      </c>
      <c r="V80" s="1">
        <v>1</v>
      </c>
      <c r="W80" s="1">
        <v>1</v>
      </c>
      <c r="X80" s="1">
        <v>1</v>
      </c>
      <c r="Y80" s="1">
        <v>2</v>
      </c>
      <c r="Z80" s="1">
        <v>2</v>
      </c>
      <c r="AA80" s="1">
        <v>5</v>
      </c>
      <c r="AB80" s="1">
        <v>8</v>
      </c>
      <c r="AC80" s="1">
        <v>2</v>
      </c>
      <c r="AK80" s="1">
        <v>18</v>
      </c>
      <c r="AM80" s="7"/>
      <c r="AP80" s="7"/>
      <c r="AQ80" s="1"/>
      <c r="AR80" s="1"/>
      <c r="AX80" s="3"/>
      <c r="BA80" s="3"/>
      <c r="BB80" s="1"/>
      <c r="BL80" s="1"/>
      <c r="BV80" s="1"/>
    </row>
    <row r="81" spans="1:74" x14ac:dyDescent="0.25">
      <c r="A81" s="1" t="s">
        <v>184</v>
      </c>
      <c r="B81" s="1">
        <v>8</v>
      </c>
      <c r="G81" s="1">
        <v>2</v>
      </c>
      <c r="H81" s="1">
        <v>2</v>
      </c>
      <c r="I81" s="1">
        <v>1</v>
      </c>
      <c r="J81" s="1">
        <v>1</v>
      </c>
      <c r="K81" s="1">
        <v>3</v>
      </c>
      <c r="L81" s="1">
        <v>1</v>
      </c>
      <c r="M81" s="1">
        <v>2</v>
      </c>
      <c r="N81" s="1">
        <v>2</v>
      </c>
      <c r="O81" s="1">
        <v>1</v>
      </c>
      <c r="P81" s="1">
        <v>6</v>
      </c>
      <c r="Q81" s="1">
        <v>1</v>
      </c>
      <c r="R81" s="1">
        <v>1</v>
      </c>
      <c r="S81" s="1">
        <v>2</v>
      </c>
      <c r="T81" s="1">
        <v>1</v>
      </c>
      <c r="U81" s="1">
        <v>3</v>
      </c>
      <c r="V81" s="1">
        <v>1</v>
      </c>
      <c r="W81" s="1">
        <v>3</v>
      </c>
      <c r="X81" s="1">
        <v>4</v>
      </c>
      <c r="Y81" s="1">
        <v>4</v>
      </c>
      <c r="Z81" s="1">
        <v>6</v>
      </c>
      <c r="AA81" s="1">
        <v>1</v>
      </c>
      <c r="AB81" s="1">
        <v>1</v>
      </c>
      <c r="AK81" s="1">
        <v>16</v>
      </c>
      <c r="AM81" s="7"/>
      <c r="AP81" s="7"/>
      <c r="AQ81" s="1"/>
      <c r="AR81" s="1"/>
      <c r="AX81" s="3"/>
      <c r="BA81" s="3"/>
      <c r="BB81" s="1"/>
      <c r="BL81" s="1"/>
      <c r="BV81" s="1"/>
    </row>
    <row r="82" spans="1:74" x14ac:dyDescent="0.25">
      <c r="A82" s="1" t="s">
        <v>185</v>
      </c>
      <c r="B82" s="1">
        <v>8</v>
      </c>
      <c r="G82" s="1">
        <v>1</v>
      </c>
      <c r="H82" s="1">
        <v>1</v>
      </c>
      <c r="I82" s="1">
        <v>5</v>
      </c>
      <c r="J82" s="1">
        <v>1</v>
      </c>
      <c r="K82" s="1">
        <v>1</v>
      </c>
      <c r="L82" s="1">
        <v>1</v>
      </c>
      <c r="M82" s="1">
        <v>3</v>
      </c>
      <c r="N82" s="1">
        <v>1</v>
      </c>
      <c r="O82" s="1">
        <v>1</v>
      </c>
      <c r="P82" s="1">
        <v>2</v>
      </c>
      <c r="Q82" s="1">
        <v>1</v>
      </c>
      <c r="R82" s="1">
        <v>2</v>
      </c>
      <c r="S82" s="1">
        <v>1</v>
      </c>
      <c r="T82" s="1">
        <v>1</v>
      </c>
      <c r="U82" s="1">
        <v>3</v>
      </c>
      <c r="V82" s="1">
        <v>1</v>
      </c>
      <c r="W82" s="1">
        <v>1</v>
      </c>
      <c r="X82" s="1">
        <v>2</v>
      </c>
      <c r="Y82" s="1">
        <v>4</v>
      </c>
      <c r="Z82" s="1">
        <v>1</v>
      </c>
      <c r="AA82" s="1">
        <v>2</v>
      </c>
      <c r="AB82" s="1">
        <v>2</v>
      </c>
      <c r="AC82" s="1">
        <v>1</v>
      </c>
      <c r="AD82" s="1">
        <v>4</v>
      </c>
      <c r="AE82" s="1">
        <v>1</v>
      </c>
      <c r="AF82" s="3">
        <v>11</v>
      </c>
      <c r="AK82" s="1">
        <v>18</v>
      </c>
      <c r="AM82" s="7"/>
      <c r="AP82" s="7"/>
      <c r="AQ82" s="1"/>
      <c r="AR82" s="1"/>
      <c r="AX82" s="3"/>
      <c r="BA82" s="3"/>
      <c r="BB82" s="1"/>
      <c r="BL82" s="1"/>
      <c r="BV82" s="1"/>
    </row>
    <row r="83" spans="1:74" x14ac:dyDescent="0.25">
      <c r="A83" s="1" t="s">
        <v>187</v>
      </c>
      <c r="B83" s="1">
        <v>8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3</v>
      </c>
      <c r="M83" s="1">
        <v>1</v>
      </c>
      <c r="N83" s="1">
        <v>1</v>
      </c>
      <c r="O83" s="1">
        <v>1</v>
      </c>
      <c r="P83" s="1">
        <v>1</v>
      </c>
      <c r="Q83" s="1">
        <v>1</v>
      </c>
      <c r="R83" s="1">
        <v>1</v>
      </c>
      <c r="S83" s="1">
        <v>3</v>
      </c>
      <c r="T83" s="1">
        <v>1</v>
      </c>
      <c r="U83" s="1">
        <v>4</v>
      </c>
      <c r="V83" s="1">
        <v>2</v>
      </c>
      <c r="W83" s="1">
        <v>1</v>
      </c>
      <c r="X83" s="1">
        <v>3</v>
      </c>
      <c r="Y83" s="1">
        <v>5</v>
      </c>
      <c r="Z83" s="1">
        <v>3</v>
      </c>
      <c r="AA83" s="1">
        <v>2</v>
      </c>
      <c r="AK83" s="1">
        <v>18</v>
      </c>
      <c r="AM83" s="7"/>
      <c r="AP83" s="7"/>
      <c r="AQ83" s="1"/>
      <c r="AR83" s="1"/>
      <c r="AX83" s="3"/>
      <c r="BA83" s="3"/>
      <c r="BB83" s="1"/>
      <c r="BL83" s="1"/>
      <c r="BV83" s="1"/>
    </row>
    <row r="84" spans="1:74" x14ac:dyDescent="0.25">
      <c r="A84" s="1" t="s">
        <v>196</v>
      </c>
      <c r="B84" s="1">
        <v>8</v>
      </c>
      <c r="G84" s="1">
        <v>1</v>
      </c>
      <c r="H84" s="1">
        <v>1</v>
      </c>
      <c r="I84" s="1">
        <v>1</v>
      </c>
      <c r="J84" s="1">
        <v>1</v>
      </c>
      <c r="K84" s="1">
        <v>1</v>
      </c>
      <c r="L84" s="1">
        <v>1</v>
      </c>
      <c r="M84" s="1">
        <v>1</v>
      </c>
      <c r="N84" s="1">
        <v>1</v>
      </c>
      <c r="O84" s="1">
        <v>2</v>
      </c>
      <c r="P84" s="1">
        <v>1</v>
      </c>
      <c r="Q84" s="1">
        <v>1</v>
      </c>
      <c r="R84" s="1">
        <v>1</v>
      </c>
      <c r="S84" s="1">
        <v>1</v>
      </c>
      <c r="T84" s="1">
        <v>4</v>
      </c>
      <c r="U84" s="1">
        <v>1</v>
      </c>
      <c r="V84" s="1">
        <v>3</v>
      </c>
      <c r="W84" s="1">
        <v>2</v>
      </c>
      <c r="X84" s="1">
        <v>7</v>
      </c>
      <c r="Y84" s="1">
        <v>2</v>
      </c>
      <c r="Z84" s="1">
        <v>2</v>
      </c>
      <c r="AA84" s="1">
        <v>3</v>
      </c>
      <c r="AB84" s="1">
        <v>5</v>
      </c>
      <c r="AC84" s="1">
        <v>2</v>
      </c>
      <c r="AD84" s="1">
        <v>4</v>
      </c>
      <c r="AE84" s="1">
        <v>2</v>
      </c>
      <c r="AK84" s="1">
        <v>17</v>
      </c>
      <c r="AM84" s="7"/>
      <c r="AP84" s="7"/>
      <c r="AQ84" s="1"/>
      <c r="AR84" s="1"/>
      <c r="AX84" s="3"/>
      <c r="BA84" s="3"/>
      <c r="BB84" s="1"/>
      <c r="BL84" s="1"/>
      <c r="BV84" s="1"/>
    </row>
    <row r="85" spans="1:74" x14ac:dyDescent="0.25">
      <c r="A85" s="1" t="s">
        <v>197</v>
      </c>
      <c r="B85" s="1">
        <v>8</v>
      </c>
      <c r="G85" s="1">
        <v>3</v>
      </c>
      <c r="H85" s="1">
        <v>1</v>
      </c>
      <c r="I85" s="1">
        <v>2</v>
      </c>
      <c r="J85" s="1">
        <v>1</v>
      </c>
      <c r="K85" s="1">
        <v>2</v>
      </c>
      <c r="L85" s="1">
        <v>1</v>
      </c>
      <c r="M85" s="1">
        <v>1</v>
      </c>
      <c r="N85" s="1">
        <v>2</v>
      </c>
      <c r="O85" s="1">
        <v>2</v>
      </c>
      <c r="P85" s="1">
        <v>1</v>
      </c>
      <c r="Q85" s="1">
        <v>1</v>
      </c>
      <c r="R85" s="1">
        <v>3</v>
      </c>
      <c r="S85" s="1">
        <v>1</v>
      </c>
      <c r="T85" s="1">
        <v>3</v>
      </c>
      <c r="U85" s="1">
        <v>2</v>
      </c>
      <c r="V85" s="1">
        <v>3</v>
      </c>
      <c r="W85" s="1">
        <v>1</v>
      </c>
      <c r="X85" s="1">
        <v>3</v>
      </c>
      <c r="Y85" s="1">
        <v>2</v>
      </c>
      <c r="Z85" s="1">
        <v>5</v>
      </c>
      <c r="AA85" s="1">
        <v>2</v>
      </c>
      <c r="AB85" s="1">
        <v>1</v>
      </c>
      <c r="AC85" s="1">
        <v>2</v>
      </c>
      <c r="AD85" s="1">
        <v>6</v>
      </c>
      <c r="AK85" s="1">
        <v>17</v>
      </c>
      <c r="AM85" s="7"/>
      <c r="AP85" s="7"/>
      <c r="AQ85" s="1"/>
      <c r="AR85" s="1"/>
      <c r="AX85" s="3"/>
      <c r="BA85" s="3"/>
      <c r="BB85" s="1"/>
      <c r="BL85" s="1"/>
      <c r="BV85" s="1"/>
    </row>
    <row r="86" spans="1:74" x14ac:dyDescent="0.25">
      <c r="A86" s="1" t="s">
        <v>198</v>
      </c>
      <c r="B86" s="1">
        <v>8</v>
      </c>
      <c r="G86" s="1">
        <v>2</v>
      </c>
      <c r="H86" s="1">
        <v>3</v>
      </c>
      <c r="I86" s="1">
        <v>3</v>
      </c>
      <c r="J86" s="1">
        <v>2</v>
      </c>
      <c r="K86" s="1">
        <v>4</v>
      </c>
      <c r="L86" s="1">
        <v>2</v>
      </c>
      <c r="M86" s="1">
        <v>3</v>
      </c>
      <c r="N86" s="1">
        <v>1</v>
      </c>
      <c r="O86" s="1">
        <v>2</v>
      </c>
      <c r="P86" s="1">
        <v>1</v>
      </c>
      <c r="Q86" s="1">
        <v>5</v>
      </c>
      <c r="R86" s="1">
        <v>1</v>
      </c>
      <c r="S86" s="1">
        <v>1</v>
      </c>
      <c r="T86" s="1">
        <v>2</v>
      </c>
      <c r="U86" s="1">
        <v>3</v>
      </c>
      <c r="V86" s="1">
        <v>8</v>
      </c>
      <c r="W86" s="1">
        <v>1</v>
      </c>
      <c r="X86" s="1">
        <v>4</v>
      </c>
      <c r="Y86" s="1">
        <v>5</v>
      </c>
      <c r="AK86" s="1">
        <v>13</v>
      </c>
      <c r="AM86" s="7"/>
      <c r="AP86" s="7"/>
      <c r="AQ86" s="1"/>
      <c r="AR86" s="1"/>
      <c r="AX86" s="3"/>
      <c r="BA86" s="3"/>
      <c r="BB86" s="1"/>
      <c r="BL86" s="1"/>
      <c r="BV86" s="1"/>
    </row>
    <row r="87" spans="1:74" x14ac:dyDescent="0.25">
      <c r="A87" s="1" t="s">
        <v>233</v>
      </c>
      <c r="B87" s="1">
        <v>8</v>
      </c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3</v>
      </c>
      <c r="M87" s="1">
        <v>1</v>
      </c>
      <c r="N87" s="1">
        <v>2</v>
      </c>
      <c r="O87" s="1">
        <v>1</v>
      </c>
      <c r="P87" s="1">
        <v>1</v>
      </c>
      <c r="Q87" s="1">
        <v>4</v>
      </c>
      <c r="R87" s="1">
        <v>1</v>
      </c>
      <c r="S87" s="1">
        <v>1</v>
      </c>
      <c r="T87" s="1">
        <v>2</v>
      </c>
      <c r="U87" s="1">
        <v>4</v>
      </c>
      <c r="V87" s="1">
        <v>2</v>
      </c>
      <c r="W87" s="1">
        <v>2</v>
      </c>
      <c r="X87" s="1">
        <v>1</v>
      </c>
      <c r="Y87" s="1">
        <v>11</v>
      </c>
      <c r="Z87" s="1">
        <v>2</v>
      </c>
      <c r="AA87" s="1">
        <v>3</v>
      </c>
      <c r="AB87" s="1">
        <v>2</v>
      </c>
      <c r="AC87" s="1">
        <v>1</v>
      </c>
      <c r="AK87" s="1">
        <v>18</v>
      </c>
      <c r="AM87" s="7"/>
      <c r="AP87" s="7"/>
      <c r="AQ87" s="1"/>
      <c r="AR87" s="1"/>
      <c r="AX87" s="3"/>
      <c r="BA87" s="3"/>
      <c r="BB87" s="1"/>
      <c r="BL87" s="1"/>
      <c r="BV87" s="1"/>
    </row>
    <row r="88" spans="1:74" x14ac:dyDescent="0.25">
      <c r="A88" s="1" t="s">
        <v>236</v>
      </c>
      <c r="B88" s="1">
        <v>8</v>
      </c>
      <c r="G88" s="1">
        <v>1</v>
      </c>
      <c r="H88" s="1">
        <v>1</v>
      </c>
      <c r="I88" s="1">
        <v>1</v>
      </c>
      <c r="J88" s="1">
        <v>2</v>
      </c>
      <c r="K88" s="1">
        <v>2</v>
      </c>
      <c r="L88" s="1">
        <v>1</v>
      </c>
      <c r="M88" s="1">
        <v>1</v>
      </c>
      <c r="N88" s="1">
        <v>1</v>
      </c>
      <c r="O88" s="1">
        <v>2</v>
      </c>
      <c r="P88" s="1">
        <v>1</v>
      </c>
      <c r="Q88" s="1">
        <v>2</v>
      </c>
      <c r="R88" s="1">
        <v>1</v>
      </c>
      <c r="S88" s="1">
        <v>1</v>
      </c>
      <c r="T88" s="1">
        <v>1</v>
      </c>
      <c r="U88" s="1">
        <v>2</v>
      </c>
      <c r="V88" s="1">
        <v>1</v>
      </c>
      <c r="W88" s="1">
        <v>1</v>
      </c>
      <c r="X88" s="1">
        <v>1</v>
      </c>
      <c r="Y88" s="1">
        <v>2</v>
      </c>
      <c r="Z88" s="1">
        <v>3</v>
      </c>
      <c r="AA88" s="1">
        <v>1</v>
      </c>
      <c r="AB88" s="1">
        <v>2</v>
      </c>
      <c r="AC88" s="1">
        <v>5</v>
      </c>
      <c r="AD88" s="1">
        <v>2</v>
      </c>
      <c r="AE88" s="1">
        <v>3</v>
      </c>
      <c r="AF88" s="3">
        <v>8</v>
      </c>
      <c r="AK88" s="1">
        <v>21</v>
      </c>
      <c r="AM88" s="7"/>
      <c r="AP88" s="7"/>
      <c r="AQ88" s="1"/>
      <c r="AR88" s="1"/>
      <c r="AX88" s="3"/>
      <c r="BA88" s="3"/>
      <c r="BB88" s="1"/>
      <c r="BL88" s="1"/>
      <c r="BV88" s="1"/>
    </row>
    <row r="89" spans="1:74" x14ac:dyDescent="0.25">
      <c r="A89" s="1" t="s">
        <v>238</v>
      </c>
      <c r="B89" s="1">
        <v>8</v>
      </c>
      <c r="G89" s="1">
        <v>1</v>
      </c>
      <c r="H89" s="1">
        <v>1</v>
      </c>
      <c r="I89" s="1">
        <v>2</v>
      </c>
      <c r="J89" s="1">
        <v>1</v>
      </c>
      <c r="K89" s="1">
        <v>5</v>
      </c>
      <c r="L89" s="1">
        <v>1</v>
      </c>
      <c r="M89" s="1">
        <v>3</v>
      </c>
      <c r="N89" s="1">
        <v>1</v>
      </c>
      <c r="O89" s="1">
        <v>2</v>
      </c>
      <c r="P89" s="1">
        <v>7</v>
      </c>
      <c r="Q89" s="1">
        <v>5</v>
      </c>
      <c r="R89" s="1">
        <v>1</v>
      </c>
      <c r="S89" s="1">
        <v>2</v>
      </c>
      <c r="T89" s="1">
        <v>2</v>
      </c>
      <c r="U89" s="1">
        <v>1</v>
      </c>
      <c r="V89" s="1">
        <v>1</v>
      </c>
      <c r="W89" s="1">
        <v>2</v>
      </c>
      <c r="X89" s="1">
        <v>4</v>
      </c>
      <c r="Y89" s="1">
        <v>3</v>
      </c>
      <c r="Z89" s="1">
        <v>1</v>
      </c>
      <c r="AA89" s="1">
        <v>5</v>
      </c>
      <c r="AK89" s="1">
        <v>12</v>
      </c>
      <c r="AM89" s="7"/>
      <c r="AP89" s="7"/>
      <c r="AQ89" s="1"/>
      <c r="AR89" s="1"/>
      <c r="AX89" s="3"/>
      <c r="BA89" s="3"/>
      <c r="BB89" s="1"/>
      <c r="BL89" s="1"/>
      <c r="BV89" s="1"/>
    </row>
    <row r="90" spans="1:74" x14ac:dyDescent="0.25">
      <c r="A90" s="1" t="s">
        <v>245</v>
      </c>
      <c r="B90" s="1">
        <v>8</v>
      </c>
      <c r="G90" s="1">
        <v>1</v>
      </c>
      <c r="H90" s="1">
        <v>2</v>
      </c>
      <c r="I90" s="1">
        <v>1</v>
      </c>
      <c r="J90" s="1">
        <v>1</v>
      </c>
      <c r="K90" s="1">
        <v>1</v>
      </c>
      <c r="L90" s="1">
        <v>3</v>
      </c>
      <c r="M90" s="1">
        <v>2</v>
      </c>
      <c r="N90" s="1">
        <v>4</v>
      </c>
      <c r="O90" s="1">
        <v>3</v>
      </c>
      <c r="P90" s="1">
        <v>1</v>
      </c>
      <c r="Q90" s="1">
        <v>1</v>
      </c>
      <c r="R90" s="1">
        <v>2</v>
      </c>
      <c r="S90" s="1">
        <v>1</v>
      </c>
      <c r="T90" s="1">
        <v>4</v>
      </c>
      <c r="U90" s="1">
        <v>1</v>
      </c>
      <c r="V90" s="1">
        <v>3</v>
      </c>
      <c r="W90" s="1">
        <v>1</v>
      </c>
      <c r="X90" s="1">
        <v>1</v>
      </c>
      <c r="Y90" s="1">
        <v>12</v>
      </c>
      <c r="Z90" s="1">
        <v>2</v>
      </c>
      <c r="AA90" s="1">
        <v>3</v>
      </c>
      <c r="AK90" s="1">
        <v>15</v>
      </c>
      <c r="AM90" s="7"/>
      <c r="AP90" s="7"/>
      <c r="AQ90" s="1"/>
      <c r="AR90" s="1"/>
      <c r="AX90" s="3"/>
      <c r="BA90" s="3"/>
      <c r="BB90" s="1"/>
      <c r="BL90" s="1"/>
      <c r="BV90" s="1"/>
    </row>
    <row r="91" spans="1:74" x14ac:dyDescent="0.25">
      <c r="A91" s="1" t="s">
        <v>247</v>
      </c>
      <c r="B91" s="1">
        <v>8</v>
      </c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3</v>
      </c>
      <c r="O91" s="1">
        <v>1</v>
      </c>
      <c r="P91" s="1">
        <v>2</v>
      </c>
      <c r="Q91" s="1">
        <v>2</v>
      </c>
      <c r="R91" s="1">
        <v>3</v>
      </c>
      <c r="S91" s="1">
        <v>2</v>
      </c>
      <c r="T91" s="1">
        <v>1</v>
      </c>
      <c r="U91" s="1">
        <v>4</v>
      </c>
      <c r="V91" s="1">
        <v>1</v>
      </c>
      <c r="W91" s="1">
        <v>4</v>
      </c>
      <c r="X91" s="1">
        <v>2</v>
      </c>
      <c r="Y91" s="1">
        <v>1</v>
      </c>
      <c r="Z91" s="1">
        <v>2</v>
      </c>
      <c r="AA91" s="1">
        <v>3</v>
      </c>
      <c r="AB91" s="1">
        <v>3</v>
      </c>
      <c r="AC91" s="1">
        <v>1</v>
      </c>
      <c r="AK91" s="1">
        <v>17</v>
      </c>
      <c r="AM91" s="7"/>
      <c r="AP91" s="7"/>
      <c r="AQ91" s="1"/>
      <c r="AR91" s="1"/>
      <c r="AX91" s="3"/>
      <c r="BA91" s="3"/>
      <c r="BB91" s="1"/>
      <c r="BL91" s="1"/>
      <c r="BV91" s="1"/>
    </row>
    <row r="92" spans="1:74" x14ac:dyDescent="0.25">
      <c r="A92" s="1" t="s">
        <v>251</v>
      </c>
      <c r="B92" s="1">
        <v>8</v>
      </c>
      <c r="G92" s="1">
        <v>2</v>
      </c>
      <c r="H92" s="1">
        <v>2</v>
      </c>
      <c r="I92" s="1">
        <v>2</v>
      </c>
      <c r="J92" s="1">
        <v>2</v>
      </c>
      <c r="K92" s="1">
        <v>1</v>
      </c>
      <c r="L92" s="1">
        <v>2</v>
      </c>
      <c r="M92" s="1">
        <v>1</v>
      </c>
      <c r="N92" s="1">
        <v>2</v>
      </c>
      <c r="O92" s="1">
        <v>1</v>
      </c>
      <c r="P92" s="1">
        <v>1</v>
      </c>
      <c r="Q92" s="1">
        <v>2</v>
      </c>
      <c r="R92" s="1">
        <v>4</v>
      </c>
      <c r="S92" s="1">
        <v>1</v>
      </c>
      <c r="T92" s="1">
        <v>2</v>
      </c>
      <c r="U92" s="1">
        <v>1</v>
      </c>
      <c r="V92" s="1">
        <v>7</v>
      </c>
      <c r="W92" s="1">
        <v>2</v>
      </c>
      <c r="X92" s="1">
        <v>2</v>
      </c>
      <c r="Y92" s="1">
        <v>2</v>
      </c>
      <c r="Z92" s="1">
        <v>4</v>
      </c>
      <c r="AA92" s="1">
        <v>9</v>
      </c>
      <c r="AB92" s="1">
        <v>5</v>
      </c>
      <c r="AC92" s="1">
        <v>3</v>
      </c>
      <c r="AK92" s="1">
        <v>15</v>
      </c>
      <c r="AM92" s="7"/>
      <c r="AP92" s="7"/>
      <c r="AQ92" s="1"/>
      <c r="AR92" s="1"/>
      <c r="AX92" s="3"/>
      <c r="BA92" s="3"/>
      <c r="BB92" s="1"/>
      <c r="BL92" s="1"/>
      <c r="BV92" s="1"/>
    </row>
    <row r="93" spans="1:74" x14ac:dyDescent="0.25">
      <c r="A93" s="1" t="s">
        <v>254</v>
      </c>
      <c r="B93" s="1">
        <v>8</v>
      </c>
      <c r="G93" s="1">
        <v>1</v>
      </c>
      <c r="H93" s="1">
        <v>1</v>
      </c>
      <c r="I93" s="1">
        <v>1</v>
      </c>
      <c r="J93" s="1">
        <v>1</v>
      </c>
      <c r="K93" s="1">
        <v>2</v>
      </c>
      <c r="L93" s="1">
        <v>2</v>
      </c>
      <c r="M93" s="1">
        <v>2</v>
      </c>
      <c r="N93" s="1">
        <v>2</v>
      </c>
      <c r="O93" s="1">
        <v>1</v>
      </c>
      <c r="P93" s="1">
        <v>4</v>
      </c>
      <c r="Q93" s="1">
        <v>2</v>
      </c>
      <c r="R93" s="1">
        <v>5</v>
      </c>
      <c r="S93" s="1">
        <v>3</v>
      </c>
      <c r="T93" s="1">
        <v>1</v>
      </c>
      <c r="U93" s="1">
        <v>3</v>
      </c>
      <c r="V93" s="1">
        <v>1</v>
      </c>
      <c r="W93" s="1">
        <v>2</v>
      </c>
      <c r="X93" s="1">
        <v>1</v>
      </c>
      <c r="Y93" s="1">
        <v>2</v>
      </c>
      <c r="Z93" s="1">
        <v>1</v>
      </c>
      <c r="AA93" s="1">
        <v>4</v>
      </c>
      <c r="AB93" s="1">
        <v>1</v>
      </c>
      <c r="AC93" s="1">
        <v>3</v>
      </c>
      <c r="AD93" s="1">
        <v>1</v>
      </c>
      <c r="AE93" s="1">
        <v>11</v>
      </c>
      <c r="AK93" s="1">
        <v>14</v>
      </c>
      <c r="AM93" s="7"/>
      <c r="AP93" s="7"/>
      <c r="AQ93" s="1"/>
      <c r="AR93" s="1"/>
      <c r="AX93" s="3"/>
      <c r="BA93" s="3"/>
      <c r="BB93" s="1"/>
      <c r="BL93" s="1"/>
      <c r="BV93" s="1"/>
    </row>
    <row r="94" spans="1:74" x14ac:dyDescent="0.25">
      <c r="A94" s="1" t="s">
        <v>256</v>
      </c>
      <c r="B94" s="1">
        <v>8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2</v>
      </c>
      <c r="N94" s="1">
        <v>1</v>
      </c>
      <c r="O94" s="1">
        <v>1</v>
      </c>
      <c r="P94" s="1">
        <v>2</v>
      </c>
      <c r="Q94" s="1">
        <v>1</v>
      </c>
      <c r="R94" s="1">
        <v>2</v>
      </c>
      <c r="S94" s="1">
        <v>3</v>
      </c>
      <c r="T94" s="1">
        <v>1</v>
      </c>
      <c r="U94" s="1">
        <v>1</v>
      </c>
      <c r="V94" s="1">
        <v>1</v>
      </c>
      <c r="W94" s="1">
        <v>4</v>
      </c>
      <c r="X94" s="1">
        <v>1</v>
      </c>
      <c r="Y94" s="1">
        <v>1</v>
      </c>
      <c r="Z94" s="1">
        <v>1</v>
      </c>
      <c r="AA94" s="1">
        <v>8</v>
      </c>
      <c r="AB94" s="1">
        <v>2</v>
      </c>
      <c r="AC94" s="1">
        <v>1</v>
      </c>
      <c r="AD94" s="1">
        <v>3</v>
      </c>
      <c r="AE94" s="1">
        <v>2</v>
      </c>
      <c r="AF94" s="3">
        <v>2</v>
      </c>
      <c r="AG94" s="1">
        <v>2</v>
      </c>
      <c r="AH94" s="1">
        <v>12</v>
      </c>
      <c r="AK94" s="1">
        <v>20</v>
      </c>
      <c r="AM94" s="7"/>
      <c r="AP94" s="7"/>
      <c r="AQ94" s="1"/>
      <c r="AR94" s="1"/>
      <c r="AX94" s="3"/>
      <c r="BA94" s="3"/>
      <c r="BB94" s="1"/>
      <c r="BL94" s="1"/>
      <c r="BV94" s="1"/>
    </row>
    <row r="95" spans="1:74" x14ac:dyDescent="0.25">
      <c r="A95" s="1" t="s">
        <v>259</v>
      </c>
      <c r="B95" s="1">
        <v>8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2</v>
      </c>
      <c r="N95" s="1">
        <v>1</v>
      </c>
      <c r="O95" s="1">
        <v>3</v>
      </c>
      <c r="P95" s="1">
        <v>1</v>
      </c>
      <c r="Q95" s="1">
        <v>1</v>
      </c>
      <c r="R95" s="1">
        <v>1</v>
      </c>
      <c r="S95" s="1">
        <v>2</v>
      </c>
      <c r="T95" s="1">
        <v>1</v>
      </c>
      <c r="U95" s="1">
        <v>4</v>
      </c>
      <c r="V95" s="1">
        <v>4</v>
      </c>
      <c r="W95" s="1">
        <v>5</v>
      </c>
      <c r="X95" s="1">
        <v>10</v>
      </c>
      <c r="Y95" s="1">
        <v>4</v>
      </c>
      <c r="Z95" s="1">
        <v>3</v>
      </c>
      <c r="AA95" s="1">
        <v>1</v>
      </c>
      <c r="AB95" s="1">
        <v>1</v>
      </c>
      <c r="AK95" s="1">
        <v>16</v>
      </c>
      <c r="AM95" s="7"/>
      <c r="AP95" s="7"/>
      <c r="AQ95" s="1"/>
      <c r="AR95" s="1"/>
      <c r="AX95" s="3"/>
      <c r="BA95" s="3"/>
      <c r="BB95" s="1"/>
      <c r="BL95" s="1"/>
      <c r="BV95" s="1"/>
    </row>
    <row r="96" spans="1:74" x14ac:dyDescent="0.25">
      <c r="A96" s="1" t="s">
        <v>264</v>
      </c>
      <c r="B96" s="1">
        <v>8</v>
      </c>
      <c r="G96" s="1">
        <v>1</v>
      </c>
      <c r="H96" s="1">
        <v>1</v>
      </c>
      <c r="I96" s="1">
        <v>1</v>
      </c>
      <c r="J96" s="1">
        <v>3</v>
      </c>
      <c r="K96" s="1">
        <v>1</v>
      </c>
      <c r="L96" s="1">
        <v>3</v>
      </c>
      <c r="M96" s="1">
        <v>1</v>
      </c>
      <c r="N96" s="1">
        <v>1</v>
      </c>
      <c r="O96" s="1">
        <v>3</v>
      </c>
      <c r="P96" s="1">
        <v>2</v>
      </c>
      <c r="Q96" s="1">
        <v>4</v>
      </c>
      <c r="R96" s="1">
        <v>1</v>
      </c>
      <c r="S96" s="1">
        <v>1</v>
      </c>
      <c r="T96" s="1">
        <v>2</v>
      </c>
      <c r="U96" s="1">
        <v>3</v>
      </c>
      <c r="V96" s="1">
        <v>4</v>
      </c>
      <c r="W96" s="1">
        <v>1</v>
      </c>
      <c r="X96" s="1">
        <v>1</v>
      </c>
      <c r="Y96" s="1">
        <v>9</v>
      </c>
      <c r="Z96" s="1">
        <v>1</v>
      </c>
      <c r="AA96" s="1">
        <v>3</v>
      </c>
      <c r="AB96" s="1">
        <v>8</v>
      </c>
      <c r="AC96" s="1">
        <v>7</v>
      </c>
      <c r="AK96" s="1">
        <v>15</v>
      </c>
      <c r="AM96" s="7"/>
      <c r="AP96" s="7"/>
      <c r="AQ96" s="1"/>
      <c r="AR96" s="1"/>
      <c r="AX96" s="3"/>
      <c r="BA96" s="3"/>
      <c r="BB96" s="1"/>
      <c r="BL96" s="1"/>
      <c r="BV96" s="1"/>
    </row>
    <row r="97" spans="1:74" x14ac:dyDescent="0.25">
      <c r="A97" s="1" t="s">
        <v>271</v>
      </c>
      <c r="B97" s="1">
        <v>8</v>
      </c>
      <c r="G97" s="1">
        <v>1</v>
      </c>
      <c r="H97" s="1">
        <v>1</v>
      </c>
      <c r="I97" s="1">
        <v>1</v>
      </c>
      <c r="J97" s="1">
        <v>2</v>
      </c>
      <c r="K97" s="1">
        <v>2</v>
      </c>
      <c r="L97" s="1">
        <v>1</v>
      </c>
      <c r="M97" s="1">
        <v>1</v>
      </c>
      <c r="N97" s="1">
        <v>1</v>
      </c>
      <c r="O97" s="1">
        <v>2</v>
      </c>
      <c r="P97" s="1">
        <v>4</v>
      </c>
      <c r="Q97" s="1">
        <v>1</v>
      </c>
      <c r="R97" s="1">
        <v>3</v>
      </c>
      <c r="S97" s="1">
        <v>2</v>
      </c>
      <c r="T97" s="1">
        <v>1</v>
      </c>
      <c r="U97" s="1">
        <v>3</v>
      </c>
      <c r="V97" s="1">
        <v>1</v>
      </c>
      <c r="W97" s="1">
        <v>2</v>
      </c>
      <c r="X97" s="1">
        <v>6</v>
      </c>
      <c r="Y97" s="1">
        <v>18</v>
      </c>
      <c r="Z97" s="1">
        <v>2</v>
      </c>
      <c r="AA97" s="1">
        <v>4</v>
      </c>
      <c r="AK97" s="1">
        <v>17</v>
      </c>
      <c r="AM97" s="7"/>
      <c r="AP97" s="7"/>
      <c r="AQ97" s="1"/>
      <c r="AR97" s="1"/>
      <c r="AX97" s="3"/>
      <c r="BA97" s="3"/>
      <c r="BB97" s="1"/>
      <c r="BL97" s="1"/>
      <c r="BV97" s="1"/>
    </row>
    <row r="98" spans="1:74" x14ac:dyDescent="0.25">
      <c r="A98" s="1" t="s">
        <v>276</v>
      </c>
      <c r="B98" s="1">
        <v>8</v>
      </c>
      <c r="G98" s="1">
        <v>1</v>
      </c>
      <c r="H98" s="1">
        <v>1</v>
      </c>
      <c r="I98" s="1">
        <v>1</v>
      </c>
      <c r="J98" s="1">
        <v>1</v>
      </c>
      <c r="K98" s="1">
        <v>1</v>
      </c>
      <c r="L98" s="1">
        <v>1</v>
      </c>
      <c r="M98" s="1">
        <v>2</v>
      </c>
      <c r="N98" s="1">
        <v>3</v>
      </c>
      <c r="O98" s="1">
        <v>7</v>
      </c>
      <c r="P98" s="1">
        <v>1</v>
      </c>
      <c r="Q98" s="1">
        <v>4</v>
      </c>
      <c r="R98" s="1">
        <v>1</v>
      </c>
      <c r="S98" s="1">
        <v>1</v>
      </c>
      <c r="T98" s="1">
        <v>1</v>
      </c>
      <c r="U98" s="1">
        <v>5</v>
      </c>
      <c r="V98" s="1">
        <v>1</v>
      </c>
      <c r="W98" s="1">
        <v>1</v>
      </c>
      <c r="X98" s="1">
        <v>1</v>
      </c>
      <c r="Y98" s="1">
        <v>1</v>
      </c>
      <c r="Z98" s="1">
        <v>5</v>
      </c>
      <c r="AA98" s="1">
        <v>1</v>
      </c>
      <c r="AB98" s="1">
        <v>2</v>
      </c>
      <c r="AC98" s="1">
        <v>3</v>
      </c>
      <c r="AD98" s="1">
        <v>6</v>
      </c>
      <c r="AK98" s="1">
        <v>14</v>
      </c>
      <c r="AM98" s="7"/>
      <c r="AP98" s="7"/>
      <c r="AQ98" s="1"/>
      <c r="AR98" s="1"/>
      <c r="AX98" s="3"/>
      <c r="BA98" s="3"/>
      <c r="BB98" s="1"/>
      <c r="BL98" s="1"/>
      <c r="BV98" s="1"/>
    </row>
    <row r="99" spans="1:74" x14ac:dyDescent="0.25">
      <c r="A99" s="1" t="s">
        <v>278</v>
      </c>
      <c r="B99" s="1">
        <v>8</v>
      </c>
      <c r="G99" s="1">
        <v>1</v>
      </c>
      <c r="H99" s="1">
        <v>1</v>
      </c>
      <c r="I99" s="1">
        <v>1</v>
      </c>
      <c r="J99" s="1">
        <v>1</v>
      </c>
      <c r="K99" s="1">
        <v>1</v>
      </c>
      <c r="L99" s="1">
        <v>2</v>
      </c>
      <c r="M99" s="1">
        <v>1</v>
      </c>
      <c r="N99" s="1">
        <v>1</v>
      </c>
      <c r="O99" s="1">
        <v>1</v>
      </c>
      <c r="P99" s="1">
        <v>1</v>
      </c>
      <c r="Q99" s="1">
        <v>1</v>
      </c>
      <c r="R99" s="1">
        <v>6</v>
      </c>
      <c r="S99" s="1">
        <v>3</v>
      </c>
      <c r="T99" s="1">
        <v>1</v>
      </c>
      <c r="U99" s="1">
        <v>2</v>
      </c>
      <c r="V99" s="1">
        <v>2</v>
      </c>
      <c r="W99" s="1">
        <v>4</v>
      </c>
      <c r="X99" s="1">
        <v>2</v>
      </c>
      <c r="Y99" s="1">
        <v>1</v>
      </c>
      <c r="Z99" s="1">
        <v>2</v>
      </c>
      <c r="AA99" s="1">
        <v>4</v>
      </c>
      <c r="AB99" s="1">
        <v>4</v>
      </c>
      <c r="AC99" s="1">
        <v>1</v>
      </c>
      <c r="AD99" s="1">
        <v>4</v>
      </c>
      <c r="AE99" s="1">
        <v>6</v>
      </c>
      <c r="AF99" s="3">
        <v>4</v>
      </c>
      <c r="AG99" s="1">
        <v>11</v>
      </c>
      <c r="AK99" s="1">
        <v>17</v>
      </c>
      <c r="AM99" s="7"/>
      <c r="AP99" s="7"/>
      <c r="AQ99" s="1"/>
      <c r="AR99" s="1"/>
      <c r="AX99" s="3"/>
      <c r="BA99" s="3"/>
      <c r="BB99" s="1"/>
      <c r="BL99" s="1"/>
      <c r="BV99" s="1"/>
    </row>
    <row r="100" spans="1:74" x14ac:dyDescent="0.25">
      <c r="A100" s="1" t="s">
        <v>282</v>
      </c>
      <c r="B100" s="1">
        <v>8</v>
      </c>
      <c r="G100" s="1">
        <v>1</v>
      </c>
      <c r="H100" s="1">
        <v>3</v>
      </c>
      <c r="I100" s="1">
        <v>1</v>
      </c>
      <c r="J100" s="1">
        <v>3</v>
      </c>
      <c r="K100" s="1">
        <v>1</v>
      </c>
      <c r="L100" s="1">
        <v>1</v>
      </c>
      <c r="M100" s="1">
        <v>2</v>
      </c>
      <c r="N100" s="1">
        <v>1</v>
      </c>
      <c r="O100" s="1">
        <v>1</v>
      </c>
      <c r="P100" s="1">
        <v>1</v>
      </c>
      <c r="Q100" s="1">
        <v>1</v>
      </c>
      <c r="R100" s="1">
        <v>1</v>
      </c>
      <c r="S100" s="1">
        <v>5</v>
      </c>
      <c r="T100" s="1">
        <v>6</v>
      </c>
      <c r="U100" s="1">
        <v>1</v>
      </c>
      <c r="V100" s="1">
        <v>3</v>
      </c>
      <c r="W100" s="1">
        <v>3</v>
      </c>
      <c r="X100" s="1">
        <v>5</v>
      </c>
      <c r="Y100" s="1">
        <v>3</v>
      </c>
      <c r="Z100" s="1">
        <v>9</v>
      </c>
      <c r="AA100" s="1">
        <v>1</v>
      </c>
      <c r="AB100" s="1">
        <v>1</v>
      </c>
      <c r="AC100" s="1">
        <v>7</v>
      </c>
      <c r="AK100" s="1">
        <v>15</v>
      </c>
      <c r="AM100" s="7"/>
      <c r="AP100" s="7"/>
      <c r="AQ100" s="1"/>
      <c r="AR100" s="1"/>
      <c r="AX100" s="3"/>
      <c r="BA100" s="3"/>
      <c r="BB100" s="1"/>
      <c r="BL100" s="1"/>
      <c r="BV100" s="1"/>
    </row>
    <row r="101" spans="1:74" x14ac:dyDescent="0.25">
      <c r="A101" s="1" t="s">
        <v>283</v>
      </c>
      <c r="B101" s="1">
        <v>8</v>
      </c>
      <c r="G101" s="1">
        <v>2</v>
      </c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3</v>
      </c>
      <c r="N101" s="1">
        <v>1</v>
      </c>
      <c r="O101" s="1">
        <v>1</v>
      </c>
      <c r="P101" s="1">
        <v>1</v>
      </c>
      <c r="Q101" s="1">
        <v>1</v>
      </c>
      <c r="R101" s="1">
        <v>5</v>
      </c>
      <c r="S101" s="1">
        <v>1</v>
      </c>
      <c r="T101" s="1">
        <v>2</v>
      </c>
      <c r="U101" s="1">
        <v>2</v>
      </c>
      <c r="V101" s="1">
        <v>4</v>
      </c>
      <c r="W101" s="1">
        <v>1</v>
      </c>
      <c r="X101" s="1">
        <v>2</v>
      </c>
      <c r="Y101" s="1">
        <v>4</v>
      </c>
      <c r="Z101" s="1">
        <v>3</v>
      </c>
      <c r="AA101" s="1">
        <v>4</v>
      </c>
      <c r="AB101" s="1">
        <v>1</v>
      </c>
      <c r="AC101" s="1">
        <v>2</v>
      </c>
      <c r="AK101" s="1">
        <v>17</v>
      </c>
      <c r="AM101" s="7"/>
      <c r="AP101" s="7"/>
      <c r="AQ101" s="1"/>
      <c r="AR101" s="1"/>
      <c r="AX101" s="3"/>
      <c r="BA101" s="3"/>
      <c r="BB101" s="1"/>
      <c r="BL101" s="1"/>
      <c r="BV101" s="1"/>
    </row>
    <row r="102" spans="1:74" x14ac:dyDescent="0.25">
      <c r="A102" s="1" t="s">
        <v>288</v>
      </c>
      <c r="B102" s="1">
        <v>8</v>
      </c>
      <c r="G102" s="1">
        <v>2</v>
      </c>
      <c r="H102" s="1">
        <v>1</v>
      </c>
      <c r="I102" s="1">
        <v>2</v>
      </c>
      <c r="J102" s="1">
        <v>2</v>
      </c>
      <c r="K102" s="1">
        <v>2</v>
      </c>
      <c r="L102" s="1">
        <v>2</v>
      </c>
      <c r="M102" s="1">
        <v>1</v>
      </c>
      <c r="N102" s="1">
        <v>2</v>
      </c>
      <c r="O102" s="1">
        <v>2</v>
      </c>
      <c r="P102" s="1">
        <v>1</v>
      </c>
      <c r="Q102" s="1">
        <v>2</v>
      </c>
      <c r="R102" s="1">
        <v>2</v>
      </c>
      <c r="S102" s="1">
        <v>2</v>
      </c>
      <c r="T102" s="1">
        <v>3</v>
      </c>
      <c r="U102" s="1">
        <v>1</v>
      </c>
      <c r="V102" s="1">
        <v>1</v>
      </c>
      <c r="W102" s="1">
        <v>3</v>
      </c>
      <c r="X102" s="1">
        <v>4</v>
      </c>
      <c r="Y102" s="1">
        <v>4</v>
      </c>
      <c r="Z102" s="1">
        <v>4</v>
      </c>
      <c r="AA102" s="1">
        <v>1</v>
      </c>
      <c r="AB102" s="1">
        <v>2</v>
      </c>
      <c r="AC102" s="1">
        <v>2</v>
      </c>
      <c r="AD102" s="1">
        <v>1</v>
      </c>
      <c r="AK102" s="1">
        <v>16</v>
      </c>
      <c r="AM102" s="7"/>
      <c r="AP102" s="7"/>
      <c r="AQ102" s="1"/>
      <c r="AR102" s="1"/>
      <c r="AX102" s="3"/>
      <c r="BA102" s="3"/>
      <c r="BB102" s="1"/>
      <c r="BL102" s="1"/>
      <c r="BV102" s="1"/>
    </row>
    <row r="103" spans="1:74" x14ac:dyDescent="0.25">
      <c r="A103" s="1" t="s">
        <v>291</v>
      </c>
      <c r="B103" s="1">
        <v>8</v>
      </c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2</v>
      </c>
      <c r="N103" s="1">
        <v>1</v>
      </c>
      <c r="O103" s="1">
        <v>2</v>
      </c>
      <c r="P103" s="1">
        <v>1</v>
      </c>
      <c r="Q103" s="1">
        <v>1</v>
      </c>
      <c r="R103" s="1">
        <v>1</v>
      </c>
      <c r="S103" s="1">
        <v>1</v>
      </c>
      <c r="T103" s="1">
        <v>1</v>
      </c>
      <c r="U103" s="1">
        <v>3</v>
      </c>
      <c r="V103" s="1">
        <v>2</v>
      </c>
      <c r="W103" s="1">
        <v>1</v>
      </c>
      <c r="X103" s="1">
        <v>4</v>
      </c>
      <c r="Y103" s="1">
        <v>2</v>
      </c>
      <c r="Z103" s="1">
        <v>1</v>
      </c>
      <c r="AA103" s="1">
        <v>3</v>
      </c>
      <c r="AB103" s="1">
        <v>16</v>
      </c>
      <c r="AC103" s="1">
        <v>1</v>
      </c>
      <c r="AD103" s="1">
        <v>2</v>
      </c>
      <c r="AE103" s="1">
        <v>2</v>
      </c>
      <c r="AK103" s="1">
        <v>20</v>
      </c>
      <c r="AM103" s="7"/>
      <c r="AP103" s="7"/>
      <c r="AQ103" s="1"/>
      <c r="AR103" s="1"/>
      <c r="AX103" s="3"/>
      <c r="BA103" s="3"/>
      <c r="BB103" s="1"/>
      <c r="BL103" s="1"/>
      <c r="BV103" s="1"/>
    </row>
    <row r="104" spans="1:74" x14ac:dyDescent="0.25">
      <c r="A104" s="1" t="s">
        <v>292</v>
      </c>
      <c r="B104" s="1">
        <v>8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2</v>
      </c>
      <c r="N104" s="1">
        <v>2</v>
      </c>
      <c r="O104" s="1">
        <v>3</v>
      </c>
      <c r="P104" s="1">
        <v>1</v>
      </c>
      <c r="Q104" s="1">
        <v>1</v>
      </c>
      <c r="R104" s="1">
        <v>1</v>
      </c>
      <c r="S104" s="1">
        <v>1</v>
      </c>
      <c r="T104" s="1">
        <v>4</v>
      </c>
      <c r="U104" s="1">
        <v>1</v>
      </c>
      <c r="V104" s="1">
        <v>5</v>
      </c>
      <c r="W104" s="1">
        <v>1</v>
      </c>
      <c r="X104" s="1">
        <v>2</v>
      </c>
      <c r="Y104" s="1">
        <v>3</v>
      </c>
      <c r="Z104" s="1">
        <v>1</v>
      </c>
      <c r="AA104" s="1">
        <v>3</v>
      </c>
      <c r="AB104" s="1">
        <v>2</v>
      </c>
      <c r="AC104" s="1">
        <v>5</v>
      </c>
      <c r="AD104" s="1">
        <v>2</v>
      </c>
      <c r="AE104" s="1">
        <v>6</v>
      </c>
      <c r="AK104" s="1">
        <v>18</v>
      </c>
      <c r="AM104" s="7"/>
      <c r="AP104" s="7"/>
      <c r="AQ104" s="1"/>
      <c r="AR104" s="1"/>
      <c r="AX104" s="3"/>
      <c r="BA104" s="3"/>
      <c r="BB104" s="1"/>
      <c r="BL104" s="1"/>
      <c r="BV104" s="1"/>
    </row>
    <row r="105" spans="1:74" x14ac:dyDescent="0.25">
      <c r="A105" s="1" t="s">
        <v>293</v>
      </c>
      <c r="B105" s="1">
        <v>8</v>
      </c>
      <c r="G105" s="1">
        <v>3</v>
      </c>
      <c r="H105" s="1">
        <v>1</v>
      </c>
      <c r="I105" s="1">
        <v>1</v>
      </c>
      <c r="J105" s="1">
        <v>1</v>
      </c>
      <c r="K105" s="1">
        <v>1</v>
      </c>
      <c r="L105" s="1">
        <v>1</v>
      </c>
      <c r="M105" s="1">
        <v>2</v>
      </c>
      <c r="N105" s="1">
        <v>3</v>
      </c>
      <c r="O105" s="1">
        <v>1</v>
      </c>
      <c r="P105" s="1">
        <v>2</v>
      </c>
      <c r="Q105" s="1">
        <v>1</v>
      </c>
      <c r="R105" s="1">
        <v>1</v>
      </c>
      <c r="S105" s="1">
        <v>1</v>
      </c>
      <c r="T105" s="1">
        <v>1</v>
      </c>
      <c r="U105" s="1">
        <v>7</v>
      </c>
      <c r="V105" s="1">
        <v>1</v>
      </c>
      <c r="W105" s="1">
        <v>7</v>
      </c>
      <c r="X105" s="1">
        <v>8</v>
      </c>
      <c r="Y105" s="1">
        <v>3</v>
      </c>
      <c r="Z105" s="1">
        <v>4</v>
      </c>
      <c r="AA105" s="1">
        <v>2</v>
      </c>
      <c r="AB105" s="1">
        <v>1</v>
      </c>
      <c r="AK105" s="1">
        <v>16</v>
      </c>
      <c r="AM105" s="7"/>
      <c r="AP105" s="7"/>
      <c r="AQ105" s="1"/>
      <c r="AR105" s="1"/>
      <c r="AX105" s="3"/>
      <c r="BA105" s="3"/>
      <c r="BB105" s="1"/>
      <c r="BL105" s="1"/>
      <c r="BV105" s="1"/>
    </row>
    <row r="106" spans="1:74" x14ac:dyDescent="0.25">
      <c r="A106" s="1" t="s">
        <v>294</v>
      </c>
      <c r="B106" s="1">
        <v>8</v>
      </c>
      <c r="G106" s="1">
        <v>1</v>
      </c>
      <c r="H106" s="1">
        <v>1</v>
      </c>
      <c r="I106" s="1">
        <v>1</v>
      </c>
      <c r="J106" s="1">
        <v>1</v>
      </c>
      <c r="K106" s="1">
        <v>1</v>
      </c>
      <c r="L106" s="1">
        <v>2</v>
      </c>
      <c r="M106" s="1">
        <v>1</v>
      </c>
      <c r="N106" s="1">
        <v>3</v>
      </c>
      <c r="O106" s="1">
        <v>3</v>
      </c>
      <c r="P106" s="1">
        <v>1</v>
      </c>
      <c r="Q106" s="1">
        <v>2</v>
      </c>
      <c r="R106" s="1">
        <v>2</v>
      </c>
      <c r="S106" s="1">
        <v>1</v>
      </c>
      <c r="T106" s="1">
        <v>1</v>
      </c>
      <c r="U106" s="1">
        <v>3</v>
      </c>
      <c r="V106" s="1">
        <v>11</v>
      </c>
      <c r="W106" s="1">
        <v>3</v>
      </c>
      <c r="X106" s="1">
        <v>2</v>
      </c>
      <c r="Y106" s="1">
        <v>7</v>
      </c>
      <c r="Z106" s="1">
        <v>1</v>
      </c>
      <c r="AK106" s="1">
        <v>15</v>
      </c>
      <c r="AM106" s="7"/>
      <c r="AP106" s="7"/>
      <c r="AQ106" s="1"/>
      <c r="AR106" s="1"/>
      <c r="AX106" s="3"/>
      <c r="BA106" s="3"/>
      <c r="BB106" s="1"/>
      <c r="BL106" s="1"/>
      <c r="BV106" s="1"/>
    </row>
    <row r="107" spans="1:74" x14ac:dyDescent="0.25">
      <c r="A107" s="1" t="s">
        <v>296</v>
      </c>
      <c r="B107" s="1">
        <v>8</v>
      </c>
      <c r="G107" s="1">
        <v>2</v>
      </c>
      <c r="H107" s="1">
        <v>1</v>
      </c>
      <c r="I107" s="1">
        <v>1</v>
      </c>
      <c r="J107" s="1">
        <v>3</v>
      </c>
      <c r="K107" s="1">
        <v>1</v>
      </c>
      <c r="L107" s="1">
        <v>1</v>
      </c>
      <c r="M107" s="1">
        <v>1</v>
      </c>
      <c r="N107" s="1">
        <v>4</v>
      </c>
      <c r="O107" s="1">
        <v>1</v>
      </c>
      <c r="P107" s="1">
        <v>1</v>
      </c>
      <c r="Q107" s="1">
        <v>1</v>
      </c>
      <c r="R107" s="1">
        <v>1</v>
      </c>
      <c r="S107" s="1">
        <v>1</v>
      </c>
      <c r="T107" s="1">
        <v>2</v>
      </c>
      <c r="U107" s="1">
        <v>2</v>
      </c>
      <c r="V107" s="1">
        <v>7</v>
      </c>
      <c r="W107" s="1">
        <v>1</v>
      </c>
      <c r="X107" s="1">
        <v>1</v>
      </c>
      <c r="Y107" s="1">
        <v>1</v>
      </c>
      <c r="Z107" s="1">
        <v>2</v>
      </c>
      <c r="AA107" s="1">
        <v>1</v>
      </c>
      <c r="AB107" s="1">
        <v>7</v>
      </c>
      <c r="AK107" s="1">
        <v>16</v>
      </c>
      <c r="AM107" s="7"/>
      <c r="AP107" s="7"/>
      <c r="AQ107" s="1"/>
      <c r="AR107" s="1"/>
      <c r="AX107" s="3"/>
      <c r="BA107" s="3"/>
      <c r="BB107" s="1"/>
      <c r="BL107" s="1"/>
      <c r="BV107" s="1"/>
    </row>
    <row r="108" spans="1:74" x14ac:dyDescent="0.25">
      <c r="A108" s="13" t="s">
        <v>311</v>
      </c>
      <c r="B108" s="13">
        <v>8</v>
      </c>
      <c r="E108" s="13"/>
      <c r="F108" s="13"/>
      <c r="G108" s="13">
        <v>1</v>
      </c>
      <c r="H108" s="13">
        <v>1</v>
      </c>
      <c r="I108" s="13">
        <v>1</v>
      </c>
      <c r="J108" s="13">
        <v>2</v>
      </c>
      <c r="K108" s="13">
        <v>1</v>
      </c>
      <c r="L108" s="13">
        <v>1</v>
      </c>
      <c r="M108" s="13">
        <v>2</v>
      </c>
      <c r="N108" s="13">
        <v>4</v>
      </c>
      <c r="O108" s="13">
        <v>1</v>
      </c>
      <c r="P108" s="13">
        <v>1</v>
      </c>
      <c r="Q108" s="13">
        <v>5</v>
      </c>
      <c r="R108" s="13">
        <v>1</v>
      </c>
      <c r="S108" s="13">
        <v>1</v>
      </c>
      <c r="T108" s="13">
        <v>2</v>
      </c>
      <c r="U108" s="13">
        <v>3</v>
      </c>
      <c r="V108" s="13">
        <v>2</v>
      </c>
      <c r="W108" s="13">
        <v>3</v>
      </c>
      <c r="X108" s="13">
        <v>2</v>
      </c>
      <c r="Y108" s="13">
        <v>5</v>
      </c>
      <c r="Z108" s="13">
        <v>1</v>
      </c>
      <c r="AA108" s="13">
        <v>7</v>
      </c>
      <c r="AB108" s="13">
        <v>2</v>
      </c>
      <c r="AC108" s="13">
        <v>3</v>
      </c>
      <c r="AD108" s="13"/>
      <c r="AE108" s="13"/>
      <c r="AG108" s="13"/>
      <c r="AH108" s="13"/>
      <c r="AI108" s="13"/>
      <c r="AJ108" s="13"/>
      <c r="AK108" s="13">
        <v>16</v>
      </c>
      <c r="AM108" s="7"/>
      <c r="AP108" s="7"/>
      <c r="AQ108" s="13"/>
      <c r="AR108" s="13"/>
      <c r="AX108" s="3"/>
      <c r="BA108" s="3"/>
      <c r="BB108" s="13"/>
      <c r="BL108" s="13"/>
      <c r="BT108" s="13"/>
      <c r="BU108" s="13"/>
      <c r="BV108" s="13"/>
    </row>
    <row r="109" spans="1:74" x14ac:dyDescent="0.25">
      <c r="A109" s="17" t="s">
        <v>316</v>
      </c>
      <c r="B109" s="17">
        <v>8</v>
      </c>
      <c r="E109" s="17"/>
      <c r="F109" s="17"/>
      <c r="G109" s="17">
        <v>4</v>
      </c>
      <c r="H109" s="17">
        <v>1</v>
      </c>
      <c r="I109" s="17">
        <v>1</v>
      </c>
      <c r="J109" s="17">
        <v>3</v>
      </c>
      <c r="K109" s="17">
        <v>1</v>
      </c>
      <c r="L109" s="17">
        <v>2</v>
      </c>
      <c r="M109" s="17">
        <v>1</v>
      </c>
      <c r="N109" s="17">
        <v>1</v>
      </c>
      <c r="O109" s="17">
        <v>1</v>
      </c>
      <c r="P109" s="17">
        <v>1</v>
      </c>
      <c r="Q109" s="17">
        <v>4</v>
      </c>
      <c r="R109" s="17">
        <v>1</v>
      </c>
      <c r="S109" s="17">
        <v>1</v>
      </c>
      <c r="T109" s="17">
        <v>1</v>
      </c>
      <c r="U109" s="17">
        <v>4</v>
      </c>
      <c r="V109" s="17">
        <v>5</v>
      </c>
      <c r="W109" s="17"/>
      <c r="X109" s="17"/>
      <c r="Y109" s="17"/>
      <c r="Z109" s="17"/>
      <c r="AA109" s="17"/>
      <c r="AB109" s="17"/>
      <c r="AC109" s="17"/>
      <c r="AD109" s="17"/>
      <c r="AE109" s="17"/>
      <c r="AG109" s="17"/>
      <c r="AH109" s="17"/>
      <c r="AI109" s="17"/>
      <c r="AJ109" s="17"/>
      <c r="AK109" s="17">
        <v>15</v>
      </c>
      <c r="AM109" s="7"/>
      <c r="AP109" s="7"/>
      <c r="AQ109" s="17"/>
      <c r="AR109" s="17"/>
      <c r="AX109" s="3"/>
      <c r="AY109" s="17"/>
      <c r="BA109" s="3"/>
      <c r="BB109" s="17"/>
      <c r="BL109" s="17"/>
      <c r="BT109" s="17"/>
      <c r="BU109" s="17"/>
      <c r="BV109" s="17"/>
    </row>
    <row r="110" spans="1:74" x14ac:dyDescent="0.25">
      <c r="A110" s="19" t="s">
        <v>319</v>
      </c>
      <c r="B110" s="19">
        <v>8</v>
      </c>
      <c r="E110" s="19"/>
      <c r="F110" s="19"/>
      <c r="G110" s="19">
        <v>2</v>
      </c>
      <c r="H110" s="19">
        <v>1</v>
      </c>
      <c r="I110" s="19">
        <v>1</v>
      </c>
      <c r="J110" s="19">
        <v>1</v>
      </c>
      <c r="K110" s="19">
        <v>1</v>
      </c>
      <c r="L110" s="19">
        <v>1</v>
      </c>
      <c r="M110" s="19">
        <v>1</v>
      </c>
      <c r="N110" s="19">
        <v>1</v>
      </c>
      <c r="O110" s="19">
        <v>1</v>
      </c>
      <c r="P110" s="19">
        <v>3</v>
      </c>
      <c r="Q110" s="19">
        <v>1</v>
      </c>
      <c r="R110" s="19">
        <v>3</v>
      </c>
      <c r="S110" s="19">
        <v>2</v>
      </c>
      <c r="T110" s="19">
        <v>5</v>
      </c>
      <c r="U110" s="19">
        <v>3</v>
      </c>
      <c r="V110" s="19">
        <v>2</v>
      </c>
      <c r="W110" s="19">
        <v>5</v>
      </c>
      <c r="X110" s="19">
        <v>8</v>
      </c>
      <c r="Y110" s="19">
        <v>4</v>
      </c>
      <c r="Z110" s="19">
        <v>10</v>
      </c>
      <c r="AA110" s="19"/>
      <c r="AB110" s="19"/>
      <c r="AC110" s="19"/>
      <c r="AD110" s="19"/>
      <c r="AE110" s="19"/>
      <c r="AG110" s="19"/>
      <c r="AH110" s="19"/>
      <c r="AI110" s="19"/>
      <c r="AJ110" s="19"/>
      <c r="AK110" s="19">
        <v>16</v>
      </c>
      <c r="AM110" s="7"/>
      <c r="AP110" s="7"/>
      <c r="AQ110" s="19"/>
      <c r="AR110" s="19"/>
      <c r="AX110" s="3"/>
      <c r="AY110" s="19"/>
      <c r="BA110" s="3"/>
      <c r="BB110" s="19"/>
      <c r="BL110" s="19"/>
      <c r="BT110" s="19"/>
      <c r="BU110" s="19"/>
      <c r="BV110" s="19"/>
    </row>
    <row r="111" spans="1:74" x14ac:dyDescent="0.25">
      <c r="A111" s="21" t="s">
        <v>321</v>
      </c>
      <c r="B111" s="21">
        <v>8</v>
      </c>
      <c r="E111" s="21"/>
      <c r="F111" s="21"/>
      <c r="G111" s="21">
        <v>1</v>
      </c>
      <c r="H111" s="21">
        <v>1</v>
      </c>
      <c r="I111" s="21">
        <v>1</v>
      </c>
      <c r="J111" s="21">
        <v>1</v>
      </c>
      <c r="K111" s="21">
        <v>2</v>
      </c>
      <c r="L111" s="21">
        <v>2</v>
      </c>
      <c r="M111" s="21">
        <v>1</v>
      </c>
      <c r="N111" s="21">
        <v>1</v>
      </c>
      <c r="O111" s="21">
        <v>1</v>
      </c>
      <c r="P111" s="21">
        <v>1</v>
      </c>
      <c r="Q111" s="21">
        <v>2</v>
      </c>
      <c r="R111" s="21">
        <v>1</v>
      </c>
      <c r="S111" s="21">
        <v>2</v>
      </c>
      <c r="T111" s="21">
        <v>8</v>
      </c>
      <c r="U111" s="21">
        <v>2</v>
      </c>
      <c r="V111" s="21">
        <v>3</v>
      </c>
      <c r="W111" s="21">
        <v>9</v>
      </c>
      <c r="X111" s="21">
        <v>1</v>
      </c>
      <c r="Y111" s="21">
        <v>1</v>
      </c>
      <c r="Z111" s="21">
        <v>7</v>
      </c>
      <c r="AA111" s="21"/>
      <c r="AB111" s="21"/>
      <c r="AC111" s="21"/>
      <c r="AD111" s="21"/>
      <c r="AE111" s="21"/>
      <c r="AG111" s="21"/>
      <c r="AH111" s="21"/>
      <c r="AI111" s="21"/>
      <c r="AJ111" s="21"/>
      <c r="AK111" s="21">
        <v>16</v>
      </c>
      <c r="AM111" s="7"/>
      <c r="AP111" s="7"/>
      <c r="AQ111" s="21"/>
      <c r="AR111" s="21"/>
      <c r="AX111" s="3"/>
      <c r="AY111" s="21"/>
      <c r="BA111" s="3"/>
      <c r="BB111" s="21"/>
      <c r="BL111" s="21"/>
      <c r="BT111" s="21"/>
      <c r="BU111" s="21"/>
      <c r="BV111" s="21"/>
    </row>
    <row r="112" spans="1:74" x14ac:dyDescent="0.25">
      <c r="A112" s="27" t="s">
        <v>326</v>
      </c>
      <c r="B112" s="27">
        <v>8</v>
      </c>
      <c r="E112" s="27"/>
      <c r="F112" s="27"/>
      <c r="G112" s="27">
        <v>2</v>
      </c>
      <c r="H112" s="27">
        <v>3</v>
      </c>
      <c r="I112" s="27">
        <v>1</v>
      </c>
      <c r="J112" s="27">
        <v>2</v>
      </c>
      <c r="K112" s="27">
        <v>1</v>
      </c>
      <c r="L112" s="27">
        <v>1</v>
      </c>
      <c r="M112" s="27">
        <v>1</v>
      </c>
      <c r="N112" s="27">
        <v>1</v>
      </c>
      <c r="O112" s="27">
        <v>2</v>
      </c>
      <c r="P112" s="27">
        <v>2</v>
      </c>
      <c r="Q112" s="27">
        <v>1</v>
      </c>
      <c r="R112" s="27">
        <v>1</v>
      </c>
      <c r="S112" s="27">
        <v>1</v>
      </c>
      <c r="T112" s="27">
        <v>1</v>
      </c>
      <c r="U112" s="27">
        <v>2</v>
      </c>
      <c r="V112" s="27">
        <v>3</v>
      </c>
      <c r="W112" s="27">
        <v>3</v>
      </c>
      <c r="X112" s="27">
        <v>1</v>
      </c>
      <c r="Y112" s="27">
        <v>2</v>
      </c>
      <c r="Z112" s="27">
        <v>1</v>
      </c>
      <c r="AA112" s="27">
        <v>9</v>
      </c>
      <c r="AB112" s="27">
        <v>5</v>
      </c>
      <c r="AC112" s="27">
        <v>2</v>
      </c>
      <c r="AD112" s="27">
        <v>1</v>
      </c>
      <c r="AE112" s="27">
        <v>7</v>
      </c>
      <c r="AF112" s="3">
        <v>9</v>
      </c>
      <c r="AG112" s="27">
        <v>1</v>
      </c>
      <c r="AH112" s="27"/>
      <c r="AI112" s="27"/>
      <c r="AJ112" s="27"/>
      <c r="AK112" s="27">
        <v>18</v>
      </c>
      <c r="AM112" s="7"/>
      <c r="AP112" s="7"/>
      <c r="AQ112" s="27"/>
      <c r="AR112" s="27"/>
      <c r="AX112" s="3"/>
      <c r="AY112" s="27"/>
      <c r="BA112" s="3"/>
      <c r="BB112" s="27"/>
      <c r="BL112" s="27"/>
      <c r="BT112" s="27"/>
      <c r="BU112" s="27"/>
      <c r="BV112" s="27"/>
    </row>
    <row r="113" spans="1:74" x14ac:dyDescent="0.25">
      <c r="A113" s="29" t="s">
        <v>328</v>
      </c>
      <c r="B113" s="29">
        <v>8</v>
      </c>
      <c r="E113" s="29"/>
      <c r="F113" s="29"/>
      <c r="G113" s="29">
        <v>1</v>
      </c>
      <c r="H113" s="29">
        <v>1</v>
      </c>
      <c r="I113" s="29">
        <v>2</v>
      </c>
      <c r="J113" s="29">
        <v>2</v>
      </c>
      <c r="K113" s="29">
        <v>1</v>
      </c>
      <c r="L113" s="29">
        <v>1</v>
      </c>
      <c r="M113" s="29">
        <v>1</v>
      </c>
      <c r="N113" s="29">
        <v>2</v>
      </c>
      <c r="O113" s="29">
        <v>2</v>
      </c>
      <c r="P113" s="29">
        <v>1</v>
      </c>
      <c r="Q113" s="29">
        <v>1</v>
      </c>
      <c r="R113" s="29">
        <v>7</v>
      </c>
      <c r="S113" s="29">
        <v>1</v>
      </c>
      <c r="T113" s="29">
        <v>3</v>
      </c>
      <c r="U113" s="29">
        <v>1</v>
      </c>
      <c r="V113" s="29">
        <v>2</v>
      </c>
      <c r="W113" s="29">
        <v>1</v>
      </c>
      <c r="X113" s="29">
        <v>6</v>
      </c>
      <c r="Y113" s="29">
        <v>7</v>
      </c>
      <c r="Z113" s="29">
        <v>8</v>
      </c>
      <c r="AA113" s="29">
        <v>2</v>
      </c>
      <c r="AB113" s="29">
        <v>2</v>
      </c>
      <c r="AC113" s="29">
        <v>4</v>
      </c>
      <c r="AD113" s="29">
        <v>1</v>
      </c>
      <c r="AE113" s="29">
        <v>8</v>
      </c>
      <c r="AG113" s="29"/>
      <c r="AH113" s="29"/>
      <c r="AI113" s="29"/>
      <c r="AJ113" s="29"/>
      <c r="AK113" s="29">
        <v>17</v>
      </c>
      <c r="AM113" s="7"/>
      <c r="AP113" s="7"/>
      <c r="AQ113" s="29"/>
      <c r="AR113" s="29"/>
      <c r="AX113" s="3"/>
      <c r="AY113" s="29"/>
      <c r="BA113" s="3"/>
      <c r="BB113" s="29"/>
      <c r="BL113" s="29"/>
      <c r="BT113" s="29"/>
      <c r="BU113" s="29"/>
      <c r="BV113" s="29"/>
    </row>
    <row r="114" spans="1:74" x14ac:dyDescent="0.25">
      <c r="A114" s="32" t="s">
        <v>330</v>
      </c>
      <c r="B114" s="32">
        <v>8</v>
      </c>
      <c r="E114" s="32"/>
      <c r="F114" s="32"/>
      <c r="G114" s="32">
        <v>3</v>
      </c>
      <c r="H114" s="32">
        <v>1</v>
      </c>
      <c r="I114" s="32">
        <v>1</v>
      </c>
      <c r="J114" s="32">
        <v>2</v>
      </c>
      <c r="K114" s="32">
        <v>1</v>
      </c>
      <c r="L114" s="32">
        <v>2</v>
      </c>
      <c r="M114" s="32">
        <v>3</v>
      </c>
      <c r="N114" s="32">
        <v>1</v>
      </c>
      <c r="O114" s="32">
        <v>3</v>
      </c>
      <c r="P114" s="32">
        <v>3</v>
      </c>
      <c r="Q114" s="32">
        <v>1</v>
      </c>
      <c r="R114" s="32">
        <v>2</v>
      </c>
      <c r="S114" s="32">
        <v>1</v>
      </c>
      <c r="T114" s="32">
        <v>1</v>
      </c>
      <c r="U114" s="32">
        <v>1</v>
      </c>
      <c r="V114" s="32">
        <v>3</v>
      </c>
      <c r="W114" s="32">
        <v>1</v>
      </c>
      <c r="X114" s="32">
        <v>3</v>
      </c>
      <c r="Y114" s="32">
        <v>7</v>
      </c>
      <c r="Z114" s="32">
        <v>8</v>
      </c>
      <c r="AA114" s="32">
        <v>7</v>
      </c>
      <c r="AB114" s="32">
        <v>3</v>
      </c>
      <c r="AC114" s="32">
        <v>1</v>
      </c>
      <c r="AD114" s="32">
        <v>1</v>
      </c>
      <c r="AE114" s="32">
        <v>2</v>
      </c>
      <c r="AF114" s="3">
        <v>4</v>
      </c>
      <c r="AG114" s="32"/>
      <c r="AH114" s="32"/>
      <c r="AI114" s="32"/>
      <c r="AJ114" s="32"/>
      <c r="AK114" s="32">
        <v>17</v>
      </c>
      <c r="AM114" s="7"/>
      <c r="AP114" s="7"/>
      <c r="AQ114" s="32"/>
      <c r="AR114" s="32"/>
      <c r="AX114" s="3"/>
      <c r="AY114" s="32"/>
      <c r="BA114" s="3"/>
      <c r="BB114" s="32"/>
      <c r="BL114" s="32"/>
      <c r="BT114" s="32"/>
      <c r="BU114" s="32"/>
      <c r="BV114" s="32"/>
    </row>
    <row r="115" spans="1:74" x14ac:dyDescent="0.25">
      <c r="A115" s="33" t="s">
        <v>331</v>
      </c>
      <c r="B115" s="33">
        <v>8</v>
      </c>
      <c r="E115" s="33"/>
      <c r="F115" s="33"/>
      <c r="G115" s="33">
        <v>1</v>
      </c>
      <c r="H115" s="33">
        <v>1</v>
      </c>
      <c r="I115" s="33">
        <v>1</v>
      </c>
      <c r="J115" s="33">
        <v>1</v>
      </c>
      <c r="K115" s="33">
        <v>4</v>
      </c>
      <c r="L115" s="33">
        <v>1</v>
      </c>
      <c r="M115" s="33">
        <v>3</v>
      </c>
      <c r="N115" s="33">
        <v>1</v>
      </c>
      <c r="O115" s="33">
        <v>1</v>
      </c>
      <c r="P115" s="33">
        <v>3</v>
      </c>
      <c r="Q115" s="33">
        <v>3</v>
      </c>
      <c r="R115" s="33">
        <v>4</v>
      </c>
      <c r="S115" s="33">
        <v>4</v>
      </c>
      <c r="T115" s="33">
        <v>2</v>
      </c>
      <c r="U115" s="33">
        <v>1</v>
      </c>
      <c r="V115" s="33">
        <v>1</v>
      </c>
      <c r="W115" s="33">
        <v>5</v>
      </c>
      <c r="X115" s="33">
        <v>2</v>
      </c>
      <c r="Y115" s="33">
        <v>3</v>
      </c>
      <c r="Z115" s="33">
        <v>5</v>
      </c>
      <c r="AA115" s="33"/>
      <c r="AB115" s="33"/>
      <c r="AC115" s="33"/>
      <c r="AD115" s="33"/>
      <c r="AE115" s="33"/>
      <c r="AG115" s="33"/>
      <c r="AH115" s="33"/>
      <c r="AI115" s="33"/>
      <c r="AJ115" s="33"/>
      <c r="AK115" s="33">
        <v>14</v>
      </c>
      <c r="AM115" s="7"/>
      <c r="AP115" s="7"/>
      <c r="AQ115" s="33"/>
      <c r="AR115" s="33"/>
      <c r="AX115" s="3"/>
      <c r="AY115" s="33"/>
      <c r="BA115" s="3"/>
      <c r="BB115" s="33"/>
      <c r="BL115" s="33"/>
      <c r="BT115" s="33"/>
      <c r="BU115" s="33"/>
      <c r="BV115" s="33"/>
    </row>
    <row r="116" spans="1:74" x14ac:dyDescent="0.25">
      <c r="A116" s="38" t="s">
        <v>333</v>
      </c>
      <c r="B116" s="38">
        <v>8</v>
      </c>
      <c r="E116" s="38"/>
      <c r="F116" s="38"/>
      <c r="G116" s="38">
        <v>1</v>
      </c>
      <c r="H116" s="38">
        <v>1</v>
      </c>
      <c r="I116" s="38">
        <v>1</v>
      </c>
      <c r="J116" s="38">
        <v>1</v>
      </c>
      <c r="K116" s="38">
        <v>1</v>
      </c>
      <c r="L116" s="38">
        <v>2</v>
      </c>
      <c r="M116" s="38">
        <v>1</v>
      </c>
      <c r="N116" s="38">
        <v>3</v>
      </c>
      <c r="O116" s="38">
        <v>1</v>
      </c>
      <c r="P116" s="38">
        <v>3</v>
      </c>
      <c r="Q116" s="38">
        <v>2</v>
      </c>
      <c r="R116" s="38">
        <v>3</v>
      </c>
      <c r="S116" s="38">
        <v>2</v>
      </c>
      <c r="T116" s="38">
        <v>1</v>
      </c>
      <c r="U116" s="38">
        <v>2</v>
      </c>
      <c r="V116" s="38">
        <v>1</v>
      </c>
      <c r="W116" s="38">
        <v>1</v>
      </c>
      <c r="X116" s="38">
        <v>4</v>
      </c>
      <c r="Y116" s="38">
        <v>4</v>
      </c>
      <c r="Z116" s="38">
        <v>8</v>
      </c>
      <c r="AA116" s="38">
        <v>8</v>
      </c>
      <c r="AB116" s="38"/>
      <c r="AC116" s="38"/>
      <c r="AD116" s="38"/>
      <c r="AE116" s="38"/>
      <c r="AG116" s="38"/>
      <c r="AH116" s="38"/>
      <c r="AI116" s="38"/>
      <c r="AJ116" s="38"/>
      <c r="AK116" s="38">
        <v>17</v>
      </c>
      <c r="AM116" s="7"/>
      <c r="AP116" s="7"/>
      <c r="AQ116" s="38"/>
      <c r="AR116" s="38"/>
      <c r="AX116" s="3"/>
      <c r="AY116" s="38"/>
      <c r="BA116" s="3"/>
      <c r="BB116" s="38"/>
      <c r="BL116" s="38"/>
      <c r="BT116" s="38"/>
      <c r="BU116" s="38"/>
      <c r="BV116" s="38"/>
    </row>
    <row r="117" spans="1:74" x14ac:dyDescent="0.25">
      <c r="A117" s="40" t="s">
        <v>335</v>
      </c>
      <c r="B117" s="40">
        <v>8</v>
      </c>
      <c r="E117" s="40"/>
      <c r="F117" s="40"/>
      <c r="G117" s="40">
        <v>1</v>
      </c>
      <c r="H117" s="40">
        <v>1</v>
      </c>
      <c r="I117" s="40">
        <v>1</v>
      </c>
      <c r="J117" s="40">
        <v>3</v>
      </c>
      <c r="K117" s="40">
        <v>1</v>
      </c>
      <c r="L117" s="40">
        <v>2</v>
      </c>
      <c r="M117" s="40">
        <v>1</v>
      </c>
      <c r="N117" s="40">
        <v>2</v>
      </c>
      <c r="O117" s="40">
        <v>1</v>
      </c>
      <c r="P117" s="40">
        <v>3</v>
      </c>
      <c r="Q117" s="40">
        <v>1</v>
      </c>
      <c r="R117" s="40">
        <v>3</v>
      </c>
      <c r="S117" s="40">
        <v>2</v>
      </c>
      <c r="T117" s="40">
        <v>2</v>
      </c>
      <c r="U117" s="40">
        <v>2</v>
      </c>
      <c r="V117" s="40">
        <v>3</v>
      </c>
      <c r="W117" s="40">
        <v>1</v>
      </c>
      <c r="X117" s="40">
        <v>1</v>
      </c>
      <c r="Y117" s="40">
        <v>1</v>
      </c>
      <c r="Z117" s="40">
        <v>1</v>
      </c>
      <c r="AA117" s="40">
        <v>7</v>
      </c>
      <c r="AB117" s="40">
        <v>4</v>
      </c>
      <c r="AC117" s="40"/>
      <c r="AD117" s="40"/>
      <c r="AE117" s="40"/>
      <c r="AG117" s="40"/>
      <c r="AH117" s="40"/>
      <c r="AI117" s="40"/>
      <c r="AJ117" s="40"/>
      <c r="AK117" s="40">
        <v>17</v>
      </c>
      <c r="AM117" s="7"/>
      <c r="AP117" s="7"/>
      <c r="AQ117" s="40"/>
      <c r="AR117" s="40"/>
      <c r="AX117" s="3"/>
      <c r="AY117" s="40"/>
      <c r="BA117" s="3"/>
      <c r="BB117" s="40"/>
      <c r="BL117" s="40"/>
      <c r="BT117" s="40"/>
      <c r="BU117" s="40"/>
      <c r="BV117" s="40"/>
    </row>
    <row r="118" spans="1:74" x14ac:dyDescent="0.25">
      <c r="A118" s="44" t="s">
        <v>343</v>
      </c>
      <c r="B118" s="44">
        <v>8</v>
      </c>
      <c r="E118" s="44"/>
      <c r="F118" s="44"/>
      <c r="G118" s="44">
        <v>1</v>
      </c>
      <c r="H118" s="44">
        <v>5</v>
      </c>
      <c r="I118" s="44">
        <v>1</v>
      </c>
      <c r="J118" s="44">
        <v>2</v>
      </c>
      <c r="K118" s="44">
        <v>3</v>
      </c>
      <c r="L118" s="44">
        <v>1</v>
      </c>
      <c r="M118" s="44">
        <v>1</v>
      </c>
      <c r="N118" s="44">
        <v>1</v>
      </c>
      <c r="O118" s="44">
        <v>1</v>
      </c>
      <c r="P118" s="44">
        <v>1</v>
      </c>
      <c r="Q118" s="44">
        <v>3</v>
      </c>
      <c r="R118" s="44">
        <v>3</v>
      </c>
      <c r="S118" s="44">
        <v>1</v>
      </c>
      <c r="T118" s="44">
        <v>10</v>
      </c>
      <c r="U118" s="44">
        <v>4</v>
      </c>
      <c r="V118" s="44">
        <v>3</v>
      </c>
      <c r="W118" s="44">
        <v>2</v>
      </c>
      <c r="X118" s="44">
        <v>11</v>
      </c>
      <c r="Y118" s="44"/>
      <c r="Z118" s="44"/>
      <c r="AA118" s="44"/>
      <c r="AB118" s="44"/>
      <c r="AC118" s="44"/>
      <c r="AD118" s="44"/>
      <c r="AE118" s="44"/>
      <c r="AG118" s="44"/>
      <c r="AH118" s="44"/>
      <c r="AI118" s="44"/>
      <c r="AJ118" s="44"/>
      <c r="AK118" s="44">
        <v>13</v>
      </c>
      <c r="AM118" s="7"/>
      <c r="AP118" s="7"/>
      <c r="AQ118" s="44"/>
      <c r="AR118" s="44"/>
      <c r="AX118" s="3"/>
      <c r="AY118" s="44"/>
      <c r="BA118" s="3"/>
      <c r="BB118" s="44"/>
      <c r="BL118" s="44"/>
      <c r="BT118" s="44"/>
      <c r="BU118" s="44"/>
      <c r="BV118" s="44"/>
    </row>
    <row r="119" spans="1:74" x14ac:dyDescent="0.25">
      <c r="A119" s="49" t="s">
        <v>349</v>
      </c>
      <c r="B119" s="49">
        <v>8</v>
      </c>
      <c r="E119" s="49"/>
      <c r="F119" s="49"/>
      <c r="G119" s="49">
        <v>2</v>
      </c>
      <c r="H119" s="49">
        <v>1</v>
      </c>
      <c r="I119" s="49">
        <v>1</v>
      </c>
      <c r="J119" s="49">
        <v>2</v>
      </c>
      <c r="K119" s="49">
        <v>1</v>
      </c>
      <c r="L119" s="49">
        <v>1</v>
      </c>
      <c r="M119" s="49">
        <v>1</v>
      </c>
      <c r="N119" s="49">
        <v>5</v>
      </c>
      <c r="O119" s="49">
        <v>1</v>
      </c>
      <c r="P119" s="49">
        <v>3</v>
      </c>
      <c r="Q119" s="49">
        <v>1</v>
      </c>
      <c r="R119" s="49">
        <v>4</v>
      </c>
      <c r="S119" s="49">
        <v>1</v>
      </c>
      <c r="T119" s="49">
        <v>1</v>
      </c>
      <c r="U119" s="49">
        <v>2</v>
      </c>
      <c r="V119" s="49">
        <v>1</v>
      </c>
      <c r="W119" s="49">
        <v>2</v>
      </c>
      <c r="X119" s="49">
        <v>1</v>
      </c>
      <c r="Y119" s="49">
        <v>1</v>
      </c>
      <c r="Z119" s="49">
        <v>1</v>
      </c>
      <c r="AA119" s="49">
        <v>14</v>
      </c>
      <c r="AB119" s="49">
        <v>3</v>
      </c>
      <c r="AC119" s="49">
        <v>1</v>
      </c>
      <c r="AD119" s="49">
        <v>12</v>
      </c>
      <c r="AE119" s="49"/>
      <c r="AG119" s="49"/>
      <c r="AH119" s="49"/>
      <c r="AI119" s="49"/>
      <c r="AJ119" s="49"/>
      <c r="AK119" s="49">
        <v>17</v>
      </c>
      <c r="AM119" s="7"/>
      <c r="AP119" s="7"/>
      <c r="AQ119" s="49"/>
      <c r="AR119" s="49"/>
      <c r="AX119" s="3"/>
      <c r="AY119" s="49"/>
      <c r="BA119" s="3"/>
      <c r="BB119" s="49"/>
      <c r="BL119" s="49"/>
      <c r="BT119" s="49"/>
      <c r="BU119" s="49"/>
      <c r="BV119" s="49"/>
    </row>
    <row r="120" spans="1:74" x14ac:dyDescent="0.25">
      <c r="A120" s="56" t="s">
        <v>358</v>
      </c>
      <c r="B120" s="56">
        <v>8</v>
      </c>
      <c r="E120" s="56"/>
      <c r="F120" s="56"/>
      <c r="G120" s="56">
        <v>1</v>
      </c>
      <c r="H120" s="56">
        <v>1</v>
      </c>
      <c r="I120" s="56">
        <v>2</v>
      </c>
      <c r="J120" s="56">
        <v>1</v>
      </c>
      <c r="K120" s="56">
        <v>1</v>
      </c>
      <c r="L120" s="56">
        <v>1</v>
      </c>
      <c r="M120" s="56">
        <v>1</v>
      </c>
      <c r="N120" s="56">
        <v>3</v>
      </c>
      <c r="O120" s="56">
        <v>3</v>
      </c>
      <c r="P120" s="56">
        <v>3</v>
      </c>
      <c r="Q120" s="56">
        <v>2</v>
      </c>
      <c r="R120" s="56">
        <v>1</v>
      </c>
      <c r="S120" s="56">
        <v>6</v>
      </c>
      <c r="T120" s="56">
        <v>2</v>
      </c>
      <c r="U120" s="56">
        <v>1</v>
      </c>
      <c r="V120" s="56">
        <v>2</v>
      </c>
      <c r="W120" s="56">
        <v>1</v>
      </c>
      <c r="X120" s="56">
        <v>2</v>
      </c>
      <c r="Y120" s="56">
        <v>4</v>
      </c>
      <c r="Z120" s="56">
        <v>2</v>
      </c>
      <c r="AA120" s="56">
        <v>4</v>
      </c>
      <c r="AB120" s="56">
        <v>2</v>
      </c>
      <c r="AC120" s="56">
        <v>1</v>
      </c>
      <c r="AD120" s="56"/>
      <c r="AE120" s="56"/>
      <c r="AG120" s="56"/>
      <c r="AH120" s="56"/>
      <c r="AI120" s="56"/>
      <c r="AJ120" s="56"/>
      <c r="AK120" s="56">
        <v>15</v>
      </c>
      <c r="AM120" s="7"/>
      <c r="AP120" s="7"/>
      <c r="AQ120" s="56"/>
      <c r="AR120" s="56"/>
      <c r="AX120" s="3"/>
      <c r="AY120" s="56"/>
      <c r="BA120" s="3"/>
      <c r="BB120" s="56"/>
      <c r="BL120" s="56"/>
      <c r="BT120" s="56"/>
      <c r="BU120" s="56"/>
      <c r="BV120" s="56"/>
    </row>
    <row r="121" spans="1:74" x14ac:dyDescent="0.25">
      <c r="A121" s="59" t="s">
        <v>361</v>
      </c>
      <c r="B121" s="59">
        <v>8</v>
      </c>
      <c r="E121" s="59"/>
      <c r="F121" s="59"/>
      <c r="G121" s="59">
        <v>3</v>
      </c>
      <c r="H121" s="59">
        <v>1</v>
      </c>
      <c r="I121" s="59">
        <v>3</v>
      </c>
      <c r="J121" s="59">
        <v>1</v>
      </c>
      <c r="K121" s="59">
        <v>1</v>
      </c>
      <c r="L121" s="59">
        <v>7</v>
      </c>
      <c r="M121" s="59">
        <v>2</v>
      </c>
      <c r="N121" s="59">
        <v>1</v>
      </c>
      <c r="O121" s="59">
        <v>1</v>
      </c>
      <c r="P121" s="59">
        <v>2</v>
      </c>
      <c r="Q121" s="59">
        <v>2</v>
      </c>
      <c r="R121" s="59">
        <v>2</v>
      </c>
      <c r="S121" s="59">
        <v>2</v>
      </c>
      <c r="T121" s="59">
        <v>4</v>
      </c>
      <c r="U121" s="59">
        <v>1</v>
      </c>
      <c r="V121" s="59">
        <v>1</v>
      </c>
      <c r="W121" s="59">
        <v>3</v>
      </c>
      <c r="X121" s="59">
        <v>27</v>
      </c>
      <c r="Y121" s="59"/>
      <c r="Z121" s="59"/>
      <c r="AA121" s="59"/>
      <c r="AB121" s="59"/>
      <c r="AC121" s="59"/>
      <c r="AD121" s="59"/>
      <c r="AE121" s="59"/>
      <c r="AG121" s="59"/>
      <c r="AH121" s="59"/>
      <c r="AI121" s="59"/>
      <c r="AJ121" s="59"/>
      <c r="AK121" s="59">
        <v>13</v>
      </c>
      <c r="AM121" s="7"/>
      <c r="AP121" s="7"/>
      <c r="AQ121" s="59"/>
      <c r="AR121" s="59"/>
      <c r="AX121" s="3"/>
      <c r="AY121" s="59"/>
      <c r="BA121" s="3"/>
      <c r="BB121" s="59"/>
      <c r="BL121" s="59"/>
      <c r="BT121" s="59"/>
      <c r="BU121" s="59"/>
      <c r="BV121" s="59"/>
    </row>
    <row r="122" spans="1:74" x14ac:dyDescent="0.25">
      <c r="A122" s="69" t="s">
        <v>372</v>
      </c>
      <c r="B122" s="69">
        <v>8</v>
      </c>
      <c r="E122" s="69"/>
      <c r="F122" s="69"/>
      <c r="G122" s="69">
        <v>1</v>
      </c>
      <c r="H122" s="69">
        <v>1</v>
      </c>
      <c r="I122" s="69">
        <v>1</v>
      </c>
      <c r="J122" s="69">
        <v>1</v>
      </c>
      <c r="K122" s="69">
        <v>2</v>
      </c>
      <c r="L122" s="69">
        <v>2</v>
      </c>
      <c r="M122" s="69">
        <v>1</v>
      </c>
      <c r="N122" s="69">
        <v>1</v>
      </c>
      <c r="O122" s="69">
        <v>1</v>
      </c>
      <c r="P122" s="69">
        <v>1</v>
      </c>
      <c r="Q122" s="69">
        <v>1</v>
      </c>
      <c r="R122" s="69">
        <v>2</v>
      </c>
      <c r="S122" s="69">
        <v>2</v>
      </c>
      <c r="T122" s="69">
        <v>1</v>
      </c>
      <c r="U122" s="69">
        <v>1</v>
      </c>
      <c r="V122" s="69">
        <v>2</v>
      </c>
      <c r="W122" s="69">
        <v>2</v>
      </c>
      <c r="X122" s="69">
        <v>1</v>
      </c>
      <c r="Y122" s="69">
        <v>2</v>
      </c>
      <c r="Z122" s="69">
        <v>1</v>
      </c>
      <c r="AA122" s="69">
        <v>8</v>
      </c>
      <c r="AB122" s="69">
        <v>5</v>
      </c>
      <c r="AC122" s="69">
        <v>2</v>
      </c>
      <c r="AD122" s="69">
        <v>8</v>
      </c>
      <c r="AE122" s="69">
        <v>6</v>
      </c>
      <c r="AG122" s="69"/>
      <c r="AH122" s="69"/>
      <c r="AI122" s="69"/>
      <c r="AJ122" s="69"/>
      <c r="AK122" s="69">
        <v>19</v>
      </c>
      <c r="AM122" s="7"/>
      <c r="AP122" s="7"/>
      <c r="AQ122" s="69"/>
      <c r="AR122" s="69"/>
      <c r="AX122" s="3"/>
      <c r="AY122" s="69"/>
      <c r="BA122" s="3"/>
      <c r="BB122" s="69"/>
      <c r="BL122" s="69"/>
      <c r="BT122" s="69"/>
      <c r="BU122" s="69"/>
      <c r="BV122" s="69"/>
    </row>
    <row r="123" spans="1:74" x14ac:dyDescent="0.25">
      <c r="A123" s="75" t="s">
        <v>379</v>
      </c>
      <c r="B123" s="75">
        <v>8</v>
      </c>
      <c r="E123" s="75"/>
      <c r="F123" s="75"/>
      <c r="G123" s="75">
        <v>1</v>
      </c>
      <c r="H123" s="75">
        <v>1</v>
      </c>
      <c r="I123" s="75">
        <v>1</v>
      </c>
      <c r="J123" s="75">
        <v>3</v>
      </c>
      <c r="K123" s="75">
        <v>2</v>
      </c>
      <c r="L123" s="75">
        <v>1</v>
      </c>
      <c r="M123" s="75">
        <v>1</v>
      </c>
      <c r="N123" s="75">
        <v>3</v>
      </c>
      <c r="O123" s="75">
        <v>1</v>
      </c>
      <c r="P123" s="75">
        <v>2</v>
      </c>
      <c r="Q123" s="75">
        <v>2</v>
      </c>
      <c r="R123" s="75">
        <v>2</v>
      </c>
      <c r="S123" s="75">
        <v>3</v>
      </c>
      <c r="T123" s="75">
        <v>1</v>
      </c>
      <c r="U123" s="75">
        <v>1</v>
      </c>
      <c r="V123" s="75">
        <v>1</v>
      </c>
      <c r="W123" s="75">
        <v>2</v>
      </c>
      <c r="X123" s="75">
        <v>4</v>
      </c>
      <c r="Y123" s="75">
        <v>6</v>
      </c>
      <c r="Z123" s="75">
        <v>1</v>
      </c>
      <c r="AA123" s="75">
        <v>1</v>
      </c>
      <c r="AB123" s="75">
        <v>3</v>
      </c>
      <c r="AC123" s="75">
        <v>1</v>
      </c>
      <c r="AD123" s="75">
        <v>10</v>
      </c>
      <c r="AE123" s="75"/>
      <c r="AG123" s="75"/>
      <c r="AH123" s="75"/>
      <c r="AI123" s="75"/>
      <c r="AJ123" s="75"/>
      <c r="AK123" s="75">
        <v>17</v>
      </c>
      <c r="AM123" s="7"/>
      <c r="AP123" s="7"/>
      <c r="AQ123" s="75"/>
      <c r="AR123" s="75"/>
      <c r="AX123" s="3"/>
      <c r="AY123" s="75"/>
      <c r="BA123" s="3"/>
      <c r="BB123" s="75"/>
      <c r="BL123" s="75"/>
      <c r="BT123" s="75"/>
      <c r="BU123" s="75"/>
      <c r="BV123" s="75"/>
    </row>
    <row r="124" spans="1:74" x14ac:dyDescent="0.25">
      <c r="A124" s="79" t="s">
        <v>383</v>
      </c>
      <c r="B124" s="79">
        <v>8</v>
      </c>
      <c r="E124" s="79"/>
      <c r="F124" s="79"/>
      <c r="G124" s="79">
        <v>1</v>
      </c>
      <c r="H124" s="79">
        <v>1</v>
      </c>
      <c r="I124" s="79">
        <v>1</v>
      </c>
      <c r="J124" s="79">
        <v>1</v>
      </c>
      <c r="K124" s="79">
        <v>1</v>
      </c>
      <c r="L124" s="79">
        <v>1</v>
      </c>
      <c r="M124" s="79">
        <v>2</v>
      </c>
      <c r="N124" s="79">
        <v>1</v>
      </c>
      <c r="O124" s="79">
        <v>1</v>
      </c>
      <c r="P124" s="79">
        <v>1</v>
      </c>
      <c r="Q124" s="79">
        <v>2</v>
      </c>
      <c r="R124" s="79">
        <v>4</v>
      </c>
      <c r="S124" s="79">
        <v>1</v>
      </c>
      <c r="T124" s="79">
        <v>3</v>
      </c>
      <c r="U124" s="79">
        <v>2</v>
      </c>
      <c r="V124" s="79">
        <v>1</v>
      </c>
      <c r="W124" s="79">
        <v>1</v>
      </c>
      <c r="X124" s="79">
        <v>1</v>
      </c>
      <c r="Y124" s="79">
        <v>3</v>
      </c>
      <c r="Z124" s="79">
        <v>2</v>
      </c>
      <c r="AA124" s="79">
        <v>5</v>
      </c>
      <c r="AB124" s="79">
        <v>2</v>
      </c>
      <c r="AC124" s="79">
        <v>3</v>
      </c>
      <c r="AD124" s="79">
        <v>2</v>
      </c>
      <c r="AE124" s="79">
        <v>8</v>
      </c>
      <c r="AG124" s="79"/>
      <c r="AH124" s="79"/>
      <c r="AI124" s="79"/>
      <c r="AJ124" s="79"/>
      <c r="AK124" s="79">
        <v>19</v>
      </c>
      <c r="AM124" s="7"/>
      <c r="AP124" s="7"/>
      <c r="AQ124" s="79"/>
      <c r="AR124" s="79"/>
      <c r="AX124" s="3"/>
      <c r="AY124" s="79"/>
      <c r="BA124" s="3"/>
      <c r="BB124" s="79"/>
      <c r="BL124" s="79"/>
      <c r="BT124" s="79"/>
      <c r="BU124" s="79"/>
      <c r="BV124" s="79"/>
    </row>
    <row r="125" spans="1:74" x14ac:dyDescent="0.25">
      <c r="A125" s="81" t="s">
        <v>388</v>
      </c>
      <c r="B125" s="81">
        <v>8</v>
      </c>
      <c r="E125" s="81"/>
      <c r="F125" s="81"/>
      <c r="G125" s="81">
        <v>1</v>
      </c>
      <c r="H125" s="81">
        <v>1</v>
      </c>
      <c r="I125" s="81">
        <v>1</v>
      </c>
      <c r="J125" s="81">
        <v>1</v>
      </c>
      <c r="K125" s="81">
        <v>1</v>
      </c>
      <c r="L125" s="81">
        <v>3</v>
      </c>
      <c r="M125" s="81">
        <v>1</v>
      </c>
      <c r="N125" s="81">
        <v>1</v>
      </c>
      <c r="O125" s="81">
        <v>2</v>
      </c>
      <c r="P125" s="81">
        <v>1</v>
      </c>
      <c r="Q125" s="81">
        <v>1</v>
      </c>
      <c r="R125" s="81">
        <v>2</v>
      </c>
      <c r="S125" s="81">
        <v>2</v>
      </c>
      <c r="T125" s="81">
        <v>3</v>
      </c>
      <c r="U125" s="81">
        <v>5</v>
      </c>
      <c r="V125" s="81">
        <v>2</v>
      </c>
      <c r="W125" s="81">
        <v>3</v>
      </c>
      <c r="X125" s="81">
        <v>5</v>
      </c>
      <c r="Y125" s="81">
        <v>1</v>
      </c>
      <c r="Z125" s="81">
        <v>3</v>
      </c>
      <c r="AA125" s="81">
        <v>15</v>
      </c>
      <c r="AB125" s="81"/>
      <c r="AC125" s="81"/>
      <c r="AD125" s="81"/>
      <c r="AE125" s="81"/>
      <c r="AG125" s="81"/>
      <c r="AH125" s="81"/>
      <c r="AI125" s="81"/>
      <c r="AJ125" s="81"/>
      <c r="AK125" s="81">
        <v>16</v>
      </c>
      <c r="AM125" s="7"/>
      <c r="AP125" s="7"/>
      <c r="AQ125" s="81"/>
      <c r="AR125" s="81"/>
      <c r="AX125" s="3"/>
      <c r="AY125" s="81"/>
      <c r="BA125" s="3"/>
      <c r="BB125" s="81"/>
      <c r="BL125" s="81"/>
      <c r="BT125" s="81"/>
      <c r="BU125" s="81"/>
      <c r="BV125" s="81"/>
    </row>
    <row r="126" spans="1:74" x14ac:dyDescent="0.25">
      <c r="A126" s="84" t="s">
        <v>396</v>
      </c>
      <c r="B126" s="84">
        <v>8</v>
      </c>
      <c r="E126" s="84"/>
      <c r="F126" s="84"/>
      <c r="G126" s="84">
        <v>1</v>
      </c>
      <c r="H126" s="84">
        <v>1</v>
      </c>
      <c r="I126" s="84">
        <v>1</v>
      </c>
      <c r="J126" s="84">
        <v>1</v>
      </c>
      <c r="K126" s="84">
        <v>1</v>
      </c>
      <c r="L126" s="84">
        <v>1</v>
      </c>
      <c r="M126" s="84">
        <v>1</v>
      </c>
      <c r="N126" s="84">
        <v>1</v>
      </c>
      <c r="O126" s="84">
        <v>1</v>
      </c>
      <c r="P126" s="84">
        <v>2</v>
      </c>
      <c r="Q126" s="84">
        <v>1</v>
      </c>
      <c r="R126" s="84">
        <v>2</v>
      </c>
      <c r="S126" s="84">
        <v>1</v>
      </c>
      <c r="T126" s="84">
        <v>1</v>
      </c>
      <c r="U126" s="84">
        <v>2</v>
      </c>
      <c r="V126" s="84">
        <v>5</v>
      </c>
      <c r="W126" s="84">
        <v>1</v>
      </c>
      <c r="X126" s="84">
        <v>8</v>
      </c>
      <c r="Y126" s="84">
        <v>1</v>
      </c>
      <c r="Z126" s="84">
        <v>4</v>
      </c>
      <c r="AA126" s="84">
        <v>1</v>
      </c>
      <c r="AB126" s="84">
        <v>7</v>
      </c>
      <c r="AC126" s="84">
        <v>3</v>
      </c>
      <c r="AD126" s="84"/>
      <c r="AE126" s="84"/>
      <c r="AG126" s="84"/>
      <c r="AH126" s="84"/>
      <c r="AI126" s="84"/>
      <c r="AJ126" s="84"/>
      <c r="AK126" s="84">
        <v>17</v>
      </c>
      <c r="AM126" s="7"/>
      <c r="AP126" s="7"/>
      <c r="AQ126" s="84"/>
      <c r="AR126" s="84"/>
      <c r="AX126" s="3"/>
      <c r="AY126" s="84"/>
      <c r="BA126" s="3"/>
      <c r="BB126" s="84"/>
      <c r="BL126" s="84"/>
      <c r="BT126" s="84"/>
      <c r="BU126" s="84"/>
      <c r="BV126" s="84"/>
    </row>
    <row r="127" spans="1:74" x14ac:dyDescent="0.25">
      <c r="A127" s="85" t="s">
        <v>398</v>
      </c>
      <c r="B127" s="85">
        <v>8</v>
      </c>
      <c r="E127" s="85"/>
      <c r="F127" s="85"/>
      <c r="G127" s="85">
        <v>1</v>
      </c>
      <c r="H127" s="85">
        <v>1</v>
      </c>
      <c r="I127" s="85">
        <v>2</v>
      </c>
      <c r="J127" s="85">
        <v>1</v>
      </c>
      <c r="K127" s="85">
        <v>1</v>
      </c>
      <c r="L127" s="85">
        <v>1</v>
      </c>
      <c r="M127" s="85">
        <v>1</v>
      </c>
      <c r="N127" s="85">
        <v>2</v>
      </c>
      <c r="O127" s="85">
        <v>3</v>
      </c>
      <c r="P127" s="85">
        <v>1</v>
      </c>
      <c r="Q127" s="85">
        <v>1</v>
      </c>
      <c r="R127" s="85">
        <v>1</v>
      </c>
      <c r="S127" s="85">
        <v>1</v>
      </c>
      <c r="T127" s="85">
        <v>4</v>
      </c>
      <c r="U127" s="85">
        <v>1</v>
      </c>
      <c r="V127" s="85">
        <v>1</v>
      </c>
      <c r="W127" s="85">
        <v>1</v>
      </c>
      <c r="X127" s="85">
        <v>1</v>
      </c>
      <c r="Y127" s="85">
        <v>1</v>
      </c>
      <c r="Z127" s="85">
        <v>3</v>
      </c>
      <c r="AA127" s="85">
        <v>4</v>
      </c>
      <c r="AB127" s="85">
        <v>5</v>
      </c>
      <c r="AC127" s="85">
        <v>1</v>
      </c>
      <c r="AD127" s="85">
        <v>1</v>
      </c>
      <c r="AE127" s="85">
        <v>4</v>
      </c>
      <c r="AF127" s="3">
        <v>10</v>
      </c>
      <c r="AG127" s="85">
        <v>7</v>
      </c>
      <c r="AH127" s="85">
        <v>3</v>
      </c>
      <c r="AI127" s="85"/>
      <c r="AJ127" s="85"/>
      <c r="AK127" s="85">
        <v>19</v>
      </c>
      <c r="AM127" s="7"/>
      <c r="AP127" s="7"/>
      <c r="AQ127" s="85"/>
      <c r="AR127" s="85"/>
      <c r="AX127" s="3"/>
      <c r="AY127" s="85"/>
      <c r="BA127" s="3"/>
      <c r="BB127" s="85"/>
      <c r="BL127" s="85"/>
      <c r="BT127" s="85"/>
      <c r="BU127" s="85"/>
      <c r="BV127" s="85"/>
    </row>
    <row r="128" spans="1:74" x14ac:dyDescent="0.25">
      <c r="A128" s="1" t="s">
        <v>400</v>
      </c>
      <c r="B128" s="1">
        <v>8</v>
      </c>
      <c r="G128" s="1">
        <v>1</v>
      </c>
      <c r="H128" s="1">
        <v>1</v>
      </c>
      <c r="I128" s="1">
        <v>2</v>
      </c>
      <c r="J128" s="1">
        <v>1</v>
      </c>
      <c r="K128" s="1">
        <v>1</v>
      </c>
      <c r="L128" s="1">
        <v>1</v>
      </c>
      <c r="M128" s="1">
        <v>1</v>
      </c>
      <c r="N128" s="1">
        <v>1</v>
      </c>
      <c r="O128" s="1">
        <v>1</v>
      </c>
      <c r="P128" s="1">
        <v>2</v>
      </c>
      <c r="Q128" s="1">
        <v>1</v>
      </c>
      <c r="R128" s="1">
        <v>3</v>
      </c>
      <c r="S128" s="1">
        <v>1</v>
      </c>
      <c r="T128" s="1">
        <v>4</v>
      </c>
      <c r="U128" s="1">
        <v>1</v>
      </c>
      <c r="V128" s="1">
        <v>3</v>
      </c>
      <c r="W128" s="1">
        <v>2</v>
      </c>
      <c r="X128" s="1">
        <v>4</v>
      </c>
      <c r="Y128" s="1">
        <v>2</v>
      </c>
      <c r="Z128" s="1">
        <v>4</v>
      </c>
      <c r="AA128" s="1">
        <v>2</v>
      </c>
      <c r="AB128" s="1">
        <v>4</v>
      </c>
      <c r="AC128" s="1">
        <v>5</v>
      </c>
      <c r="AK128" s="1">
        <v>17</v>
      </c>
      <c r="AM128" s="7"/>
      <c r="AP128" s="7"/>
      <c r="AQ128" s="1"/>
      <c r="AR128" s="1"/>
      <c r="AX128" s="3"/>
      <c r="BA128" s="3"/>
      <c r="BB128" s="1"/>
      <c r="BL128" s="1"/>
      <c r="BV128" s="1"/>
    </row>
    <row r="129" spans="1:74" x14ac:dyDescent="0.25">
      <c r="A129" s="95" t="s">
        <v>406</v>
      </c>
      <c r="B129" s="95">
        <v>8</v>
      </c>
      <c r="E129" s="95"/>
      <c r="F129" s="95"/>
      <c r="G129" s="95">
        <v>1</v>
      </c>
      <c r="H129" s="95">
        <v>2</v>
      </c>
      <c r="I129" s="95">
        <v>1</v>
      </c>
      <c r="J129" s="95">
        <v>2</v>
      </c>
      <c r="K129" s="95">
        <v>1</v>
      </c>
      <c r="L129" s="95">
        <v>3</v>
      </c>
      <c r="M129" s="95">
        <v>1</v>
      </c>
      <c r="N129" s="95">
        <v>2</v>
      </c>
      <c r="O129" s="95">
        <v>2</v>
      </c>
      <c r="P129" s="95">
        <v>1</v>
      </c>
      <c r="Q129" s="95">
        <v>1</v>
      </c>
      <c r="R129" s="95">
        <v>1</v>
      </c>
      <c r="S129" s="95">
        <v>1</v>
      </c>
      <c r="T129" s="95">
        <v>2</v>
      </c>
      <c r="U129" s="95">
        <v>3</v>
      </c>
      <c r="V129" s="95">
        <v>3</v>
      </c>
      <c r="W129" s="95">
        <v>1</v>
      </c>
      <c r="X129" s="95">
        <v>3</v>
      </c>
      <c r="Y129" s="95">
        <v>1</v>
      </c>
      <c r="Z129" s="95">
        <v>3</v>
      </c>
      <c r="AA129" s="95">
        <v>1</v>
      </c>
      <c r="AB129" s="95">
        <v>6</v>
      </c>
      <c r="AC129" s="95">
        <v>4</v>
      </c>
      <c r="AD129" s="95"/>
      <c r="AE129" s="95"/>
      <c r="AG129" s="95"/>
      <c r="AH129" s="95"/>
      <c r="AI129" s="95"/>
      <c r="AJ129" s="95"/>
      <c r="AK129" s="95">
        <v>17</v>
      </c>
      <c r="AM129" s="7"/>
      <c r="AP129" s="7"/>
      <c r="AQ129" s="95"/>
      <c r="AR129" s="95"/>
      <c r="AX129" s="3"/>
      <c r="AY129" s="95"/>
      <c r="BA129" s="3"/>
      <c r="BB129" s="95"/>
      <c r="BL129" s="95"/>
      <c r="BT129" s="95"/>
      <c r="BU129" s="95"/>
      <c r="BV129" s="95"/>
    </row>
    <row r="130" spans="1:74" x14ac:dyDescent="0.25">
      <c r="A130" s="110" t="s">
        <v>419</v>
      </c>
      <c r="B130" s="110">
        <v>8</v>
      </c>
      <c r="E130" s="110"/>
      <c r="F130" s="110"/>
      <c r="G130" s="110">
        <v>4</v>
      </c>
      <c r="H130" s="110">
        <v>1</v>
      </c>
      <c r="I130" s="110">
        <v>1</v>
      </c>
      <c r="J130" s="110">
        <v>1</v>
      </c>
      <c r="K130" s="110">
        <v>2</v>
      </c>
      <c r="L130" s="110">
        <v>1</v>
      </c>
      <c r="M130" s="110">
        <v>1</v>
      </c>
      <c r="N130" s="110">
        <v>1</v>
      </c>
      <c r="O130" s="110">
        <v>2</v>
      </c>
      <c r="P130" s="110">
        <v>1</v>
      </c>
      <c r="Q130" s="110">
        <v>1</v>
      </c>
      <c r="R130" s="110">
        <v>5</v>
      </c>
      <c r="S130" s="110">
        <v>1</v>
      </c>
      <c r="T130" s="110">
        <v>1</v>
      </c>
      <c r="U130" s="110">
        <v>1</v>
      </c>
      <c r="V130" s="110">
        <v>2</v>
      </c>
      <c r="W130" s="110">
        <v>2</v>
      </c>
      <c r="X130" s="110">
        <v>7</v>
      </c>
      <c r="Y130" s="110"/>
      <c r="Z130" s="110"/>
      <c r="AA130" s="110"/>
      <c r="AB130" s="110"/>
      <c r="AC130" s="110"/>
      <c r="AD130" s="110"/>
      <c r="AE130" s="110"/>
      <c r="AG130" s="110"/>
      <c r="AH130" s="110"/>
      <c r="AI130" s="110"/>
      <c r="AJ130" s="110"/>
      <c r="AK130" s="110">
        <v>17</v>
      </c>
      <c r="AM130" s="7"/>
      <c r="AP130" s="7"/>
      <c r="AQ130" s="110"/>
      <c r="AR130" s="110"/>
      <c r="AX130" s="3"/>
      <c r="AY130" s="110"/>
      <c r="BA130" s="3"/>
      <c r="BB130" s="110"/>
      <c r="BL130" s="110"/>
      <c r="BT130" s="110"/>
      <c r="BU130" s="110"/>
      <c r="BV130" s="110"/>
    </row>
    <row r="131" spans="1:74" x14ac:dyDescent="0.25">
      <c r="A131" s="110" t="s">
        <v>420</v>
      </c>
      <c r="B131" s="110">
        <v>8</v>
      </c>
      <c r="E131" s="110"/>
      <c r="F131" s="110"/>
      <c r="G131" s="110">
        <v>1</v>
      </c>
      <c r="H131" s="110">
        <v>1</v>
      </c>
      <c r="I131" s="110">
        <v>1</v>
      </c>
      <c r="J131" s="110">
        <v>1</v>
      </c>
      <c r="K131" s="110">
        <v>2</v>
      </c>
      <c r="L131" s="110">
        <v>1</v>
      </c>
      <c r="M131" s="110">
        <v>1</v>
      </c>
      <c r="N131" s="110">
        <v>1</v>
      </c>
      <c r="O131" s="110">
        <v>1</v>
      </c>
      <c r="P131" s="110">
        <v>3</v>
      </c>
      <c r="Q131" s="110">
        <v>1</v>
      </c>
      <c r="R131" s="110">
        <v>4</v>
      </c>
      <c r="S131" s="110">
        <v>13</v>
      </c>
      <c r="T131" s="110">
        <v>1</v>
      </c>
      <c r="U131" s="110">
        <v>2</v>
      </c>
      <c r="V131" s="110">
        <v>2</v>
      </c>
      <c r="W131" s="110">
        <v>5</v>
      </c>
      <c r="X131" s="110">
        <v>2</v>
      </c>
      <c r="Y131" s="110">
        <v>3</v>
      </c>
      <c r="Z131" s="110">
        <v>9</v>
      </c>
      <c r="AA131" s="110">
        <v>2</v>
      </c>
      <c r="AB131" s="110">
        <v>3</v>
      </c>
      <c r="AC131" s="110">
        <v>1</v>
      </c>
      <c r="AD131" s="110">
        <v>2</v>
      </c>
      <c r="AE131" s="110">
        <v>4</v>
      </c>
      <c r="AG131" s="110"/>
      <c r="AH131" s="110"/>
      <c r="AI131" s="110"/>
      <c r="AJ131" s="110"/>
      <c r="AK131" s="110">
        <v>12</v>
      </c>
      <c r="AM131" s="7"/>
      <c r="AP131" s="7"/>
      <c r="AQ131" s="110"/>
      <c r="AR131" s="110"/>
      <c r="AX131" s="3"/>
      <c r="AY131" s="110"/>
      <c r="BA131" s="3"/>
      <c r="BB131" s="110"/>
      <c r="BL131" s="110"/>
      <c r="BT131" s="110"/>
      <c r="BU131" s="110"/>
      <c r="BV131" s="110"/>
    </row>
    <row r="132" spans="1:74" x14ac:dyDescent="0.25">
      <c r="A132" s="114" t="s">
        <v>424</v>
      </c>
      <c r="B132" s="114">
        <v>8</v>
      </c>
      <c r="E132" s="114"/>
      <c r="F132" s="114"/>
      <c r="G132" s="114">
        <v>2</v>
      </c>
      <c r="H132" s="114">
        <v>1</v>
      </c>
      <c r="I132" s="114">
        <v>2</v>
      </c>
      <c r="J132" s="114">
        <v>2</v>
      </c>
      <c r="K132" s="114">
        <v>1</v>
      </c>
      <c r="L132" s="114">
        <v>1</v>
      </c>
      <c r="M132" s="114">
        <v>4</v>
      </c>
      <c r="N132" s="114">
        <v>1</v>
      </c>
      <c r="O132" s="114">
        <v>1</v>
      </c>
      <c r="P132" s="114">
        <v>1</v>
      </c>
      <c r="Q132" s="114">
        <v>1</v>
      </c>
      <c r="R132" s="114">
        <v>4</v>
      </c>
      <c r="S132" s="114">
        <v>2</v>
      </c>
      <c r="T132" s="114">
        <v>2</v>
      </c>
      <c r="U132" s="114">
        <v>1</v>
      </c>
      <c r="V132" s="114">
        <v>3</v>
      </c>
      <c r="W132" s="114">
        <v>2</v>
      </c>
      <c r="X132" s="114">
        <v>2</v>
      </c>
      <c r="Y132" s="114">
        <v>2</v>
      </c>
      <c r="Z132" s="114">
        <v>5</v>
      </c>
      <c r="AA132" s="114"/>
      <c r="AB132" s="114"/>
      <c r="AC132" s="114"/>
      <c r="AD132" s="114"/>
      <c r="AE132" s="114"/>
      <c r="AG132" s="114"/>
      <c r="AH132" s="114"/>
      <c r="AI132" s="114"/>
      <c r="AJ132" s="114"/>
      <c r="AK132" s="114">
        <v>16</v>
      </c>
      <c r="AM132" s="7"/>
      <c r="AP132" s="7"/>
      <c r="AQ132" s="114"/>
      <c r="AR132" s="114"/>
      <c r="AX132" s="3"/>
      <c r="AY132" s="114"/>
      <c r="BA132" s="3"/>
      <c r="BB132" s="114"/>
      <c r="BL132" s="114"/>
      <c r="BT132" s="114"/>
      <c r="BU132" s="114"/>
      <c r="BV132" s="114"/>
    </row>
    <row r="133" spans="1:74" x14ac:dyDescent="0.25">
      <c r="A133" s="125" t="s">
        <v>434</v>
      </c>
      <c r="B133" s="125">
        <v>8</v>
      </c>
      <c r="E133" s="125"/>
      <c r="F133" s="125"/>
      <c r="G133" s="125">
        <v>2</v>
      </c>
      <c r="H133" s="125">
        <v>1</v>
      </c>
      <c r="I133" s="125">
        <v>2</v>
      </c>
      <c r="J133" s="125">
        <v>2</v>
      </c>
      <c r="K133" s="125">
        <v>1</v>
      </c>
      <c r="L133" s="125">
        <v>1</v>
      </c>
      <c r="M133" s="125">
        <v>2</v>
      </c>
      <c r="N133" s="125">
        <v>4</v>
      </c>
      <c r="O133" s="125">
        <v>2</v>
      </c>
      <c r="P133" s="125">
        <v>3</v>
      </c>
      <c r="Q133" s="125">
        <v>1</v>
      </c>
      <c r="R133" s="125">
        <v>1</v>
      </c>
      <c r="S133" s="125">
        <v>2</v>
      </c>
      <c r="T133" s="125">
        <v>3</v>
      </c>
      <c r="U133" s="125">
        <v>2</v>
      </c>
      <c r="V133" s="125">
        <v>1</v>
      </c>
      <c r="W133" s="125">
        <v>6</v>
      </c>
      <c r="X133" s="125">
        <v>3</v>
      </c>
      <c r="Y133" s="125">
        <v>2</v>
      </c>
      <c r="Z133" s="125">
        <v>4</v>
      </c>
      <c r="AA133" s="125">
        <v>2</v>
      </c>
      <c r="AB133" s="125">
        <v>7</v>
      </c>
      <c r="AC133" s="125">
        <v>3</v>
      </c>
      <c r="AD133" s="125">
        <v>8</v>
      </c>
      <c r="AE133" s="125"/>
      <c r="AG133" s="125"/>
      <c r="AH133" s="125"/>
      <c r="AI133" s="125"/>
      <c r="AJ133" s="125"/>
      <c r="AK133" s="125">
        <v>16</v>
      </c>
      <c r="AM133" s="7"/>
      <c r="AP133" s="7"/>
      <c r="AQ133" s="125"/>
      <c r="AR133" s="125"/>
      <c r="AX133" s="3"/>
      <c r="AY133" s="125"/>
      <c r="BA133" s="3"/>
      <c r="BB133" s="125"/>
      <c r="BL133" s="125"/>
      <c r="BT133" s="125"/>
      <c r="BU133" s="125"/>
      <c r="BV133" s="125"/>
    </row>
    <row r="134" spans="1:74" x14ac:dyDescent="0.25">
      <c r="A134" s="128" t="s">
        <v>437</v>
      </c>
      <c r="B134" s="128">
        <v>8</v>
      </c>
      <c r="E134" s="128"/>
      <c r="F134" s="128"/>
      <c r="G134" s="128">
        <v>1</v>
      </c>
      <c r="H134" s="128">
        <v>1</v>
      </c>
      <c r="I134" s="128">
        <v>2</v>
      </c>
      <c r="J134" s="128">
        <v>1</v>
      </c>
      <c r="K134" s="128">
        <v>1</v>
      </c>
      <c r="L134" s="128">
        <v>1</v>
      </c>
      <c r="M134" s="128">
        <v>1</v>
      </c>
      <c r="N134" s="128">
        <v>1</v>
      </c>
      <c r="O134" s="128">
        <v>1</v>
      </c>
      <c r="P134" s="128">
        <v>2</v>
      </c>
      <c r="Q134" s="128">
        <v>1</v>
      </c>
      <c r="R134" s="128">
        <v>2</v>
      </c>
      <c r="S134" s="128">
        <v>6</v>
      </c>
      <c r="T134" s="128">
        <v>2</v>
      </c>
      <c r="U134" s="128">
        <v>2</v>
      </c>
      <c r="V134" s="128">
        <v>6</v>
      </c>
      <c r="W134" s="128">
        <v>6</v>
      </c>
      <c r="X134" s="128">
        <v>4</v>
      </c>
      <c r="Y134" s="128">
        <v>9</v>
      </c>
      <c r="Z134" s="128">
        <v>3</v>
      </c>
      <c r="AA134" s="128">
        <v>2</v>
      </c>
      <c r="AB134" s="128">
        <v>3</v>
      </c>
      <c r="AC134" s="128">
        <v>1</v>
      </c>
      <c r="AD134" s="128">
        <v>7</v>
      </c>
      <c r="AE134" s="128">
        <v>2</v>
      </c>
      <c r="AG134" s="128"/>
      <c r="AH134" s="128"/>
      <c r="AI134" s="128"/>
      <c r="AJ134" s="128"/>
      <c r="AK134" s="128">
        <v>15</v>
      </c>
      <c r="AM134" s="7"/>
      <c r="AP134" s="7"/>
      <c r="AQ134" s="128"/>
      <c r="AR134" s="128"/>
      <c r="AX134" s="3"/>
      <c r="AY134" s="128"/>
      <c r="BA134" s="3"/>
      <c r="BB134" s="128"/>
      <c r="BL134" s="128"/>
      <c r="BT134" s="128"/>
      <c r="BU134" s="128"/>
      <c r="BV134" s="128"/>
    </row>
    <row r="135" spans="1:74" x14ac:dyDescent="0.25">
      <c r="A135" s="132" t="s">
        <v>444</v>
      </c>
      <c r="B135" s="132">
        <v>8</v>
      </c>
      <c r="E135" s="132"/>
      <c r="F135" s="132"/>
      <c r="G135" s="132">
        <v>1</v>
      </c>
      <c r="H135" s="132">
        <v>1</v>
      </c>
      <c r="I135" s="132">
        <v>2</v>
      </c>
      <c r="J135" s="132">
        <v>2</v>
      </c>
      <c r="K135" s="132">
        <v>4</v>
      </c>
      <c r="L135" s="132">
        <v>4</v>
      </c>
      <c r="M135" s="132">
        <v>1</v>
      </c>
      <c r="N135" s="132">
        <v>1</v>
      </c>
      <c r="O135" s="132">
        <v>2</v>
      </c>
      <c r="P135" s="132">
        <v>1</v>
      </c>
      <c r="Q135" s="132">
        <v>2</v>
      </c>
      <c r="R135" s="132">
        <v>1</v>
      </c>
      <c r="S135" s="132">
        <v>3</v>
      </c>
      <c r="T135" s="132">
        <v>2</v>
      </c>
      <c r="U135" s="132">
        <v>2</v>
      </c>
      <c r="V135" s="132">
        <v>4</v>
      </c>
      <c r="W135" s="132">
        <v>1</v>
      </c>
      <c r="X135" s="132">
        <v>1</v>
      </c>
      <c r="Y135" s="132">
        <v>1</v>
      </c>
      <c r="Z135" s="132">
        <v>3</v>
      </c>
      <c r="AA135" s="132">
        <v>6</v>
      </c>
      <c r="AB135" s="132">
        <v>1</v>
      </c>
      <c r="AC135" s="132">
        <v>2</v>
      </c>
      <c r="AD135" s="132">
        <v>2</v>
      </c>
      <c r="AE135" s="132">
        <v>3</v>
      </c>
      <c r="AF135" s="3">
        <v>3</v>
      </c>
      <c r="AG135" s="132"/>
      <c r="AH135" s="132"/>
      <c r="AI135" s="132"/>
      <c r="AJ135" s="132"/>
      <c r="AK135" s="132">
        <v>15</v>
      </c>
      <c r="AM135" s="7"/>
      <c r="AP135" s="7"/>
      <c r="AQ135" s="132"/>
      <c r="AR135" s="132"/>
      <c r="AX135" s="3"/>
      <c r="AY135" s="132"/>
      <c r="BA135" s="3"/>
      <c r="BB135" s="132"/>
      <c r="BL135" s="132"/>
      <c r="BT135" s="132"/>
      <c r="BU135" s="132"/>
      <c r="BV135" s="132"/>
    </row>
    <row r="136" spans="1:74" x14ac:dyDescent="0.25">
      <c r="A136" s="139" t="s">
        <v>457</v>
      </c>
      <c r="B136" s="139">
        <v>8</v>
      </c>
      <c r="E136" s="139"/>
      <c r="F136" s="139"/>
      <c r="G136" s="139">
        <v>1</v>
      </c>
      <c r="H136" s="139">
        <v>1</v>
      </c>
      <c r="I136" s="139">
        <v>1</v>
      </c>
      <c r="J136" s="139">
        <v>4</v>
      </c>
      <c r="K136" s="139">
        <v>2</v>
      </c>
      <c r="L136" s="139">
        <v>2</v>
      </c>
      <c r="M136" s="139">
        <v>1</v>
      </c>
      <c r="N136" s="139">
        <v>6</v>
      </c>
      <c r="O136" s="139">
        <v>2</v>
      </c>
      <c r="P136" s="139">
        <v>2</v>
      </c>
      <c r="Q136" s="139">
        <v>2</v>
      </c>
      <c r="R136" s="139">
        <v>3</v>
      </c>
      <c r="S136" s="139">
        <v>5</v>
      </c>
      <c r="T136" s="139">
        <v>3</v>
      </c>
      <c r="U136" s="139">
        <v>5</v>
      </c>
      <c r="V136" s="139">
        <v>3</v>
      </c>
      <c r="W136" s="139">
        <v>1</v>
      </c>
      <c r="X136" s="139">
        <v>3</v>
      </c>
      <c r="Y136" s="139">
        <v>1</v>
      </c>
      <c r="Z136" s="139">
        <v>7</v>
      </c>
      <c r="AA136" s="139"/>
      <c r="AB136" s="139"/>
      <c r="AC136" s="139"/>
      <c r="AD136" s="139"/>
      <c r="AE136" s="139"/>
      <c r="AG136" s="139"/>
      <c r="AH136" s="139"/>
      <c r="AI136" s="139"/>
      <c r="AJ136" s="139"/>
      <c r="AK136" s="139">
        <v>12</v>
      </c>
      <c r="AM136" s="7"/>
      <c r="AP136" s="7"/>
      <c r="AQ136" s="139"/>
      <c r="AR136" s="139"/>
      <c r="AX136" s="3"/>
      <c r="AY136" s="139"/>
      <c r="BA136" s="3"/>
      <c r="BB136" s="139"/>
      <c r="BL136" s="139"/>
      <c r="BT136" s="139"/>
      <c r="BU136" s="139"/>
      <c r="BV136" s="139"/>
    </row>
    <row r="137" spans="1:74" x14ac:dyDescent="0.25">
      <c r="A137" s="143" t="s">
        <v>462</v>
      </c>
      <c r="B137" s="143">
        <v>8</v>
      </c>
      <c r="E137" s="143"/>
      <c r="F137" s="143"/>
      <c r="G137" s="143">
        <v>1</v>
      </c>
      <c r="H137" s="143">
        <v>1</v>
      </c>
      <c r="I137" s="143">
        <v>2</v>
      </c>
      <c r="J137" s="143">
        <v>1</v>
      </c>
      <c r="K137" s="143">
        <v>1</v>
      </c>
      <c r="L137" s="143">
        <v>2</v>
      </c>
      <c r="M137" s="143">
        <v>1</v>
      </c>
      <c r="N137" s="143">
        <v>1</v>
      </c>
      <c r="O137" s="143">
        <v>1</v>
      </c>
      <c r="P137" s="143">
        <v>3</v>
      </c>
      <c r="Q137" s="143">
        <v>2</v>
      </c>
      <c r="R137" s="143">
        <v>1</v>
      </c>
      <c r="S137" s="143">
        <v>1</v>
      </c>
      <c r="T137" s="143">
        <v>3</v>
      </c>
      <c r="U137" s="143">
        <v>1</v>
      </c>
      <c r="V137" s="143">
        <v>1</v>
      </c>
      <c r="W137" s="143">
        <v>1</v>
      </c>
      <c r="X137" s="143">
        <v>1</v>
      </c>
      <c r="Y137" s="143">
        <v>7</v>
      </c>
      <c r="Z137" s="143">
        <v>4</v>
      </c>
      <c r="AA137" s="143">
        <v>2</v>
      </c>
      <c r="AB137" s="143">
        <v>3</v>
      </c>
      <c r="AC137" s="143">
        <v>2</v>
      </c>
      <c r="AD137" s="143"/>
      <c r="AE137" s="143"/>
      <c r="AG137" s="143"/>
      <c r="AH137" s="143"/>
      <c r="AI137" s="143"/>
      <c r="AJ137" s="143"/>
      <c r="AK137" s="143">
        <v>18</v>
      </c>
      <c r="AM137" s="7"/>
      <c r="AP137" s="7"/>
      <c r="AQ137" s="143"/>
      <c r="AR137" s="143"/>
      <c r="AX137" s="3"/>
      <c r="AY137" s="143"/>
      <c r="BA137" s="3"/>
      <c r="BB137" s="143"/>
      <c r="BL137" s="143"/>
      <c r="BT137" s="143"/>
      <c r="BU137" s="143"/>
      <c r="BV137" s="143"/>
    </row>
    <row r="138" spans="1:74" x14ac:dyDescent="0.25">
      <c r="A138" s="152" t="s">
        <v>473</v>
      </c>
      <c r="B138" s="152">
        <v>8</v>
      </c>
      <c r="E138" s="152"/>
      <c r="F138" s="152"/>
      <c r="G138" s="152">
        <v>1</v>
      </c>
      <c r="H138" s="152">
        <v>1</v>
      </c>
      <c r="I138" s="152">
        <v>1</v>
      </c>
      <c r="J138" s="152">
        <v>1</v>
      </c>
      <c r="K138" s="152">
        <v>4</v>
      </c>
      <c r="L138" s="152">
        <v>1</v>
      </c>
      <c r="M138" s="152">
        <v>3</v>
      </c>
      <c r="N138" s="152">
        <v>1</v>
      </c>
      <c r="O138" s="152">
        <v>2</v>
      </c>
      <c r="P138" s="152">
        <v>2</v>
      </c>
      <c r="Q138" s="152">
        <v>2</v>
      </c>
      <c r="R138" s="152">
        <v>1</v>
      </c>
      <c r="S138" s="152">
        <v>2</v>
      </c>
      <c r="T138" s="152">
        <v>3</v>
      </c>
      <c r="U138" s="152">
        <v>1</v>
      </c>
      <c r="V138" s="152">
        <v>1</v>
      </c>
      <c r="W138" s="152">
        <v>1</v>
      </c>
      <c r="X138" s="152">
        <v>1</v>
      </c>
      <c r="Y138" s="152">
        <v>3</v>
      </c>
      <c r="Z138" s="152">
        <v>1</v>
      </c>
      <c r="AA138" s="152">
        <v>3</v>
      </c>
      <c r="AB138" s="152">
        <v>2</v>
      </c>
      <c r="AC138" s="152">
        <v>5</v>
      </c>
      <c r="AD138" s="152">
        <v>2</v>
      </c>
      <c r="AE138" s="152">
        <v>20</v>
      </c>
      <c r="AG138" s="152"/>
      <c r="AH138" s="152"/>
      <c r="AI138" s="152"/>
      <c r="AJ138" s="152"/>
      <c r="AK138" s="152">
        <v>18</v>
      </c>
      <c r="AM138" s="7"/>
      <c r="AP138" s="7"/>
      <c r="AQ138" s="152"/>
      <c r="AR138" s="152"/>
      <c r="AX138" s="3"/>
      <c r="AY138" s="152"/>
      <c r="BA138" s="3"/>
      <c r="BB138" s="152"/>
      <c r="BL138" s="152"/>
      <c r="BT138" s="152"/>
      <c r="BU138" s="152"/>
      <c r="BV138" s="152"/>
    </row>
    <row r="139" spans="1:74" x14ac:dyDescent="0.25">
      <c r="A139" s="156" t="s">
        <v>476</v>
      </c>
      <c r="B139" s="156">
        <v>8</v>
      </c>
      <c r="E139" s="156"/>
      <c r="F139" s="156"/>
      <c r="G139" s="156">
        <v>1</v>
      </c>
      <c r="H139" s="156">
        <v>1</v>
      </c>
      <c r="I139" s="156">
        <v>1</v>
      </c>
      <c r="J139" s="156">
        <v>2</v>
      </c>
      <c r="K139" s="156">
        <v>1</v>
      </c>
      <c r="L139" s="156">
        <v>1</v>
      </c>
      <c r="M139" s="156">
        <v>2</v>
      </c>
      <c r="N139" s="156">
        <v>1</v>
      </c>
      <c r="O139" s="156">
        <v>3</v>
      </c>
      <c r="P139" s="156">
        <v>1</v>
      </c>
      <c r="Q139" s="156">
        <v>1</v>
      </c>
      <c r="R139" s="156">
        <v>1</v>
      </c>
      <c r="S139" s="156">
        <v>1</v>
      </c>
      <c r="T139" s="156">
        <v>4</v>
      </c>
      <c r="U139" s="156">
        <v>4</v>
      </c>
      <c r="V139" s="156">
        <v>2</v>
      </c>
      <c r="W139" s="156">
        <v>2</v>
      </c>
      <c r="X139" s="156">
        <v>2</v>
      </c>
      <c r="Y139" s="156">
        <v>2</v>
      </c>
      <c r="Z139" s="156">
        <v>3</v>
      </c>
      <c r="AA139" s="156">
        <v>1</v>
      </c>
      <c r="AB139" s="156">
        <v>3</v>
      </c>
      <c r="AC139" s="156">
        <v>1</v>
      </c>
      <c r="AD139" s="156">
        <v>5</v>
      </c>
      <c r="AE139" s="156">
        <v>5</v>
      </c>
      <c r="AG139" s="156"/>
      <c r="AH139" s="156"/>
      <c r="AI139" s="156"/>
      <c r="AJ139" s="156"/>
      <c r="AK139" s="156">
        <v>17</v>
      </c>
      <c r="AM139" s="7"/>
      <c r="AP139" s="7"/>
      <c r="AQ139" s="156"/>
      <c r="AR139" s="156"/>
      <c r="AX139" s="3"/>
      <c r="AY139" s="156"/>
      <c r="BA139" s="3"/>
      <c r="BB139" s="156"/>
      <c r="BL139" s="156"/>
      <c r="BT139" s="156"/>
      <c r="BU139" s="156"/>
      <c r="BV139" s="156"/>
    </row>
    <row r="140" spans="1:74" x14ac:dyDescent="0.25">
      <c r="A140" s="158" t="s">
        <v>479</v>
      </c>
      <c r="B140" s="158">
        <v>8</v>
      </c>
      <c r="E140" s="158"/>
      <c r="F140" s="158"/>
      <c r="G140" s="158">
        <v>1</v>
      </c>
      <c r="H140" s="158">
        <v>1</v>
      </c>
      <c r="I140" s="158">
        <v>1</v>
      </c>
      <c r="J140" s="158">
        <v>2</v>
      </c>
      <c r="K140" s="158">
        <v>2</v>
      </c>
      <c r="L140" s="158">
        <v>2</v>
      </c>
      <c r="M140" s="158">
        <v>3</v>
      </c>
      <c r="N140" s="158">
        <v>2</v>
      </c>
      <c r="O140" s="158">
        <v>1</v>
      </c>
      <c r="P140" s="158">
        <v>3</v>
      </c>
      <c r="Q140" s="158">
        <v>3</v>
      </c>
      <c r="R140" s="158">
        <v>2</v>
      </c>
      <c r="S140" s="158">
        <v>1</v>
      </c>
      <c r="T140" s="158">
        <v>1</v>
      </c>
      <c r="U140" s="158">
        <v>1</v>
      </c>
      <c r="V140" s="158">
        <v>3</v>
      </c>
      <c r="W140" s="158">
        <v>5</v>
      </c>
      <c r="X140" s="158">
        <v>7</v>
      </c>
      <c r="Y140" s="158">
        <v>3</v>
      </c>
      <c r="Z140" s="158">
        <v>2</v>
      </c>
      <c r="AA140" s="158">
        <v>3</v>
      </c>
      <c r="AB140" s="158"/>
      <c r="AC140" s="158"/>
      <c r="AD140" s="158"/>
      <c r="AE140" s="158"/>
      <c r="AG140" s="158"/>
      <c r="AH140" s="158"/>
      <c r="AI140" s="158"/>
      <c r="AJ140" s="158"/>
      <c r="AK140" s="158">
        <v>16</v>
      </c>
      <c r="AM140" s="7"/>
      <c r="AP140" s="7"/>
      <c r="AQ140" s="158"/>
      <c r="AR140" s="158"/>
      <c r="AX140" s="3"/>
      <c r="AY140" s="158"/>
      <c r="BA140" s="3"/>
      <c r="BB140" s="158"/>
      <c r="BL140" s="158"/>
      <c r="BT140" s="158"/>
      <c r="BU140" s="158"/>
      <c r="BV140" s="158"/>
    </row>
    <row r="141" spans="1:74" x14ac:dyDescent="0.25">
      <c r="A141" s="160" t="s">
        <v>481</v>
      </c>
      <c r="B141" s="160">
        <v>8</v>
      </c>
      <c r="E141" s="160"/>
      <c r="F141" s="160"/>
      <c r="G141" s="160">
        <v>1</v>
      </c>
      <c r="H141" s="160">
        <v>1</v>
      </c>
      <c r="I141" s="160">
        <v>1</v>
      </c>
      <c r="J141" s="160">
        <v>1</v>
      </c>
      <c r="K141" s="160">
        <v>2</v>
      </c>
      <c r="L141" s="160">
        <v>1</v>
      </c>
      <c r="M141" s="160">
        <v>1</v>
      </c>
      <c r="N141" s="160">
        <v>3</v>
      </c>
      <c r="O141" s="160">
        <v>1</v>
      </c>
      <c r="P141" s="160">
        <v>1</v>
      </c>
      <c r="Q141" s="160">
        <v>2</v>
      </c>
      <c r="R141" s="160">
        <v>4</v>
      </c>
      <c r="S141" s="160">
        <v>2</v>
      </c>
      <c r="T141" s="160">
        <v>3</v>
      </c>
      <c r="U141" s="160">
        <v>4</v>
      </c>
      <c r="V141" s="160">
        <v>1</v>
      </c>
      <c r="W141" s="160">
        <v>2</v>
      </c>
      <c r="X141" s="160">
        <v>1</v>
      </c>
      <c r="Y141" s="160">
        <v>1</v>
      </c>
      <c r="Z141" s="160">
        <v>1</v>
      </c>
      <c r="AA141" s="160">
        <v>4</v>
      </c>
      <c r="AB141" s="160">
        <v>1</v>
      </c>
      <c r="AC141" s="160">
        <v>5</v>
      </c>
      <c r="AD141" s="160">
        <v>7</v>
      </c>
      <c r="AE141" s="160">
        <v>1</v>
      </c>
      <c r="AF141" s="3">
        <v>1</v>
      </c>
      <c r="AG141" s="160">
        <v>3</v>
      </c>
      <c r="AH141" s="160"/>
      <c r="AI141" s="160"/>
      <c r="AJ141" s="160"/>
      <c r="AK141" s="160">
        <v>16</v>
      </c>
      <c r="AM141" s="7"/>
      <c r="AP141" s="7"/>
      <c r="AQ141" s="160"/>
      <c r="AR141" s="160"/>
      <c r="AX141" s="3"/>
      <c r="AY141" s="160"/>
      <c r="BA141" s="3"/>
      <c r="BB141" s="160"/>
      <c r="BL141" s="160"/>
      <c r="BT141" s="160"/>
      <c r="BU141" s="160"/>
      <c r="BV141" s="160"/>
    </row>
    <row r="142" spans="1:74" x14ac:dyDescent="0.25">
      <c r="A142" s="160" t="s">
        <v>482</v>
      </c>
      <c r="B142" s="160">
        <v>8</v>
      </c>
      <c r="E142" s="160"/>
      <c r="F142" s="160"/>
      <c r="G142" s="160">
        <v>2</v>
      </c>
      <c r="H142" s="160">
        <v>2</v>
      </c>
      <c r="I142" s="160">
        <v>1</v>
      </c>
      <c r="J142" s="160">
        <v>3</v>
      </c>
      <c r="K142" s="160">
        <v>1</v>
      </c>
      <c r="L142" s="160">
        <v>1</v>
      </c>
      <c r="M142" s="160">
        <v>1</v>
      </c>
      <c r="N142" s="160">
        <v>2</v>
      </c>
      <c r="O142" s="160">
        <v>1</v>
      </c>
      <c r="P142" s="160">
        <v>3</v>
      </c>
      <c r="Q142" s="160">
        <v>2</v>
      </c>
      <c r="R142" s="160">
        <v>2</v>
      </c>
      <c r="S142" s="160">
        <v>5</v>
      </c>
      <c r="T142" s="160">
        <v>1</v>
      </c>
      <c r="U142" s="160">
        <v>1</v>
      </c>
      <c r="V142" s="160">
        <v>4</v>
      </c>
      <c r="W142" s="160">
        <v>2</v>
      </c>
      <c r="X142" s="160">
        <v>4</v>
      </c>
      <c r="Y142" s="160">
        <v>4</v>
      </c>
      <c r="Z142" s="160">
        <v>2</v>
      </c>
      <c r="AA142" s="160"/>
      <c r="AB142" s="160"/>
      <c r="AC142" s="160"/>
      <c r="AD142" s="160"/>
      <c r="AE142" s="160"/>
      <c r="AG142" s="160"/>
      <c r="AH142" s="160"/>
      <c r="AI142" s="160"/>
      <c r="AJ142" s="160"/>
      <c r="AK142" s="160">
        <v>15</v>
      </c>
      <c r="AM142" s="7"/>
      <c r="AP142" s="7"/>
      <c r="AQ142" s="160"/>
      <c r="AR142" s="160"/>
      <c r="AX142" s="3"/>
      <c r="AY142" s="160"/>
      <c r="BA142" s="3"/>
      <c r="BB142" s="160"/>
      <c r="BL142" s="160"/>
      <c r="BT142" s="160"/>
      <c r="BU142" s="160"/>
      <c r="BV142" s="160"/>
    </row>
    <row r="143" spans="1:74" x14ac:dyDescent="0.25">
      <c r="A143" s="165" t="s">
        <v>492</v>
      </c>
      <c r="B143" s="165">
        <v>8</v>
      </c>
      <c r="E143" s="165"/>
      <c r="F143" s="165"/>
      <c r="G143" s="165">
        <v>1</v>
      </c>
      <c r="H143" s="165">
        <v>1</v>
      </c>
      <c r="I143" s="165">
        <v>1</v>
      </c>
      <c r="J143" s="165">
        <v>4</v>
      </c>
      <c r="K143" s="165">
        <v>1</v>
      </c>
      <c r="L143" s="165">
        <v>2</v>
      </c>
      <c r="M143" s="165">
        <v>1</v>
      </c>
      <c r="N143" s="165">
        <v>1</v>
      </c>
      <c r="O143" s="165">
        <v>1</v>
      </c>
      <c r="P143" s="165">
        <v>2</v>
      </c>
      <c r="Q143" s="165">
        <v>1</v>
      </c>
      <c r="R143" s="165">
        <v>6</v>
      </c>
      <c r="S143" s="165">
        <v>4</v>
      </c>
      <c r="T143" s="165">
        <v>1</v>
      </c>
      <c r="U143" s="165">
        <v>1</v>
      </c>
      <c r="V143" s="165">
        <v>2</v>
      </c>
      <c r="W143" s="165">
        <v>2</v>
      </c>
      <c r="X143" s="165">
        <v>5</v>
      </c>
      <c r="Y143" s="165">
        <v>9</v>
      </c>
      <c r="Z143" s="165">
        <v>4</v>
      </c>
      <c r="AA143" s="165">
        <v>3</v>
      </c>
      <c r="AB143" s="165"/>
      <c r="AC143" s="165"/>
      <c r="AD143" s="165"/>
      <c r="AE143" s="165"/>
      <c r="AG143" s="165"/>
      <c r="AH143" s="165"/>
      <c r="AI143" s="165"/>
      <c r="AJ143" s="165"/>
      <c r="AK143" s="165">
        <v>16</v>
      </c>
      <c r="AM143" s="7"/>
      <c r="AP143" s="7"/>
      <c r="AQ143" s="165"/>
      <c r="AR143" s="165"/>
      <c r="AX143" s="3"/>
      <c r="AY143" s="165"/>
      <c r="BA143" s="3"/>
      <c r="BB143" s="165"/>
      <c r="BL143" s="165"/>
      <c r="BT143" s="165"/>
      <c r="BU143" s="165"/>
      <c r="BV143" s="165"/>
    </row>
    <row r="144" spans="1:74" x14ac:dyDescent="0.25">
      <c r="A144" s="165" t="s">
        <v>498</v>
      </c>
      <c r="B144" s="165">
        <v>8</v>
      </c>
      <c r="E144" s="165"/>
      <c r="F144" s="165"/>
      <c r="G144" s="165">
        <v>1</v>
      </c>
      <c r="H144" s="165">
        <v>1</v>
      </c>
      <c r="I144" s="165">
        <v>1</v>
      </c>
      <c r="J144" s="165">
        <v>2</v>
      </c>
      <c r="K144" s="165">
        <v>1</v>
      </c>
      <c r="L144" s="165">
        <v>1</v>
      </c>
      <c r="M144" s="165">
        <v>1</v>
      </c>
      <c r="N144" s="165">
        <v>1</v>
      </c>
      <c r="O144" s="165">
        <v>2</v>
      </c>
      <c r="P144" s="165">
        <v>1</v>
      </c>
      <c r="Q144" s="165">
        <v>3</v>
      </c>
      <c r="R144" s="165">
        <v>1</v>
      </c>
      <c r="S144" s="165">
        <v>6</v>
      </c>
      <c r="T144" s="165">
        <v>4</v>
      </c>
      <c r="U144" s="165">
        <v>1</v>
      </c>
      <c r="V144" s="165">
        <v>2</v>
      </c>
      <c r="W144" s="165">
        <v>1</v>
      </c>
      <c r="X144" s="165">
        <v>2</v>
      </c>
      <c r="Y144" s="165">
        <v>2</v>
      </c>
      <c r="Z144" s="165">
        <v>6</v>
      </c>
      <c r="AA144" s="165">
        <v>4</v>
      </c>
      <c r="AB144" s="165">
        <v>3</v>
      </c>
      <c r="AC144" s="165">
        <v>2</v>
      </c>
      <c r="AD144" s="165"/>
      <c r="AE144" s="165"/>
      <c r="AG144" s="165"/>
      <c r="AH144" s="165"/>
      <c r="AI144" s="165"/>
      <c r="AJ144" s="165"/>
      <c r="AK144" s="165">
        <v>17</v>
      </c>
      <c r="AM144" s="7"/>
      <c r="AP144" s="7"/>
      <c r="AQ144" s="165"/>
      <c r="AR144" s="165"/>
      <c r="AX144" s="3"/>
      <c r="AY144" s="165"/>
      <c r="BA144" s="3"/>
      <c r="BB144" s="165"/>
      <c r="BL144" s="165"/>
      <c r="BT144" s="165"/>
      <c r="BU144" s="165"/>
      <c r="BV144" s="165"/>
    </row>
    <row r="145" spans="1:74" x14ac:dyDescent="0.25">
      <c r="A145" s="169" t="s">
        <v>501</v>
      </c>
      <c r="B145" s="169">
        <v>8</v>
      </c>
      <c r="E145" s="169"/>
      <c r="F145" s="169"/>
      <c r="G145" s="169">
        <v>1</v>
      </c>
      <c r="H145" s="169">
        <v>1</v>
      </c>
      <c r="I145" s="169">
        <v>1</v>
      </c>
      <c r="J145" s="169">
        <v>1</v>
      </c>
      <c r="K145" s="169">
        <v>2</v>
      </c>
      <c r="L145" s="169">
        <v>1</v>
      </c>
      <c r="M145" s="169">
        <v>1</v>
      </c>
      <c r="N145" s="169">
        <v>1</v>
      </c>
      <c r="O145" s="169">
        <v>1</v>
      </c>
      <c r="P145" s="169">
        <v>1</v>
      </c>
      <c r="Q145" s="169">
        <v>2</v>
      </c>
      <c r="R145" s="169">
        <v>4</v>
      </c>
      <c r="S145" s="169">
        <v>5</v>
      </c>
      <c r="T145" s="169">
        <v>1</v>
      </c>
      <c r="U145" s="169">
        <v>1</v>
      </c>
      <c r="V145" s="169">
        <v>4</v>
      </c>
      <c r="W145" s="169">
        <v>2</v>
      </c>
      <c r="X145" s="169">
        <v>1</v>
      </c>
      <c r="Y145" s="169">
        <v>4</v>
      </c>
      <c r="Z145" s="169">
        <v>4</v>
      </c>
      <c r="AA145" s="169"/>
      <c r="AB145" s="169"/>
      <c r="AC145" s="169"/>
      <c r="AD145" s="169"/>
      <c r="AE145" s="169"/>
      <c r="AG145" s="169"/>
      <c r="AH145" s="169"/>
      <c r="AI145" s="169"/>
      <c r="AJ145" s="169"/>
      <c r="AK145" s="169">
        <v>17</v>
      </c>
      <c r="AM145" s="7"/>
      <c r="AP145" s="7"/>
      <c r="AQ145" s="169"/>
      <c r="AR145" s="169"/>
      <c r="AX145" s="3"/>
      <c r="AY145" s="169"/>
      <c r="BA145" s="3"/>
      <c r="BB145" s="169"/>
      <c r="BL145" s="169"/>
      <c r="BT145" s="169"/>
      <c r="BU145" s="169"/>
      <c r="BV145" s="169"/>
    </row>
    <row r="146" spans="1:74" x14ac:dyDescent="0.25">
      <c r="A146" s="169" t="s">
        <v>505</v>
      </c>
      <c r="B146" s="169">
        <v>8</v>
      </c>
      <c r="E146" s="169"/>
      <c r="F146" s="169"/>
      <c r="G146" s="169">
        <v>1</v>
      </c>
      <c r="H146" s="169">
        <v>1</v>
      </c>
      <c r="I146" s="169">
        <v>1</v>
      </c>
      <c r="J146" s="169">
        <v>2</v>
      </c>
      <c r="K146" s="169">
        <v>1</v>
      </c>
      <c r="L146" s="169">
        <v>1</v>
      </c>
      <c r="M146" s="169">
        <v>1</v>
      </c>
      <c r="N146" s="169">
        <v>1</v>
      </c>
      <c r="O146" s="169">
        <v>2</v>
      </c>
      <c r="P146" s="169">
        <v>1</v>
      </c>
      <c r="Q146" s="169">
        <v>3</v>
      </c>
      <c r="R146" s="169">
        <v>1</v>
      </c>
      <c r="S146" s="169">
        <v>1</v>
      </c>
      <c r="T146" s="169">
        <v>2</v>
      </c>
      <c r="U146" s="169">
        <v>3</v>
      </c>
      <c r="V146" s="169">
        <v>1</v>
      </c>
      <c r="W146" s="169">
        <v>2</v>
      </c>
      <c r="X146" s="169">
        <v>1</v>
      </c>
      <c r="Y146" s="169">
        <v>1</v>
      </c>
      <c r="Z146" s="169">
        <v>1</v>
      </c>
      <c r="AA146" s="169">
        <v>1</v>
      </c>
      <c r="AB146" s="169">
        <v>1</v>
      </c>
      <c r="AC146" s="169">
        <v>12</v>
      </c>
      <c r="AD146" s="169"/>
      <c r="AE146" s="169"/>
      <c r="AG146" s="169"/>
      <c r="AH146" s="169"/>
      <c r="AI146" s="169"/>
      <c r="AJ146" s="169"/>
      <c r="AK146" s="169">
        <v>22</v>
      </c>
      <c r="AM146" s="7"/>
      <c r="AP146" s="7"/>
      <c r="AQ146" s="169"/>
      <c r="AR146" s="169"/>
      <c r="AX146" s="3"/>
      <c r="AY146" s="169"/>
      <c r="BA146" s="3"/>
      <c r="BB146" s="169"/>
      <c r="BL146" s="169"/>
      <c r="BT146" s="169"/>
      <c r="BU146" s="169"/>
      <c r="BV146" s="169"/>
    </row>
    <row r="147" spans="1:74" x14ac:dyDescent="0.25">
      <c r="A147" s="169" t="s">
        <v>507</v>
      </c>
      <c r="B147" s="169">
        <v>8</v>
      </c>
      <c r="E147" s="169"/>
      <c r="F147" s="169"/>
      <c r="G147" s="169">
        <v>2</v>
      </c>
      <c r="H147" s="169">
        <v>1</v>
      </c>
      <c r="I147" s="169">
        <v>1</v>
      </c>
      <c r="J147" s="169">
        <v>1</v>
      </c>
      <c r="K147" s="169">
        <v>2</v>
      </c>
      <c r="L147" s="169">
        <v>3</v>
      </c>
      <c r="M147" s="169">
        <v>2</v>
      </c>
      <c r="N147" s="169">
        <v>1</v>
      </c>
      <c r="O147" s="169">
        <v>4</v>
      </c>
      <c r="P147" s="169">
        <v>2</v>
      </c>
      <c r="Q147" s="169">
        <v>1</v>
      </c>
      <c r="R147" s="169">
        <v>2</v>
      </c>
      <c r="S147" s="169">
        <v>1</v>
      </c>
      <c r="T147" s="169">
        <v>3</v>
      </c>
      <c r="U147" s="169">
        <v>1</v>
      </c>
      <c r="V147" s="169">
        <v>10</v>
      </c>
      <c r="W147" s="169">
        <v>5</v>
      </c>
      <c r="X147" s="169">
        <v>6</v>
      </c>
      <c r="Y147" s="169">
        <v>1</v>
      </c>
      <c r="Z147" s="169"/>
      <c r="AA147" s="169"/>
      <c r="AB147" s="169"/>
      <c r="AC147" s="169"/>
      <c r="AD147" s="169"/>
      <c r="AE147" s="169"/>
      <c r="AG147" s="169"/>
      <c r="AH147" s="169"/>
      <c r="AI147" s="169"/>
      <c r="AJ147" s="169"/>
      <c r="AK147" s="169">
        <v>15</v>
      </c>
      <c r="AM147" s="7"/>
      <c r="AP147" s="7"/>
      <c r="AQ147" s="169"/>
      <c r="AR147" s="169"/>
      <c r="AX147" s="3"/>
      <c r="AY147" s="169"/>
      <c r="BA147" s="3"/>
      <c r="BB147" s="169"/>
      <c r="BL147" s="169"/>
      <c r="BT147" s="169"/>
      <c r="BU147" s="169"/>
      <c r="BV147" s="169"/>
    </row>
    <row r="148" spans="1:74" x14ac:dyDescent="0.25">
      <c r="A148" s="171" t="s">
        <v>508</v>
      </c>
      <c r="B148" s="171">
        <v>8</v>
      </c>
      <c r="E148" s="171"/>
      <c r="F148" s="171"/>
      <c r="G148" s="171">
        <v>2</v>
      </c>
      <c r="H148" s="171">
        <v>1</v>
      </c>
      <c r="I148" s="171">
        <v>1</v>
      </c>
      <c r="J148" s="171">
        <v>1</v>
      </c>
      <c r="K148" s="171">
        <v>1</v>
      </c>
      <c r="L148" s="171">
        <v>1</v>
      </c>
      <c r="M148" s="171">
        <v>2</v>
      </c>
      <c r="N148" s="171">
        <v>2</v>
      </c>
      <c r="O148" s="171">
        <v>1</v>
      </c>
      <c r="P148" s="171">
        <v>2</v>
      </c>
      <c r="Q148" s="171">
        <v>3</v>
      </c>
      <c r="R148" s="171">
        <v>3</v>
      </c>
      <c r="S148" s="171">
        <v>1</v>
      </c>
      <c r="T148" s="171">
        <v>3</v>
      </c>
      <c r="U148" s="171">
        <v>1</v>
      </c>
      <c r="V148" s="171">
        <v>5</v>
      </c>
      <c r="W148" s="171">
        <v>2</v>
      </c>
      <c r="X148" s="171">
        <v>2</v>
      </c>
      <c r="Y148" s="171"/>
      <c r="Z148" s="171"/>
      <c r="AA148" s="171"/>
      <c r="AB148" s="171"/>
      <c r="AC148" s="171"/>
      <c r="AD148" s="171"/>
      <c r="AE148" s="171"/>
      <c r="AG148" s="171"/>
      <c r="AH148" s="171"/>
      <c r="AI148" s="171"/>
      <c r="AJ148" s="171"/>
      <c r="AK148" s="171">
        <v>16</v>
      </c>
      <c r="AM148" s="7"/>
      <c r="AP148" s="7"/>
      <c r="AQ148" s="171"/>
      <c r="AR148" s="171"/>
      <c r="AX148" s="3"/>
      <c r="AY148" s="171"/>
      <c r="BA148" s="3"/>
      <c r="BB148" s="171"/>
      <c r="BL148" s="171"/>
      <c r="BT148" s="171"/>
      <c r="BU148" s="171"/>
      <c r="BV148" s="171"/>
    </row>
    <row r="149" spans="1:74" x14ac:dyDescent="0.25">
      <c r="A149" s="171" t="s">
        <v>512</v>
      </c>
      <c r="B149" s="171">
        <v>8</v>
      </c>
      <c r="E149" s="171"/>
      <c r="F149" s="171"/>
      <c r="G149" s="171">
        <v>2</v>
      </c>
      <c r="H149" s="171">
        <v>2</v>
      </c>
      <c r="I149" s="171">
        <v>2</v>
      </c>
      <c r="J149" s="171">
        <v>2</v>
      </c>
      <c r="K149" s="171">
        <v>1</v>
      </c>
      <c r="L149" s="171">
        <v>2</v>
      </c>
      <c r="M149" s="171">
        <v>1</v>
      </c>
      <c r="N149" s="171">
        <v>1</v>
      </c>
      <c r="O149" s="171">
        <v>1</v>
      </c>
      <c r="P149" s="171">
        <v>1</v>
      </c>
      <c r="Q149" s="171">
        <v>2</v>
      </c>
      <c r="R149" s="171">
        <v>1</v>
      </c>
      <c r="S149" s="171">
        <v>1</v>
      </c>
      <c r="T149" s="171">
        <v>8</v>
      </c>
      <c r="U149" s="171">
        <v>1</v>
      </c>
      <c r="V149" s="171">
        <v>4</v>
      </c>
      <c r="W149" s="171">
        <v>2</v>
      </c>
      <c r="X149" s="171">
        <v>1</v>
      </c>
      <c r="Y149" s="171">
        <v>1</v>
      </c>
      <c r="Z149" s="171">
        <v>2</v>
      </c>
      <c r="AA149" s="171">
        <v>2</v>
      </c>
      <c r="AB149" s="171">
        <v>5</v>
      </c>
      <c r="AC149" s="171">
        <v>7</v>
      </c>
      <c r="AD149" s="171">
        <v>2</v>
      </c>
      <c r="AE149" s="171"/>
      <c r="AG149" s="171"/>
      <c r="AH149" s="171"/>
      <c r="AI149" s="171"/>
      <c r="AJ149" s="171"/>
      <c r="AK149" s="171">
        <v>15</v>
      </c>
      <c r="AM149" s="7"/>
      <c r="AP149" s="7"/>
      <c r="AQ149" s="171"/>
      <c r="AR149" s="171"/>
      <c r="AX149" s="3"/>
      <c r="AY149" s="171"/>
      <c r="BA149" s="3"/>
      <c r="BB149" s="171"/>
      <c r="BL149" s="171"/>
      <c r="BT149" s="171"/>
      <c r="BU149" s="171"/>
      <c r="BV149" s="171"/>
    </row>
    <row r="150" spans="1:74" x14ac:dyDescent="0.25">
      <c r="A150" s="172" t="s">
        <v>519</v>
      </c>
      <c r="B150" s="172">
        <v>8</v>
      </c>
      <c r="E150" s="172"/>
      <c r="F150" s="172"/>
      <c r="G150" s="172">
        <v>1</v>
      </c>
      <c r="H150" s="172">
        <v>1</v>
      </c>
      <c r="I150" s="172">
        <v>2</v>
      </c>
      <c r="J150" s="172">
        <v>2</v>
      </c>
      <c r="K150" s="172">
        <v>2</v>
      </c>
      <c r="L150" s="172">
        <v>4</v>
      </c>
      <c r="M150" s="172">
        <v>2</v>
      </c>
      <c r="N150" s="172">
        <v>2</v>
      </c>
      <c r="O150" s="172">
        <v>2</v>
      </c>
      <c r="P150" s="172">
        <v>1</v>
      </c>
      <c r="Q150" s="172">
        <v>1</v>
      </c>
      <c r="R150" s="172">
        <v>1</v>
      </c>
      <c r="S150" s="172">
        <v>3</v>
      </c>
      <c r="T150" s="172">
        <v>2</v>
      </c>
      <c r="U150" s="172">
        <v>1</v>
      </c>
      <c r="V150" s="172">
        <v>3</v>
      </c>
      <c r="W150" s="172">
        <v>3</v>
      </c>
      <c r="X150" s="172">
        <v>4</v>
      </c>
      <c r="Y150" s="172">
        <v>1</v>
      </c>
      <c r="Z150" s="172">
        <v>5</v>
      </c>
      <c r="AA150" s="172">
        <v>6</v>
      </c>
      <c r="AB150" s="172">
        <v>1</v>
      </c>
      <c r="AC150" s="172">
        <v>3</v>
      </c>
      <c r="AD150" s="172"/>
      <c r="AE150" s="172"/>
      <c r="AG150" s="172"/>
      <c r="AH150" s="172"/>
      <c r="AI150" s="172"/>
      <c r="AJ150" s="172"/>
      <c r="AK150" s="172">
        <v>16</v>
      </c>
      <c r="AM150" s="7"/>
      <c r="AP150" s="7"/>
      <c r="AQ150" s="172"/>
      <c r="AR150" s="172"/>
      <c r="AX150" s="3"/>
      <c r="AY150" s="172"/>
      <c r="BA150" s="3"/>
      <c r="BB150" s="172"/>
      <c r="BL150" s="172"/>
      <c r="BT150" s="172"/>
      <c r="BU150" s="172"/>
      <c r="BV150" s="172"/>
    </row>
    <row r="151" spans="1:74" x14ac:dyDescent="0.25">
      <c r="A151" s="175" t="s">
        <v>527</v>
      </c>
      <c r="B151" s="175">
        <v>8</v>
      </c>
      <c r="E151" s="175"/>
      <c r="F151" s="175"/>
      <c r="G151" s="175">
        <v>1</v>
      </c>
      <c r="H151" s="175">
        <v>1</v>
      </c>
      <c r="I151" s="175">
        <v>1</v>
      </c>
      <c r="J151" s="175">
        <v>1</v>
      </c>
      <c r="K151" s="175">
        <v>1</v>
      </c>
      <c r="L151" s="175">
        <v>2</v>
      </c>
      <c r="M151" s="175">
        <v>1</v>
      </c>
      <c r="N151" s="175">
        <v>1</v>
      </c>
      <c r="O151" s="175">
        <v>2</v>
      </c>
      <c r="P151" s="175">
        <v>1</v>
      </c>
      <c r="Q151" s="175">
        <v>4</v>
      </c>
      <c r="R151" s="175">
        <v>1</v>
      </c>
      <c r="S151" s="175">
        <v>4</v>
      </c>
      <c r="T151" s="175">
        <v>2</v>
      </c>
      <c r="U151" s="175">
        <v>1</v>
      </c>
      <c r="V151" s="175">
        <v>2</v>
      </c>
      <c r="W151" s="175">
        <v>4</v>
      </c>
      <c r="X151" s="175">
        <v>3</v>
      </c>
      <c r="Y151" s="175">
        <v>4</v>
      </c>
      <c r="Z151" s="175">
        <v>6</v>
      </c>
      <c r="AA151" s="175">
        <v>2</v>
      </c>
      <c r="AB151" s="175">
        <v>4</v>
      </c>
      <c r="AC151" s="175">
        <v>1</v>
      </c>
      <c r="AD151" s="175"/>
      <c r="AE151" s="175"/>
      <c r="AG151" s="175"/>
      <c r="AH151" s="175"/>
      <c r="AI151" s="175"/>
      <c r="AJ151" s="175"/>
      <c r="AK151" s="175">
        <v>17</v>
      </c>
      <c r="AM151" s="7"/>
      <c r="AP151" s="7"/>
      <c r="AQ151" s="175"/>
      <c r="AR151" s="175"/>
      <c r="AX151" s="3"/>
      <c r="AY151" s="175"/>
      <c r="BA151" s="3"/>
      <c r="BB151" s="175"/>
      <c r="BL151" s="175"/>
      <c r="BT151" s="175"/>
      <c r="BU151" s="175"/>
      <c r="BV151" s="175"/>
    </row>
    <row r="152" spans="1:74" x14ac:dyDescent="0.25">
      <c r="A152" s="175" t="s">
        <v>530</v>
      </c>
      <c r="B152" s="175">
        <v>8</v>
      </c>
      <c r="E152" s="175"/>
      <c r="F152" s="175"/>
      <c r="G152" s="175">
        <v>1</v>
      </c>
      <c r="H152" s="175">
        <v>1</v>
      </c>
      <c r="I152" s="175">
        <v>1</v>
      </c>
      <c r="J152" s="175">
        <v>1</v>
      </c>
      <c r="K152" s="175">
        <v>1</v>
      </c>
      <c r="L152" s="175">
        <v>4</v>
      </c>
      <c r="M152" s="175">
        <v>1</v>
      </c>
      <c r="N152" s="175">
        <v>1</v>
      </c>
      <c r="O152" s="175">
        <v>1</v>
      </c>
      <c r="P152" s="175">
        <v>3</v>
      </c>
      <c r="Q152" s="175">
        <v>2</v>
      </c>
      <c r="R152" s="175">
        <v>1</v>
      </c>
      <c r="S152" s="175">
        <v>1</v>
      </c>
      <c r="T152" s="175">
        <v>1</v>
      </c>
      <c r="U152" s="175">
        <v>2</v>
      </c>
      <c r="V152" s="175">
        <v>2</v>
      </c>
      <c r="W152" s="175">
        <v>1</v>
      </c>
      <c r="X152" s="175">
        <v>4</v>
      </c>
      <c r="Y152" s="175">
        <v>3</v>
      </c>
      <c r="Z152" s="175">
        <v>1</v>
      </c>
      <c r="AA152" s="175">
        <v>1</v>
      </c>
      <c r="AB152" s="175">
        <v>12</v>
      </c>
      <c r="AC152" s="175">
        <v>6</v>
      </c>
      <c r="AD152" s="175">
        <v>1</v>
      </c>
      <c r="AE152" s="175"/>
      <c r="AG152" s="175"/>
      <c r="AH152" s="175"/>
      <c r="AI152" s="175"/>
      <c r="AJ152" s="175"/>
      <c r="AK152" s="175">
        <v>18</v>
      </c>
      <c r="AM152" s="7"/>
      <c r="AP152" s="7"/>
      <c r="AQ152" s="175"/>
      <c r="AR152" s="175"/>
      <c r="AX152" s="3"/>
      <c r="AY152" s="175"/>
      <c r="BA152" s="3"/>
      <c r="BB152" s="175"/>
      <c r="BL152" s="175"/>
      <c r="BT152" s="175"/>
      <c r="BU152" s="175"/>
      <c r="BV152" s="175"/>
    </row>
    <row r="153" spans="1:74" x14ac:dyDescent="0.25">
      <c r="A153" s="175" t="s">
        <v>533</v>
      </c>
      <c r="B153" s="175">
        <v>8</v>
      </c>
      <c r="E153" s="175"/>
      <c r="F153" s="175"/>
      <c r="G153" s="175">
        <v>1</v>
      </c>
      <c r="H153" s="175">
        <v>1</v>
      </c>
      <c r="I153" s="175">
        <v>1</v>
      </c>
      <c r="J153" s="175">
        <v>1</v>
      </c>
      <c r="K153" s="175">
        <v>1</v>
      </c>
      <c r="L153" s="175">
        <v>2</v>
      </c>
      <c r="M153" s="175">
        <v>1</v>
      </c>
      <c r="N153" s="175">
        <v>1</v>
      </c>
      <c r="O153" s="175">
        <v>2</v>
      </c>
      <c r="P153" s="175">
        <v>1</v>
      </c>
      <c r="Q153" s="175">
        <v>1</v>
      </c>
      <c r="R153" s="175">
        <v>1</v>
      </c>
      <c r="S153" s="175">
        <v>2</v>
      </c>
      <c r="T153" s="175">
        <v>3</v>
      </c>
      <c r="U153" s="175">
        <v>1</v>
      </c>
      <c r="V153" s="175">
        <v>1</v>
      </c>
      <c r="W153" s="175">
        <v>2</v>
      </c>
      <c r="X153" s="175">
        <v>3</v>
      </c>
      <c r="Y153" s="175">
        <v>2</v>
      </c>
      <c r="Z153" s="175">
        <v>10</v>
      </c>
      <c r="AA153" s="175">
        <v>1</v>
      </c>
      <c r="AB153" s="175">
        <v>3</v>
      </c>
      <c r="AC153" s="175"/>
      <c r="AD153" s="175"/>
      <c r="AE153" s="175"/>
      <c r="AG153" s="175"/>
      <c r="AH153" s="175"/>
      <c r="AI153" s="175"/>
      <c r="AJ153" s="175"/>
      <c r="AK153" s="175">
        <v>19</v>
      </c>
      <c r="AM153" s="7"/>
      <c r="AP153" s="7"/>
      <c r="AQ153" s="175"/>
      <c r="AR153" s="175"/>
      <c r="AX153" s="3"/>
      <c r="AY153" s="175"/>
      <c r="BA153" s="3"/>
      <c r="BB153" s="175"/>
      <c r="BL153" s="175"/>
      <c r="BT153" s="175"/>
      <c r="BU153" s="175"/>
      <c r="BV153" s="175"/>
    </row>
    <row r="154" spans="1:74" x14ac:dyDescent="0.25">
      <c r="A154" s="85" t="s">
        <v>534</v>
      </c>
      <c r="B154" s="85">
        <v>8</v>
      </c>
      <c r="E154" s="85"/>
      <c r="F154" s="85"/>
      <c r="G154" s="85">
        <v>2</v>
      </c>
      <c r="H154" s="85">
        <v>1</v>
      </c>
      <c r="I154" s="85">
        <v>1</v>
      </c>
      <c r="J154" s="85">
        <v>1</v>
      </c>
      <c r="K154" s="85">
        <v>2</v>
      </c>
      <c r="L154" s="85">
        <v>1</v>
      </c>
      <c r="M154" s="85">
        <v>1</v>
      </c>
      <c r="N154" s="85">
        <v>3</v>
      </c>
      <c r="O154" s="85">
        <v>1</v>
      </c>
      <c r="P154" s="85">
        <v>4</v>
      </c>
      <c r="Q154" s="85">
        <v>1</v>
      </c>
      <c r="R154" s="85">
        <v>1</v>
      </c>
      <c r="S154" s="85">
        <v>1</v>
      </c>
      <c r="T154" s="85">
        <v>4</v>
      </c>
      <c r="U154" s="85">
        <v>2</v>
      </c>
      <c r="V154" s="85">
        <v>5</v>
      </c>
      <c r="W154" s="85">
        <v>1</v>
      </c>
      <c r="X154" s="85">
        <v>1</v>
      </c>
      <c r="Y154" s="85">
        <v>2</v>
      </c>
      <c r="Z154" s="85">
        <v>4</v>
      </c>
      <c r="AA154" s="85">
        <v>2</v>
      </c>
      <c r="AB154" s="85">
        <v>2</v>
      </c>
      <c r="AC154" s="85">
        <v>1</v>
      </c>
      <c r="AD154" s="85">
        <v>4</v>
      </c>
      <c r="AE154" s="85">
        <v>1</v>
      </c>
      <c r="AG154" s="85"/>
      <c r="AH154" s="85"/>
      <c r="AI154" s="85"/>
      <c r="AJ154" s="85"/>
      <c r="AK154" s="85">
        <v>15</v>
      </c>
      <c r="AM154" s="7"/>
      <c r="AP154" s="7"/>
      <c r="AQ154" s="85"/>
      <c r="AR154" s="85"/>
      <c r="AX154" s="3"/>
      <c r="AY154" s="85"/>
      <c r="BA154" s="3"/>
      <c r="BB154" s="85"/>
      <c r="BL154" s="85"/>
      <c r="BT154" s="85"/>
      <c r="BU154" s="85"/>
      <c r="BV154" s="85"/>
    </row>
    <row r="155" spans="1:74" x14ac:dyDescent="0.25">
      <c r="A155" s="175" t="s">
        <v>540</v>
      </c>
      <c r="B155" s="175">
        <v>8</v>
      </c>
      <c r="E155" s="175"/>
      <c r="F155" s="175"/>
      <c r="G155" s="175">
        <v>1</v>
      </c>
      <c r="H155" s="175">
        <v>1</v>
      </c>
      <c r="I155" s="175">
        <v>1</v>
      </c>
      <c r="J155" s="175">
        <v>1</v>
      </c>
      <c r="K155" s="175">
        <v>1</v>
      </c>
      <c r="L155" s="175">
        <v>1</v>
      </c>
      <c r="M155" s="175">
        <v>1</v>
      </c>
      <c r="N155" s="175">
        <v>1</v>
      </c>
      <c r="O155" s="175">
        <v>4</v>
      </c>
      <c r="P155" s="175">
        <v>2</v>
      </c>
      <c r="Q155" s="175">
        <v>2</v>
      </c>
      <c r="R155" s="175">
        <v>2</v>
      </c>
      <c r="S155" s="175">
        <v>1</v>
      </c>
      <c r="T155" s="175">
        <v>2</v>
      </c>
      <c r="U155" s="175">
        <v>2</v>
      </c>
      <c r="V155" s="175">
        <v>5</v>
      </c>
      <c r="W155" s="175">
        <v>3</v>
      </c>
      <c r="X155" s="175">
        <v>8</v>
      </c>
      <c r="Y155" s="175">
        <v>1</v>
      </c>
      <c r="Z155" s="175">
        <v>2</v>
      </c>
      <c r="AA155" s="175">
        <v>4</v>
      </c>
      <c r="AB155" s="175">
        <v>2</v>
      </c>
      <c r="AC155" s="175">
        <v>1</v>
      </c>
      <c r="AD155" s="175"/>
      <c r="AE155" s="175"/>
      <c r="AG155" s="175"/>
      <c r="AH155" s="175"/>
      <c r="AI155" s="175"/>
      <c r="AJ155" s="175"/>
      <c r="AK155" s="175">
        <v>16</v>
      </c>
      <c r="AM155" s="7"/>
      <c r="AP155" s="7"/>
      <c r="AQ155" s="175"/>
      <c r="AR155" s="175"/>
      <c r="AX155" s="3"/>
      <c r="AY155" s="175"/>
      <c r="BA155" s="3"/>
      <c r="BB155" s="175"/>
      <c r="BL155" s="175"/>
      <c r="BT155" s="175"/>
      <c r="BU155" s="175"/>
      <c r="BV155" s="175"/>
    </row>
    <row r="156" spans="1:74" x14ac:dyDescent="0.25">
      <c r="A156" s="176" t="s">
        <v>546</v>
      </c>
      <c r="B156" s="176">
        <v>8</v>
      </c>
      <c r="D156" s="176"/>
      <c r="E156" s="176"/>
      <c r="F156" s="176"/>
      <c r="G156" s="176">
        <v>1</v>
      </c>
      <c r="H156" s="176">
        <v>1</v>
      </c>
      <c r="I156" s="176">
        <v>1</v>
      </c>
      <c r="J156" s="176">
        <v>1</v>
      </c>
      <c r="K156" s="176">
        <v>1</v>
      </c>
      <c r="L156" s="176">
        <v>2</v>
      </c>
      <c r="M156" s="176">
        <v>2</v>
      </c>
      <c r="N156" s="176">
        <v>2</v>
      </c>
      <c r="O156" s="176">
        <v>2</v>
      </c>
      <c r="P156" s="176">
        <v>3</v>
      </c>
      <c r="Q156" s="176">
        <v>1</v>
      </c>
      <c r="R156" s="176">
        <v>1</v>
      </c>
      <c r="S156" s="176">
        <v>1</v>
      </c>
      <c r="T156" s="176">
        <v>2</v>
      </c>
      <c r="U156" s="176">
        <v>1</v>
      </c>
      <c r="V156" s="176">
        <v>3</v>
      </c>
      <c r="W156" s="176">
        <v>3</v>
      </c>
      <c r="X156" s="176">
        <v>3</v>
      </c>
      <c r="Y156" s="176">
        <v>2</v>
      </c>
      <c r="Z156" s="176">
        <v>1</v>
      </c>
      <c r="AA156" s="176">
        <v>5</v>
      </c>
      <c r="AB156" s="176">
        <v>2</v>
      </c>
      <c r="AC156" s="176">
        <v>5</v>
      </c>
      <c r="AD156" s="176">
        <v>5</v>
      </c>
      <c r="AE156" s="176"/>
      <c r="AG156" s="176"/>
      <c r="AH156" s="176"/>
      <c r="AI156" s="176"/>
      <c r="AJ156" s="176"/>
      <c r="AK156" s="176">
        <v>17</v>
      </c>
      <c r="AM156" s="7"/>
      <c r="AP156" s="7"/>
      <c r="AQ156" s="176"/>
      <c r="AR156" s="176"/>
      <c r="AX156" s="3"/>
      <c r="AY156" s="176"/>
      <c r="BA156" s="3"/>
      <c r="BB156" s="176"/>
      <c r="BL156" s="176"/>
      <c r="BT156" s="176"/>
      <c r="BU156" s="176"/>
      <c r="BV156" s="176"/>
    </row>
    <row r="157" spans="1:74" x14ac:dyDescent="0.25">
      <c r="A157" s="181" t="s">
        <v>549</v>
      </c>
      <c r="B157" s="181">
        <v>8</v>
      </c>
      <c r="C157" s="181"/>
      <c r="D157" s="181"/>
      <c r="E157" s="181"/>
      <c r="F157" s="181"/>
      <c r="G157" s="181">
        <v>1</v>
      </c>
      <c r="H157" s="181">
        <v>1</v>
      </c>
      <c r="I157" s="181">
        <v>1</v>
      </c>
      <c r="J157" s="181">
        <v>2</v>
      </c>
      <c r="K157" s="181">
        <v>1</v>
      </c>
      <c r="L157" s="181">
        <v>1</v>
      </c>
      <c r="M157" s="181">
        <v>1</v>
      </c>
      <c r="N157" s="181">
        <v>1</v>
      </c>
      <c r="O157" s="181">
        <v>2</v>
      </c>
      <c r="P157" s="181">
        <v>2</v>
      </c>
      <c r="Q157" s="181">
        <v>2</v>
      </c>
      <c r="R157" s="181">
        <v>4</v>
      </c>
      <c r="S157" s="181">
        <v>1</v>
      </c>
      <c r="T157" s="181">
        <v>1</v>
      </c>
      <c r="U157" s="181">
        <v>3</v>
      </c>
      <c r="V157" s="181">
        <v>5</v>
      </c>
      <c r="W157" s="181">
        <v>1</v>
      </c>
      <c r="X157" s="181">
        <v>9</v>
      </c>
      <c r="Y157" s="181">
        <v>1</v>
      </c>
      <c r="Z157" s="181">
        <v>3</v>
      </c>
      <c r="AA157" s="181">
        <v>4</v>
      </c>
      <c r="AB157" s="181">
        <v>2</v>
      </c>
      <c r="AC157" s="181">
        <v>4</v>
      </c>
      <c r="AD157" s="181">
        <v>2</v>
      </c>
      <c r="AE157" s="181">
        <v>2</v>
      </c>
      <c r="AG157" s="181"/>
      <c r="AH157" s="181"/>
      <c r="AI157" s="181"/>
      <c r="AJ157" s="181"/>
      <c r="AK157" s="181">
        <v>17</v>
      </c>
      <c r="AM157" s="7"/>
      <c r="AP157" s="7"/>
      <c r="AQ157" s="181"/>
      <c r="AR157" s="181"/>
      <c r="AX157" s="3"/>
      <c r="AY157" s="181"/>
      <c r="BA157" s="3"/>
      <c r="BB157" s="181"/>
      <c r="BL157" s="181"/>
      <c r="BT157" s="181"/>
      <c r="BU157" s="181"/>
      <c r="BV157" s="181"/>
    </row>
    <row r="158" spans="1:74" x14ac:dyDescent="0.25">
      <c r="A158" s="181" t="s">
        <v>550</v>
      </c>
      <c r="B158" s="181">
        <v>8</v>
      </c>
      <c r="C158" s="181"/>
      <c r="D158" s="181"/>
      <c r="E158" s="181"/>
      <c r="F158" s="181"/>
      <c r="G158" s="181">
        <v>2</v>
      </c>
      <c r="H158" s="181">
        <v>1</v>
      </c>
      <c r="I158" s="181">
        <v>1</v>
      </c>
      <c r="J158" s="181">
        <v>1</v>
      </c>
      <c r="K158" s="181">
        <v>3</v>
      </c>
      <c r="L158" s="181">
        <v>2</v>
      </c>
      <c r="M158" s="181">
        <v>1</v>
      </c>
      <c r="N158" s="181">
        <v>1</v>
      </c>
      <c r="O158" s="181">
        <v>3</v>
      </c>
      <c r="P158" s="181">
        <v>1</v>
      </c>
      <c r="Q158" s="181">
        <v>1</v>
      </c>
      <c r="R158" s="181">
        <v>2</v>
      </c>
      <c r="S158" s="181">
        <v>1</v>
      </c>
      <c r="T158" s="181">
        <v>3</v>
      </c>
      <c r="U158" s="181">
        <v>1</v>
      </c>
      <c r="V158" s="181">
        <v>2</v>
      </c>
      <c r="W158" s="181">
        <v>4</v>
      </c>
      <c r="X158" s="181">
        <v>4</v>
      </c>
      <c r="Y158" s="181">
        <v>3</v>
      </c>
      <c r="Z158" s="181">
        <v>1</v>
      </c>
      <c r="AA158" s="181">
        <v>1</v>
      </c>
      <c r="AB158" s="181">
        <v>3</v>
      </c>
      <c r="AC158" s="181"/>
      <c r="AD158" s="181"/>
      <c r="AE158" s="181"/>
      <c r="AG158" s="181"/>
      <c r="AH158" s="181"/>
      <c r="AI158" s="181"/>
      <c r="AJ158" s="181"/>
      <c r="AK158" s="181">
        <v>17</v>
      </c>
      <c r="AM158" s="7"/>
      <c r="AP158" s="7"/>
      <c r="AQ158" s="181"/>
      <c r="AR158" s="181"/>
      <c r="AX158" s="3"/>
      <c r="AY158" s="181"/>
      <c r="BA158" s="3"/>
      <c r="BB158" s="181"/>
      <c r="BL158" s="181"/>
      <c r="BT158" s="181"/>
      <c r="BU158" s="181"/>
      <c r="BV158" s="181"/>
    </row>
    <row r="159" spans="1:74" x14ac:dyDescent="0.25">
      <c r="A159" s="181" t="s">
        <v>551</v>
      </c>
      <c r="B159" s="181">
        <v>8</v>
      </c>
      <c r="C159" s="181"/>
      <c r="D159" s="181"/>
      <c r="E159" s="181"/>
      <c r="F159" s="181"/>
      <c r="G159" s="181">
        <v>1</v>
      </c>
      <c r="H159" s="181">
        <v>1</v>
      </c>
      <c r="I159" s="181">
        <v>1</v>
      </c>
      <c r="J159" s="181">
        <v>1</v>
      </c>
      <c r="K159" s="181">
        <v>3</v>
      </c>
      <c r="L159" s="181">
        <v>2</v>
      </c>
      <c r="M159" s="181">
        <v>2</v>
      </c>
      <c r="N159" s="181">
        <v>1</v>
      </c>
      <c r="O159" s="181">
        <v>1</v>
      </c>
      <c r="P159" s="181">
        <v>1</v>
      </c>
      <c r="Q159" s="181">
        <v>1</v>
      </c>
      <c r="R159" s="181">
        <v>1</v>
      </c>
      <c r="S159" s="181">
        <v>1</v>
      </c>
      <c r="T159" s="181">
        <v>1</v>
      </c>
      <c r="U159" s="181">
        <v>1</v>
      </c>
      <c r="V159" s="181">
        <v>1</v>
      </c>
      <c r="W159" s="181">
        <v>2</v>
      </c>
      <c r="X159" s="181">
        <v>1</v>
      </c>
      <c r="Y159" s="181">
        <v>1</v>
      </c>
      <c r="Z159" s="181">
        <v>2</v>
      </c>
      <c r="AA159" s="181">
        <v>5</v>
      </c>
      <c r="AB159" s="181">
        <v>1</v>
      </c>
      <c r="AC159" s="181">
        <v>4</v>
      </c>
      <c r="AD159" s="181">
        <v>2</v>
      </c>
      <c r="AE159" s="181">
        <v>1</v>
      </c>
      <c r="AF159" s="3">
        <v>3</v>
      </c>
      <c r="AG159" s="181">
        <v>4</v>
      </c>
      <c r="AH159" s="181">
        <v>15</v>
      </c>
      <c r="AI159" s="181"/>
      <c r="AJ159" s="181"/>
      <c r="AK159" s="181">
        <v>20</v>
      </c>
      <c r="AM159" s="7"/>
      <c r="AP159" s="7"/>
      <c r="AQ159" s="181"/>
      <c r="AR159" s="181"/>
      <c r="AX159" s="3"/>
      <c r="AY159" s="181"/>
      <c r="BA159" s="3"/>
      <c r="BB159" s="181"/>
      <c r="BL159" s="181"/>
      <c r="BT159" s="181"/>
      <c r="BU159" s="181"/>
      <c r="BV159" s="181"/>
    </row>
    <row r="160" spans="1:74" x14ac:dyDescent="0.25">
      <c r="A160" s="181" t="s">
        <v>556</v>
      </c>
      <c r="B160" s="181">
        <v>8</v>
      </c>
      <c r="C160" s="181"/>
      <c r="D160" s="181"/>
      <c r="E160" s="181"/>
      <c r="F160" s="181"/>
      <c r="G160" s="181">
        <v>1</v>
      </c>
      <c r="H160" s="181">
        <v>2</v>
      </c>
      <c r="I160" s="181">
        <v>2</v>
      </c>
      <c r="J160" s="181">
        <v>1</v>
      </c>
      <c r="K160" s="181">
        <v>3</v>
      </c>
      <c r="L160" s="181">
        <v>1</v>
      </c>
      <c r="M160" s="181">
        <v>4</v>
      </c>
      <c r="N160" s="181">
        <v>1</v>
      </c>
      <c r="O160" s="181">
        <v>1</v>
      </c>
      <c r="P160" s="181">
        <v>5</v>
      </c>
      <c r="Q160" s="181">
        <v>3</v>
      </c>
      <c r="R160" s="181">
        <v>1</v>
      </c>
      <c r="S160" s="181">
        <v>3</v>
      </c>
      <c r="T160" s="181">
        <v>1</v>
      </c>
      <c r="U160" s="181">
        <v>1</v>
      </c>
      <c r="V160" s="181">
        <v>3</v>
      </c>
      <c r="W160" s="181">
        <v>6</v>
      </c>
      <c r="X160" s="181">
        <v>1</v>
      </c>
      <c r="Y160" s="181">
        <v>1</v>
      </c>
      <c r="Z160" s="181">
        <v>2</v>
      </c>
      <c r="AA160" s="181">
        <v>1</v>
      </c>
      <c r="AB160" s="181">
        <v>2</v>
      </c>
      <c r="AC160" s="181">
        <v>1</v>
      </c>
      <c r="AD160" s="181">
        <v>2</v>
      </c>
      <c r="AE160" s="181">
        <v>4</v>
      </c>
      <c r="AG160" s="181"/>
      <c r="AH160" s="181"/>
      <c r="AI160" s="181"/>
      <c r="AJ160" s="181"/>
      <c r="AK160" s="181">
        <v>15</v>
      </c>
      <c r="AM160" s="7"/>
      <c r="AP160" s="7"/>
      <c r="AQ160" s="181"/>
      <c r="AR160" s="181"/>
      <c r="AX160" s="3"/>
      <c r="AY160" s="181"/>
      <c r="BA160" s="3"/>
      <c r="BB160" s="181"/>
      <c r="BL160" s="181"/>
      <c r="BT160" s="181"/>
      <c r="BU160" s="181"/>
      <c r="BV160" s="181"/>
    </row>
    <row r="161" spans="1:74" x14ac:dyDescent="0.25">
      <c r="A161" s="181" t="s">
        <v>561</v>
      </c>
      <c r="B161" s="181">
        <v>8</v>
      </c>
      <c r="C161" s="181"/>
      <c r="D161" s="181"/>
      <c r="E161" s="181"/>
      <c r="F161" s="181"/>
      <c r="G161" s="181">
        <v>1</v>
      </c>
      <c r="H161" s="181">
        <v>1</v>
      </c>
      <c r="I161" s="181">
        <v>1</v>
      </c>
      <c r="J161" s="181">
        <v>2</v>
      </c>
      <c r="K161" s="181">
        <v>1</v>
      </c>
      <c r="L161" s="181">
        <v>1</v>
      </c>
      <c r="M161" s="181">
        <v>1</v>
      </c>
      <c r="N161" s="181">
        <v>3</v>
      </c>
      <c r="O161" s="181">
        <v>2</v>
      </c>
      <c r="P161" s="181">
        <v>1</v>
      </c>
      <c r="Q161" s="181">
        <v>5</v>
      </c>
      <c r="R161" s="181">
        <v>2</v>
      </c>
      <c r="S161" s="181">
        <v>3</v>
      </c>
      <c r="T161" s="181">
        <v>4</v>
      </c>
      <c r="U161" s="181">
        <v>1</v>
      </c>
      <c r="V161" s="181">
        <v>1</v>
      </c>
      <c r="W161" s="181">
        <v>3</v>
      </c>
      <c r="X161" s="181">
        <v>2</v>
      </c>
      <c r="Y161" s="181">
        <v>4</v>
      </c>
      <c r="Z161" s="181">
        <v>9</v>
      </c>
      <c r="AA161" s="181">
        <v>5</v>
      </c>
      <c r="AB161" s="181">
        <v>2</v>
      </c>
      <c r="AC161" s="181">
        <v>3</v>
      </c>
      <c r="AD161" s="181">
        <v>2</v>
      </c>
      <c r="AE161" s="181">
        <v>5</v>
      </c>
      <c r="AG161" s="181"/>
      <c r="AH161" s="181"/>
      <c r="AI161" s="181"/>
      <c r="AJ161" s="181"/>
      <c r="AK161" s="181">
        <v>16</v>
      </c>
      <c r="AM161" s="7"/>
      <c r="AP161" s="7"/>
      <c r="AQ161" s="181"/>
      <c r="AR161" s="181"/>
      <c r="AX161" s="3"/>
      <c r="AY161" s="181"/>
      <c r="BA161" s="3"/>
      <c r="BB161" s="181"/>
      <c r="BL161" s="181"/>
      <c r="BT161" s="181"/>
      <c r="BU161" s="181"/>
      <c r="BV161" s="181"/>
    </row>
    <row r="162" spans="1:74" x14ac:dyDescent="0.25">
      <c r="A162" s="181" t="s">
        <v>565</v>
      </c>
      <c r="B162" s="181">
        <v>8</v>
      </c>
      <c r="C162" s="181"/>
      <c r="D162" s="181"/>
      <c r="E162" s="181"/>
      <c r="F162" s="181"/>
      <c r="G162" s="181">
        <v>1</v>
      </c>
      <c r="H162" s="181">
        <v>1</v>
      </c>
      <c r="I162" s="181">
        <v>1</v>
      </c>
      <c r="J162" s="181">
        <v>1</v>
      </c>
      <c r="K162" s="181">
        <v>1</v>
      </c>
      <c r="L162" s="181">
        <v>3</v>
      </c>
      <c r="M162" s="181">
        <v>1</v>
      </c>
      <c r="N162" s="181">
        <v>1</v>
      </c>
      <c r="O162" s="181">
        <v>1</v>
      </c>
      <c r="P162" s="181">
        <v>1</v>
      </c>
      <c r="Q162" s="181">
        <v>1</v>
      </c>
      <c r="R162" s="181">
        <v>1</v>
      </c>
      <c r="S162" s="181">
        <v>1</v>
      </c>
      <c r="T162" s="181">
        <v>5</v>
      </c>
      <c r="U162" s="181">
        <v>6</v>
      </c>
      <c r="V162" s="181">
        <v>1</v>
      </c>
      <c r="W162" s="181">
        <v>5</v>
      </c>
      <c r="X162" s="181">
        <v>7</v>
      </c>
      <c r="Y162" s="181">
        <v>2</v>
      </c>
      <c r="Z162" s="181">
        <v>4</v>
      </c>
      <c r="AA162" s="181">
        <v>1</v>
      </c>
      <c r="AB162" s="181">
        <v>9</v>
      </c>
      <c r="AC162" s="181"/>
      <c r="AD162" s="181"/>
      <c r="AE162" s="181"/>
      <c r="AG162" s="181"/>
      <c r="AH162" s="181"/>
      <c r="AI162" s="181"/>
      <c r="AJ162" s="181"/>
      <c r="AK162" s="181">
        <v>16</v>
      </c>
      <c r="AM162" s="7"/>
      <c r="AP162" s="7"/>
      <c r="AQ162" s="181"/>
      <c r="AR162" s="181"/>
      <c r="AX162" s="3"/>
      <c r="AY162" s="181"/>
      <c r="BA162" s="3"/>
      <c r="BB162" s="181"/>
      <c r="BL162" s="181"/>
      <c r="BT162" s="181"/>
      <c r="BU162" s="181"/>
      <c r="BV162" s="181"/>
    </row>
    <row r="163" spans="1:74" x14ac:dyDescent="0.25">
      <c r="A163" s="181" t="s">
        <v>567</v>
      </c>
      <c r="B163" s="181">
        <v>8</v>
      </c>
      <c r="C163" s="181"/>
      <c r="D163" s="181"/>
      <c r="E163" s="181"/>
      <c r="F163" s="181"/>
      <c r="G163" s="181">
        <v>2</v>
      </c>
      <c r="H163" s="181">
        <v>1</v>
      </c>
      <c r="I163" s="181">
        <v>1</v>
      </c>
      <c r="J163" s="181">
        <v>2</v>
      </c>
      <c r="K163" s="181">
        <v>2</v>
      </c>
      <c r="L163" s="181">
        <v>1</v>
      </c>
      <c r="M163" s="181">
        <v>1</v>
      </c>
      <c r="N163" s="181">
        <v>3</v>
      </c>
      <c r="O163" s="181">
        <v>1</v>
      </c>
      <c r="P163" s="181">
        <v>1</v>
      </c>
      <c r="Q163" s="181">
        <v>3</v>
      </c>
      <c r="R163" s="181">
        <v>3</v>
      </c>
      <c r="S163" s="181">
        <v>2</v>
      </c>
      <c r="T163" s="181">
        <v>2</v>
      </c>
      <c r="U163" s="181">
        <v>1</v>
      </c>
      <c r="V163" s="181">
        <v>1</v>
      </c>
      <c r="W163" s="181">
        <v>4</v>
      </c>
      <c r="X163" s="181">
        <v>1</v>
      </c>
      <c r="Y163" s="181">
        <v>2</v>
      </c>
      <c r="Z163" s="181">
        <v>10</v>
      </c>
      <c r="AA163" s="181">
        <v>3</v>
      </c>
      <c r="AB163" s="181"/>
      <c r="AC163" s="181"/>
      <c r="AD163" s="181"/>
      <c r="AE163" s="181"/>
      <c r="AG163" s="181"/>
      <c r="AH163" s="181"/>
      <c r="AI163" s="181"/>
      <c r="AJ163" s="181"/>
      <c r="AK163" s="181">
        <v>16</v>
      </c>
      <c r="AM163" s="7"/>
      <c r="AP163" s="7"/>
      <c r="AQ163" s="181"/>
      <c r="AR163" s="181"/>
      <c r="AX163" s="3"/>
      <c r="AY163" s="181"/>
      <c r="BA163" s="3"/>
      <c r="BB163" s="181"/>
      <c r="BL163" s="181"/>
      <c r="BT163" s="181"/>
      <c r="BU163" s="181"/>
      <c r="BV163" s="181"/>
    </row>
    <row r="164" spans="1:74" x14ac:dyDescent="0.25">
      <c r="A164" s="181" t="s">
        <v>568</v>
      </c>
      <c r="B164" s="181">
        <v>8</v>
      </c>
      <c r="C164" s="181"/>
      <c r="D164" s="181"/>
      <c r="E164" s="181"/>
      <c r="F164" s="181"/>
      <c r="G164" s="181">
        <v>1</v>
      </c>
      <c r="H164" s="181">
        <v>1</v>
      </c>
      <c r="I164" s="181">
        <v>2</v>
      </c>
      <c r="J164" s="181">
        <v>1</v>
      </c>
      <c r="K164" s="181">
        <v>1</v>
      </c>
      <c r="L164" s="181">
        <v>1</v>
      </c>
      <c r="M164" s="181">
        <v>1</v>
      </c>
      <c r="N164" s="181">
        <v>1</v>
      </c>
      <c r="O164" s="181">
        <v>3</v>
      </c>
      <c r="P164" s="181">
        <v>2</v>
      </c>
      <c r="Q164" s="181">
        <v>1</v>
      </c>
      <c r="R164" s="181">
        <v>2</v>
      </c>
      <c r="S164" s="181">
        <v>1</v>
      </c>
      <c r="T164" s="181">
        <v>3</v>
      </c>
      <c r="U164" s="181">
        <v>1</v>
      </c>
      <c r="V164" s="181">
        <v>1</v>
      </c>
      <c r="W164" s="181">
        <v>2</v>
      </c>
      <c r="X164" s="181">
        <v>3</v>
      </c>
      <c r="Y164" s="181">
        <v>3</v>
      </c>
      <c r="Z164" s="181">
        <v>2</v>
      </c>
      <c r="AA164" s="181">
        <v>9</v>
      </c>
      <c r="AB164" s="181">
        <v>2</v>
      </c>
      <c r="AC164" s="181">
        <v>1</v>
      </c>
      <c r="AD164" s="181">
        <v>16</v>
      </c>
      <c r="AE164" s="181">
        <v>3</v>
      </c>
      <c r="AG164" s="181"/>
      <c r="AH164" s="181"/>
      <c r="AI164" s="181"/>
      <c r="AJ164" s="181"/>
      <c r="AK164" s="181">
        <v>18</v>
      </c>
      <c r="AM164" s="7"/>
      <c r="AP164" s="7"/>
      <c r="AQ164" s="181"/>
      <c r="AR164" s="181"/>
      <c r="AX164" s="3"/>
      <c r="AY164" s="181"/>
      <c r="BA164" s="3"/>
      <c r="BB164" s="181"/>
      <c r="BL164" s="181"/>
      <c r="BT164" s="181"/>
      <c r="BU164" s="181"/>
      <c r="BV164" s="181"/>
    </row>
    <row r="165" spans="1:74" x14ac:dyDescent="0.25">
      <c r="A165" s="175"/>
      <c r="B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G165" s="175"/>
      <c r="AH165" s="175"/>
      <c r="AI165" s="175"/>
      <c r="AJ165" s="175"/>
      <c r="AK165" s="175"/>
      <c r="AM165" s="7"/>
      <c r="AP165" s="7"/>
      <c r="AQ165" s="175"/>
      <c r="AR165" s="175"/>
      <c r="AX165" s="3"/>
      <c r="AY165" s="175"/>
      <c r="BA165" s="3"/>
      <c r="BB165" s="175"/>
      <c r="BL165" s="175"/>
      <c r="BT165" s="175"/>
      <c r="BU165" s="175"/>
      <c r="BV165" s="175"/>
    </row>
    <row r="166" spans="1:74" x14ac:dyDescent="0.25">
      <c r="AM166" s="7"/>
      <c r="AP166" s="7"/>
      <c r="AQ166" s="1"/>
      <c r="AR166" s="1"/>
      <c r="AX166" s="3"/>
      <c r="BA166" s="3"/>
      <c r="BB166" s="1"/>
      <c r="BL166" s="1"/>
      <c r="BV166" s="1"/>
    </row>
    <row r="167" spans="1:74" x14ac:dyDescent="0.25">
      <c r="AM167" s="7"/>
      <c r="AP167" s="7"/>
      <c r="AR167" s="1"/>
      <c r="AX167" s="3"/>
      <c r="BA167" s="3"/>
      <c r="BB167" s="1"/>
      <c r="BL167" s="1"/>
      <c r="BV167" s="1"/>
    </row>
    <row r="168" spans="1:74" x14ac:dyDescent="0.25">
      <c r="A168" s="1" t="s">
        <v>2</v>
      </c>
      <c r="B168" s="1">
        <v>9</v>
      </c>
      <c r="H168" s="1">
        <v>1</v>
      </c>
      <c r="I168" s="1">
        <v>3</v>
      </c>
      <c r="J168" s="1">
        <v>1</v>
      </c>
      <c r="K168" s="1">
        <v>1</v>
      </c>
      <c r="L168" s="1">
        <v>2</v>
      </c>
      <c r="M168" s="1">
        <v>2</v>
      </c>
      <c r="N168" s="1">
        <v>2</v>
      </c>
      <c r="O168" s="1">
        <v>4</v>
      </c>
      <c r="P168" s="1">
        <v>1</v>
      </c>
      <c r="Q168" s="1">
        <v>1</v>
      </c>
      <c r="R168" s="1">
        <v>1</v>
      </c>
      <c r="S168" s="1">
        <v>4</v>
      </c>
      <c r="T168" s="1">
        <v>1</v>
      </c>
      <c r="U168" s="1">
        <v>4</v>
      </c>
      <c r="V168" s="1">
        <v>3</v>
      </c>
      <c r="W168" s="1">
        <v>10</v>
      </c>
      <c r="X168" s="1">
        <v>2</v>
      </c>
      <c r="Y168" s="1">
        <v>1</v>
      </c>
      <c r="Z168" s="1">
        <v>1</v>
      </c>
      <c r="AK168" s="1">
        <v>14</v>
      </c>
      <c r="AM168" s="7"/>
      <c r="AP168" s="7"/>
      <c r="AR168" s="1"/>
      <c r="AX168" s="3"/>
      <c r="BA168" s="3"/>
      <c r="BB168" s="1"/>
      <c r="BL168" s="1"/>
      <c r="BV168" s="1"/>
    </row>
    <row r="169" spans="1:74" x14ac:dyDescent="0.25">
      <c r="A169" s="1" t="s">
        <v>5</v>
      </c>
      <c r="B169" s="1">
        <v>9</v>
      </c>
      <c r="H169" s="1">
        <v>1</v>
      </c>
      <c r="I169" s="1">
        <v>1</v>
      </c>
      <c r="J169" s="1">
        <v>3</v>
      </c>
      <c r="K169" s="1">
        <v>2</v>
      </c>
      <c r="L169" s="1">
        <v>1</v>
      </c>
      <c r="M169" s="1">
        <v>1</v>
      </c>
      <c r="N169" s="1">
        <v>1</v>
      </c>
      <c r="O169" s="1">
        <v>2</v>
      </c>
      <c r="P169" s="1">
        <v>1</v>
      </c>
      <c r="Q169" s="1">
        <v>6</v>
      </c>
      <c r="R169" s="1">
        <v>4</v>
      </c>
      <c r="S169" s="1">
        <v>1</v>
      </c>
      <c r="T169" s="1">
        <v>3</v>
      </c>
      <c r="U169" s="1">
        <v>1</v>
      </c>
      <c r="V169" s="1">
        <v>4</v>
      </c>
      <c r="W169" s="1">
        <v>1</v>
      </c>
      <c r="X169" s="1">
        <v>2</v>
      </c>
      <c r="Y169" s="1">
        <v>1</v>
      </c>
      <c r="Z169" s="1">
        <v>3</v>
      </c>
      <c r="AA169" s="1">
        <v>1</v>
      </c>
      <c r="AB169" s="1">
        <v>17</v>
      </c>
      <c r="AK169" s="1">
        <v>14</v>
      </c>
      <c r="AM169" s="7"/>
      <c r="AP169" s="7"/>
      <c r="AR169" s="1"/>
      <c r="AX169" s="3"/>
      <c r="BA169" s="3"/>
      <c r="BB169" s="1"/>
      <c r="BL169" s="1"/>
      <c r="BV169" s="1"/>
    </row>
    <row r="170" spans="1:74" x14ac:dyDescent="0.25">
      <c r="A170" s="1" t="s">
        <v>7</v>
      </c>
      <c r="B170" s="1">
        <v>9</v>
      </c>
      <c r="H170" s="1">
        <v>2</v>
      </c>
      <c r="I170" s="1">
        <v>2</v>
      </c>
      <c r="J170" s="1">
        <v>1</v>
      </c>
      <c r="K170" s="1">
        <v>1</v>
      </c>
      <c r="L170" s="1">
        <v>2</v>
      </c>
      <c r="M170" s="1">
        <v>1</v>
      </c>
      <c r="N170" s="1">
        <v>1</v>
      </c>
      <c r="O170" s="1">
        <v>2</v>
      </c>
      <c r="P170" s="1">
        <v>1</v>
      </c>
      <c r="Q170" s="1">
        <v>1</v>
      </c>
      <c r="R170" s="1">
        <v>2</v>
      </c>
      <c r="S170" s="1">
        <v>1</v>
      </c>
      <c r="T170" s="1">
        <v>1</v>
      </c>
      <c r="U170" s="1">
        <v>2</v>
      </c>
      <c r="V170" s="1">
        <v>2</v>
      </c>
      <c r="W170" s="1">
        <v>2</v>
      </c>
      <c r="X170" s="1">
        <v>4</v>
      </c>
      <c r="Y170" s="1">
        <v>1</v>
      </c>
      <c r="Z170" s="1">
        <v>8</v>
      </c>
      <c r="AA170" s="1">
        <v>1</v>
      </c>
      <c r="AB170" s="1">
        <v>1</v>
      </c>
      <c r="AC170" s="1">
        <v>6</v>
      </c>
      <c r="AK170" s="1">
        <v>18</v>
      </c>
      <c r="AM170" s="7"/>
      <c r="AP170" s="7"/>
      <c r="AR170" s="1"/>
      <c r="AX170" s="3"/>
      <c r="BA170" s="3"/>
      <c r="BB170" s="1"/>
      <c r="BL170" s="1"/>
      <c r="BV170" s="1"/>
    </row>
    <row r="171" spans="1:74" x14ac:dyDescent="0.25">
      <c r="A171" s="1" t="s">
        <v>10</v>
      </c>
      <c r="B171" s="1">
        <v>9</v>
      </c>
      <c r="H171" s="1">
        <v>1</v>
      </c>
      <c r="I171" s="1">
        <v>1</v>
      </c>
      <c r="J171" s="1">
        <v>1</v>
      </c>
      <c r="K171" s="1">
        <v>1</v>
      </c>
      <c r="L171" s="1">
        <v>1</v>
      </c>
      <c r="M171" s="1">
        <v>3</v>
      </c>
      <c r="N171" s="1">
        <v>2</v>
      </c>
      <c r="O171" s="1">
        <v>2</v>
      </c>
      <c r="P171" s="1">
        <v>2</v>
      </c>
      <c r="Q171" s="1">
        <v>2</v>
      </c>
      <c r="R171" s="1">
        <v>1</v>
      </c>
      <c r="S171" s="1">
        <v>1</v>
      </c>
      <c r="T171" s="1">
        <v>1</v>
      </c>
      <c r="U171" s="1">
        <v>3</v>
      </c>
      <c r="V171" s="1">
        <v>2</v>
      </c>
      <c r="W171" s="1">
        <v>2</v>
      </c>
      <c r="X171" s="1">
        <v>4</v>
      </c>
      <c r="Y171" s="1">
        <v>1</v>
      </c>
      <c r="Z171" s="1">
        <v>3</v>
      </c>
      <c r="AA171" s="1">
        <v>6</v>
      </c>
      <c r="AB171" s="1">
        <v>18</v>
      </c>
      <c r="AC171" s="1">
        <v>2</v>
      </c>
      <c r="AD171" s="1">
        <v>4</v>
      </c>
      <c r="AK171" s="1">
        <v>17</v>
      </c>
      <c r="AM171" s="7"/>
      <c r="AP171" s="7"/>
      <c r="AR171" s="1"/>
      <c r="AX171" s="3"/>
      <c r="BA171" s="3"/>
      <c r="BB171" s="1"/>
      <c r="BL171" s="1"/>
      <c r="BV171" s="1"/>
    </row>
    <row r="172" spans="1:74" x14ac:dyDescent="0.25">
      <c r="A172" s="1" t="s">
        <v>11</v>
      </c>
      <c r="B172" s="1">
        <v>9</v>
      </c>
      <c r="H172" s="1">
        <v>2</v>
      </c>
      <c r="I172" s="1">
        <v>1</v>
      </c>
      <c r="J172" s="1">
        <v>1</v>
      </c>
      <c r="K172" s="1">
        <v>2</v>
      </c>
      <c r="L172" s="1">
        <v>1</v>
      </c>
      <c r="M172" s="1">
        <v>2</v>
      </c>
      <c r="N172" s="1">
        <v>2</v>
      </c>
      <c r="O172" s="1">
        <v>1</v>
      </c>
      <c r="P172" s="1">
        <v>1</v>
      </c>
      <c r="Q172" s="1">
        <v>1</v>
      </c>
      <c r="R172" s="1">
        <v>2</v>
      </c>
      <c r="S172" s="1">
        <v>3</v>
      </c>
      <c r="T172" s="1">
        <v>1</v>
      </c>
      <c r="U172" s="1">
        <v>2</v>
      </c>
      <c r="V172" s="1">
        <v>6</v>
      </c>
      <c r="W172" s="1">
        <v>4</v>
      </c>
      <c r="X172" s="1">
        <v>4</v>
      </c>
      <c r="Y172" s="1">
        <v>2</v>
      </c>
      <c r="Z172" s="1">
        <v>3</v>
      </c>
      <c r="AA172" s="1">
        <v>2</v>
      </c>
      <c r="AK172" s="1">
        <v>15</v>
      </c>
      <c r="AM172" s="7"/>
      <c r="AP172" s="7"/>
      <c r="AR172" s="1"/>
      <c r="AX172" s="3"/>
      <c r="BA172" s="3"/>
      <c r="BB172" s="1"/>
      <c r="BL172" s="1"/>
      <c r="BV172" s="1"/>
    </row>
    <row r="173" spans="1:74" x14ac:dyDescent="0.25">
      <c r="A173" s="1" t="s">
        <v>12</v>
      </c>
      <c r="B173" s="1">
        <v>9</v>
      </c>
      <c r="H173" s="1">
        <v>3</v>
      </c>
      <c r="I173" s="1">
        <v>1</v>
      </c>
      <c r="J173" s="1">
        <v>1</v>
      </c>
      <c r="K173" s="1">
        <v>3</v>
      </c>
      <c r="L173" s="1">
        <v>2</v>
      </c>
      <c r="M173" s="1">
        <v>2</v>
      </c>
      <c r="N173" s="1">
        <v>1</v>
      </c>
      <c r="O173" s="1">
        <v>1</v>
      </c>
      <c r="P173" s="1">
        <v>1</v>
      </c>
      <c r="Q173" s="1">
        <v>2</v>
      </c>
      <c r="R173" s="1">
        <v>7</v>
      </c>
      <c r="S173" s="1">
        <v>4</v>
      </c>
      <c r="T173" s="1">
        <v>1</v>
      </c>
      <c r="U173" s="1">
        <v>1</v>
      </c>
      <c r="V173" s="1">
        <v>1</v>
      </c>
      <c r="W173" s="1">
        <v>5</v>
      </c>
      <c r="X173" s="1">
        <v>4</v>
      </c>
      <c r="Y173" s="1">
        <v>4</v>
      </c>
      <c r="Z173" s="1">
        <v>1</v>
      </c>
      <c r="AA173" s="1">
        <v>4</v>
      </c>
      <c r="AK173" s="1">
        <v>14</v>
      </c>
      <c r="AM173" s="7"/>
      <c r="AP173" s="7"/>
      <c r="AR173" s="1"/>
      <c r="AX173" s="3"/>
      <c r="BA173" s="3"/>
      <c r="BB173" s="1"/>
      <c r="BL173" s="1"/>
      <c r="BV173" s="1"/>
    </row>
    <row r="174" spans="1:74" x14ac:dyDescent="0.25">
      <c r="A174" s="1" t="s">
        <v>15</v>
      </c>
      <c r="B174" s="1">
        <v>9</v>
      </c>
      <c r="H174" s="1">
        <v>1</v>
      </c>
      <c r="I174" s="1">
        <v>1</v>
      </c>
      <c r="J174" s="1">
        <v>1</v>
      </c>
      <c r="K174" s="1">
        <v>3</v>
      </c>
      <c r="L174" s="1">
        <v>1</v>
      </c>
      <c r="M174" s="1">
        <v>1</v>
      </c>
      <c r="N174" s="1">
        <v>1</v>
      </c>
      <c r="O174" s="1">
        <v>1</v>
      </c>
      <c r="P174" s="1">
        <v>2</v>
      </c>
      <c r="Q174" s="1">
        <v>3</v>
      </c>
      <c r="R174" s="1">
        <v>3</v>
      </c>
      <c r="S174" s="1">
        <v>5</v>
      </c>
      <c r="T174" s="1">
        <v>1</v>
      </c>
      <c r="U174" s="1">
        <v>3</v>
      </c>
      <c r="V174" s="1">
        <v>1</v>
      </c>
      <c r="W174" s="1">
        <v>3</v>
      </c>
      <c r="X174" s="1">
        <v>1</v>
      </c>
      <c r="Y174" s="1">
        <v>1</v>
      </c>
      <c r="Z174" s="1">
        <v>2</v>
      </c>
      <c r="AA174" s="1">
        <v>2</v>
      </c>
      <c r="AB174" s="1">
        <v>1</v>
      </c>
      <c r="AC174" s="1">
        <v>4</v>
      </c>
      <c r="AD174" s="1">
        <v>6</v>
      </c>
      <c r="AK174" s="1">
        <v>15</v>
      </c>
      <c r="AM174" s="7"/>
      <c r="AP174" s="7"/>
      <c r="AR174" s="1"/>
      <c r="AX174" s="3"/>
      <c r="BA174" s="3"/>
      <c r="BB174" s="1"/>
      <c r="BL174" s="1"/>
      <c r="BV174" s="1"/>
    </row>
    <row r="175" spans="1:74" x14ac:dyDescent="0.25">
      <c r="A175" s="1" t="s">
        <v>22</v>
      </c>
      <c r="B175" s="1">
        <v>9</v>
      </c>
      <c r="H175" s="1">
        <v>1</v>
      </c>
      <c r="I175" s="1">
        <v>1</v>
      </c>
      <c r="J175" s="1">
        <v>1</v>
      </c>
      <c r="K175" s="1">
        <v>2</v>
      </c>
      <c r="L175" s="1">
        <v>1</v>
      </c>
      <c r="M175" s="1">
        <v>1</v>
      </c>
      <c r="N175" s="1">
        <v>1</v>
      </c>
      <c r="O175" s="1">
        <v>1</v>
      </c>
      <c r="P175" s="1">
        <v>2</v>
      </c>
      <c r="Q175" s="1">
        <v>3</v>
      </c>
      <c r="R175" s="1">
        <v>4</v>
      </c>
      <c r="S175" s="1">
        <v>2</v>
      </c>
      <c r="T175" s="1">
        <v>3</v>
      </c>
      <c r="U175" s="1">
        <v>3</v>
      </c>
      <c r="V175" s="1">
        <v>1</v>
      </c>
      <c r="W175" s="1">
        <v>3</v>
      </c>
      <c r="X175" s="1">
        <v>1</v>
      </c>
      <c r="Y175" s="1">
        <v>2</v>
      </c>
      <c r="Z175" s="1">
        <v>4</v>
      </c>
      <c r="AA175" s="1">
        <v>10</v>
      </c>
      <c r="AB175" s="1">
        <v>1</v>
      </c>
      <c r="AC175" s="1">
        <v>7</v>
      </c>
      <c r="AD175" s="1">
        <v>2</v>
      </c>
      <c r="AE175" s="1">
        <v>10</v>
      </c>
      <c r="AF175" s="3">
        <v>3</v>
      </c>
      <c r="AK175" s="1">
        <v>16</v>
      </c>
      <c r="AM175" s="7"/>
      <c r="AP175" s="7"/>
      <c r="AR175" s="1"/>
      <c r="AX175" s="3"/>
      <c r="BA175" s="3"/>
      <c r="BB175" s="1"/>
      <c r="BL175" s="1"/>
      <c r="BV175" s="1"/>
    </row>
    <row r="176" spans="1:74" x14ac:dyDescent="0.25">
      <c r="A176" s="1" t="s">
        <v>23</v>
      </c>
      <c r="B176" s="1">
        <v>9</v>
      </c>
      <c r="H176" s="1">
        <v>1</v>
      </c>
      <c r="I176" s="1">
        <v>1</v>
      </c>
      <c r="J176" s="1">
        <v>1</v>
      </c>
      <c r="K176" s="1">
        <v>2</v>
      </c>
      <c r="L176" s="1">
        <v>2</v>
      </c>
      <c r="M176" s="1">
        <v>1</v>
      </c>
      <c r="N176" s="1">
        <v>1</v>
      </c>
      <c r="O176" s="1">
        <v>1</v>
      </c>
      <c r="P176" s="1">
        <v>2</v>
      </c>
      <c r="Q176" s="1">
        <v>3</v>
      </c>
      <c r="R176" s="1">
        <v>1</v>
      </c>
      <c r="S176" s="1">
        <v>4</v>
      </c>
      <c r="T176" s="1">
        <v>1</v>
      </c>
      <c r="U176" s="1">
        <v>5</v>
      </c>
      <c r="V176" s="1">
        <v>2</v>
      </c>
      <c r="W176" s="1">
        <v>1</v>
      </c>
      <c r="X176" s="1">
        <v>5</v>
      </c>
      <c r="Y176" s="1">
        <v>2</v>
      </c>
      <c r="Z176" s="1">
        <v>1</v>
      </c>
      <c r="AA176" s="1">
        <v>2</v>
      </c>
      <c r="AB176" s="1">
        <v>2</v>
      </c>
      <c r="AC176" s="1">
        <v>13</v>
      </c>
      <c r="AD176" s="1">
        <v>1</v>
      </c>
      <c r="AE176" s="1">
        <v>1</v>
      </c>
      <c r="AK176" s="1">
        <v>16</v>
      </c>
      <c r="AM176" s="7"/>
      <c r="AP176" s="7"/>
      <c r="AR176" s="1"/>
      <c r="AX176" s="3"/>
      <c r="BA176" s="3"/>
      <c r="BB176" s="1"/>
      <c r="BL176" s="1"/>
      <c r="BV176" s="1"/>
    </row>
    <row r="177" spans="1:79" x14ac:dyDescent="0.25">
      <c r="A177" s="1" t="s">
        <v>24</v>
      </c>
      <c r="B177" s="1">
        <v>9</v>
      </c>
      <c r="H177" s="1">
        <v>1</v>
      </c>
      <c r="I177" s="1">
        <v>1</v>
      </c>
      <c r="J177" s="1">
        <v>1</v>
      </c>
      <c r="K177" s="1">
        <v>1</v>
      </c>
      <c r="L177" s="1">
        <v>1</v>
      </c>
      <c r="M177" s="1">
        <v>1</v>
      </c>
      <c r="N177" s="1">
        <v>3</v>
      </c>
      <c r="O177" s="1">
        <v>2</v>
      </c>
      <c r="P177" s="1">
        <v>3</v>
      </c>
      <c r="Q177" s="1">
        <v>2</v>
      </c>
      <c r="R177" s="1">
        <v>1</v>
      </c>
      <c r="S177" s="1">
        <v>1</v>
      </c>
      <c r="T177" s="1">
        <v>1</v>
      </c>
      <c r="U177" s="1">
        <v>3</v>
      </c>
      <c r="V177" s="1">
        <v>3</v>
      </c>
      <c r="W177" s="1">
        <v>2</v>
      </c>
      <c r="X177" s="1">
        <v>6</v>
      </c>
      <c r="Y177" s="1">
        <v>1</v>
      </c>
      <c r="Z177" s="1">
        <v>5</v>
      </c>
      <c r="AA177" s="1">
        <v>3</v>
      </c>
      <c r="AB177" s="1">
        <v>2</v>
      </c>
      <c r="AC177" s="1">
        <v>2</v>
      </c>
      <c r="AD177" s="1">
        <v>4</v>
      </c>
      <c r="AE177" s="1">
        <v>11</v>
      </c>
      <c r="AF177" s="3">
        <v>1</v>
      </c>
      <c r="AG177" s="1">
        <v>6</v>
      </c>
      <c r="AK177" s="1">
        <v>16</v>
      </c>
      <c r="AM177" s="7"/>
      <c r="AP177" s="7"/>
      <c r="AR177" s="1"/>
      <c r="AX177" s="3"/>
      <c r="BA177" s="3"/>
      <c r="BB177" s="1"/>
      <c r="BL177" s="1"/>
      <c r="BV177" s="1"/>
    </row>
    <row r="178" spans="1:79" x14ac:dyDescent="0.25">
      <c r="A178" s="1" t="s">
        <v>27</v>
      </c>
      <c r="B178" s="1">
        <v>9</v>
      </c>
      <c r="H178" s="1">
        <v>1</v>
      </c>
      <c r="I178" s="1">
        <v>1</v>
      </c>
      <c r="J178" s="1">
        <v>1</v>
      </c>
      <c r="K178" s="1">
        <v>3</v>
      </c>
      <c r="L178" s="1">
        <v>1</v>
      </c>
      <c r="M178" s="1">
        <v>1</v>
      </c>
      <c r="N178" s="1">
        <v>1</v>
      </c>
      <c r="O178" s="1">
        <v>2</v>
      </c>
      <c r="P178" s="1">
        <v>3</v>
      </c>
      <c r="Q178" s="1">
        <v>1</v>
      </c>
      <c r="R178" s="1">
        <v>1</v>
      </c>
      <c r="S178" s="1">
        <v>2</v>
      </c>
      <c r="T178" s="1">
        <v>1</v>
      </c>
      <c r="U178" s="1">
        <v>2</v>
      </c>
      <c r="V178" s="1">
        <v>8</v>
      </c>
      <c r="W178" s="1">
        <v>4</v>
      </c>
      <c r="X178" s="1">
        <v>4</v>
      </c>
      <c r="AK178" s="1">
        <v>15</v>
      </c>
      <c r="AM178" s="7"/>
      <c r="AP178" s="7"/>
      <c r="AR178" s="1"/>
      <c r="AX178" s="3"/>
      <c r="BA178" s="3"/>
      <c r="BB178" s="1"/>
      <c r="BL178" s="1"/>
      <c r="BV178" s="1"/>
    </row>
    <row r="179" spans="1:79" x14ac:dyDescent="0.25">
      <c r="A179" s="1" t="s">
        <v>28</v>
      </c>
      <c r="B179" s="1">
        <v>9</v>
      </c>
      <c r="H179" s="1">
        <v>1</v>
      </c>
      <c r="I179" s="1">
        <v>1</v>
      </c>
      <c r="J179" s="1">
        <v>1</v>
      </c>
      <c r="K179" s="1">
        <v>1</v>
      </c>
      <c r="L179" s="1">
        <v>1</v>
      </c>
      <c r="M179" s="1">
        <v>1</v>
      </c>
      <c r="N179" s="1">
        <v>2</v>
      </c>
      <c r="O179" s="1">
        <v>2</v>
      </c>
      <c r="P179" s="1">
        <v>2</v>
      </c>
      <c r="Q179" s="1">
        <v>1</v>
      </c>
      <c r="R179" s="1">
        <v>1</v>
      </c>
      <c r="S179" s="1">
        <v>1</v>
      </c>
      <c r="T179" s="1">
        <v>1</v>
      </c>
      <c r="U179" s="1">
        <v>2</v>
      </c>
      <c r="V179" s="1">
        <v>7</v>
      </c>
      <c r="W179" s="1">
        <v>2</v>
      </c>
      <c r="X179" s="1">
        <v>3</v>
      </c>
      <c r="Y179" s="1">
        <v>2</v>
      </c>
      <c r="Z179" s="1">
        <v>3</v>
      </c>
      <c r="AA179" s="1">
        <v>4</v>
      </c>
      <c r="AB179" s="1">
        <v>3</v>
      </c>
      <c r="AK179" s="1">
        <v>17</v>
      </c>
      <c r="AM179" s="7"/>
      <c r="AP179" s="7"/>
      <c r="AR179" s="1"/>
      <c r="AX179" s="3"/>
      <c r="BA179" s="3"/>
      <c r="BB179" s="1"/>
      <c r="BL179" s="1"/>
      <c r="BV179" s="1"/>
    </row>
    <row r="180" spans="1:79" x14ac:dyDescent="0.25">
      <c r="A180" s="1" t="s">
        <v>30</v>
      </c>
      <c r="B180" s="1">
        <v>9</v>
      </c>
      <c r="H180" s="1">
        <v>1</v>
      </c>
      <c r="I180" s="1">
        <v>1</v>
      </c>
      <c r="J180" s="1">
        <v>1</v>
      </c>
      <c r="K180" s="1">
        <v>1</v>
      </c>
      <c r="L180" s="1">
        <v>3</v>
      </c>
      <c r="M180" s="1">
        <v>1</v>
      </c>
      <c r="N180" s="1">
        <v>4</v>
      </c>
      <c r="O180" s="1">
        <v>1</v>
      </c>
      <c r="P180" s="1">
        <v>2</v>
      </c>
      <c r="Q180" s="1">
        <v>1</v>
      </c>
      <c r="R180" s="1">
        <v>1</v>
      </c>
      <c r="S180" s="1">
        <v>2</v>
      </c>
      <c r="T180" s="1">
        <v>4</v>
      </c>
      <c r="U180" s="1">
        <v>1</v>
      </c>
      <c r="V180" s="1">
        <v>4</v>
      </c>
      <c r="W180" s="1">
        <v>1</v>
      </c>
      <c r="X180" s="1">
        <v>1</v>
      </c>
      <c r="Y180" s="1">
        <v>8</v>
      </c>
      <c r="Z180" s="1">
        <v>1</v>
      </c>
      <c r="AA180" s="1">
        <v>4</v>
      </c>
      <c r="AB180" s="1">
        <v>1</v>
      </c>
      <c r="AK180" s="1">
        <v>17</v>
      </c>
      <c r="AM180" s="7"/>
      <c r="AP180" s="7"/>
      <c r="AR180" s="1"/>
      <c r="AX180" s="3"/>
      <c r="BA180" s="3"/>
      <c r="BB180" s="1"/>
      <c r="BL180" s="1"/>
      <c r="BV180" s="1"/>
    </row>
    <row r="181" spans="1:79" x14ac:dyDescent="0.25">
      <c r="A181" s="1" t="s">
        <v>34</v>
      </c>
      <c r="B181" s="1">
        <v>9</v>
      </c>
      <c r="H181" s="1">
        <v>1</v>
      </c>
      <c r="I181" s="1">
        <v>1</v>
      </c>
      <c r="J181" s="1">
        <v>1</v>
      </c>
      <c r="K181" s="1">
        <v>1</v>
      </c>
      <c r="L181" s="1">
        <v>2</v>
      </c>
      <c r="M181" s="1">
        <v>3</v>
      </c>
      <c r="N181" s="1">
        <v>2</v>
      </c>
      <c r="O181" s="1">
        <v>1</v>
      </c>
      <c r="P181" s="1">
        <v>1</v>
      </c>
      <c r="Q181" s="1">
        <v>4</v>
      </c>
      <c r="R181" s="1">
        <v>2</v>
      </c>
      <c r="S181" s="1">
        <v>2</v>
      </c>
      <c r="T181" s="1">
        <v>1</v>
      </c>
      <c r="U181" s="1">
        <v>5</v>
      </c>
      <c r="V181" s="1">
        <v>1</v>
      </c>
      <c r="W181" s="1">
        <v>5</v>
      </c>
      <c r="X181" s="1">
        <v>2</v>
      </c>
      <c r="Y181" s="1">
        <v>3</v>
      </c>
      <c r="AK181" s="1">
        <v>15</v>
      </c>
      <c r="AM181" s="7"/>
      <c r="AP181" s="7"/>
      <c r="AR181" s="1"/>
      <c r="AX181" s="3"/>
      <c r="BA181" s="3"/>
      <c r="BB181" s="1"/>
      <c r="BL181" s="1"/>
      <c r="BV181" s="1"/>
    </row>
    <row r="182" spans="1:79" x14ac:dyDescent="0.25">
      <c r="A182" s="1" t="s">
        <v>35</v>
      </c>
      <c r="B182" s="1">
        <v>9</v>
      </c>
      <c r="H182" s="1">
        <v>1</v>
      </c>
      <c r="I182" s="1">
        <v>1</v>
      </c>
      <c r="J182" s="1">
        <v>1</v>
      </c>
      <c r="K182" s="1">
        <v>1</v>
      </c>
      <c r="L182" s="1">
        <v>1</v>
      </c>
      <c r="M182" s="1">
        <v>3</v>
      </c>
      <c r="N182" s="1">
        <v>1</v>
      </c>
      <c r="O182" s="1">
        <v>1</v>
      </c>
      <c r="P182" s="1">
        <v>1</v>
      </c>
      <c r="Q182" s="1">
        <v>1</v>
      </c>
      <c r="R182" s="1">
        <v>1</v>
      </c>
      <c r="S182" s="1">
        <v>3</v>
      </c>
      <c r="T182" s="1">
        <v>2</v>
      </c>
      <c r="U182" s="1">
        <v>2</v>
      </c>
      <c r="V182" s="1">
        <v>2</v>
      </c>
      <c r="W182" s="1">
        <v>2</v>
      </c>
      <c r="X182" s="1">
        <v>3</v>
      </c>
      <c r="Y182" s="1">
        <v>8</v>
      </c>
      <c r="Z182" s="1">
        <v>1</v>
      </c>
      <c r="AA182" s="1">
        <v>5</v>
      </c>
      <c r="AB182" s="1">
        <v>7</v>
      </c>
      <c r="AC182" s="1">
        <v>2</v>
      </c>
      <c r="AD182" s="1">
        <v>5</v>
      </c>
      <c r="AK182" s="1">
        <v>17</v>
      </c>
      <c r="AM182" s="7"/>
      <c r="AP182" s="7"/>
      <c r="AR182" s="1"/>
      <c r="AX182" s="3"/>
      <c r="BA182" s="3"/>
      <c r="BB182" s="1"/>
      <c r="BL182" s="1"/>
      <c r="BV182" s="1"/>
    </row>
    <row r="183" spans="1:79" x14ac:dyDescent="0.25">
      <c r="A183" s="1" t="s">
        <v>36</v>
      </c>
      <c r="B183" s="1">
        <v>9</v>
      </c>
      <c r="H183" s="1">
        <v>1</v>
      </c>
      <c r="I183" s="1">
        <v>1</v>
      </c>
      <c r="J183" s="1">
        <v>1</v>
      </c>
      <c r="K183" s="1">
        <v>1</v>
      </c>
      <c r="L183" s="1">
        <v>3</v>
      </c>
      <c r="M183" s="1">
        <v>4</v>
      </c>
      <c r="N183" s="1">
        <v>1</v>
      </c>
      <c r="O183" s="1">
        <v>1</v>
      </c>
      <c r="P183" s="1">
        <v>1</v>
      </c>
      <c r="Q183" s="1">
        <v>2</v>
      </c>
      <c r="R183" s="1">
        <v>1</v>
      </c>
      <c r="S183" s="1">
        <v>1</v>
      </c>
      <c r="T183" s="1">
        <v>1</v>
      </c>
      <c r="U183" s="1">
        <v>6</v>
      </c>
      <c r="V183" s="1">
        <v>1</v>
      </c>
      <c r="W183" s="1">
        <v>2</v>
      </c>
      <c r="X183" s="1">
        <v>1</v>
      </c>
      <c r="Y183" s="1">
        <v>2</v>
      </c>
      <c r="Z183" s="1">
        <v>2</v>
      </c>
      <c r="AA183" s="1">
        <v>9</v>
      </c>
      <c r="AB183" s="1">
        <v>11</v>
      </c>
      <c r="AC183" s="1">
        <v>1</v>
      </c>
      <c r="AD183" s="1">
        <v>2</v>
      </c>
      <c r="AE183" s="1">
        <v>2</v>
      </c>
      <c r="AF183" s="3">
        <v>3</v>
      </c>
      <c r="AG183" s="1">
        <v>4</v>
      </c>
      <c r="AK183" s="1">
        <v>17</v>
      </c>
      <c r="AM183" s="7"/>
      <c r="AP183" s="7"/>
      <c r="AR183" s="1"/>
      <c r="AX183" s="3"/>
      <c r="BA183" s="3"/>
      <c r="BB183" s="1"/>
      <c r="BL183" s="1"/>
      <c r="BV183" s="1"/>
    </row>
    <row r="184" spans="1:79" x14ac:dyDescent="0.25">
      <c r="A184" s="1" t="s">
        <v>37</v>
      </c>
      <c r="B184" s="1">
        <v>9</v>
      </c>
      <c r="H184" s="1">
        <v>1</v>
      </c>
      <c r="I184" s="1">
        <v>1</v>
      </c>
      <c r="J184" s="1">
        <v>1</v>
      </c>
      <c r="K184" s="1">
        <v>1</v>
      </c>
      <c r="L184" s="1">
        <v>3</v>
      </c>
      <c r="M184" s="1">
        <v>1</v>
      </c>
      <c r="N184" s="1">
        <v>1</v>
      </c>
      <c r="O184" s="1">
        <v>1</v>
      </c>
      <c r="P184" s="1">
        <v>2</v>
      </c>
      <c r="Q184" s="1">
        <v>3</v>
      </c>
      <c r="R184" s="1">
        <v>1</v>
      </c>
      <c r="S184" s="1">
        <v>2</v>
      </c>
      <c r="T184" s="1">
        <v>4</v>
      </c>
      <c r="U184" s="1">
        <v>3</v>
      </c>
      <c r="V184" s="1">
        <v>5</v>
      </c>
      <c r="W184" s="1">
        <v>2</v>
      </c>
      <c r="X184" s="1">
        <v>4</v>
      </c>
      <c r="Y184" s="1">
        <v>1</v>
      </c>
      <c r="Z184" s="1">
        <v>6</v>
      </c>
      <c r="AA184" s="1">
        <v>2</v>
      </c>
      <c r="AB184" s="1">
        <v>6</v>
      </c>
      <c r="AC184" s="1">
        <v>1</v>
      </c>
      <c r="AD184" s="1">
        <v>3</v>
      </c>
      <c r="AE184" s="1">
        <v>3</v>
      </c>
      <c r="AK184" s="1">
        <v>15</v>
      </c>
      <c r="AM184" s="7"/>
      <c r="AP184" s="7"/>
      <c r="AR184" s="1"/>
      <c r="AX184" s="3"/>
      <c r="BA184" s="3"/>
      <c r="BB184" s="1"/>
      <c r="BL184" s="1"/>
      <c r="BV184" s="1"/>
    </row>
    <row r="185" spans="1:79" x14ac:dyDescent="0.25">
      <c r="A185" s="1" t="s">
        <v>40</v>
      </c>
      <c r="B185" s="1">
        <v>9</v>
      </c>
      <c r="H185" s="1">
        <v>1</v>
      </c>
      <c r="I185" s="1">
        <v>2</v>
      </c>
      <c r="J185" s="1">
        <v>1</v>
      </c>
      <c r="K185" s="1">
        <v>1</v>
      </c>
      <c r="L185" s="1">
        <v>1</v>
      </c>
      <c r="M185" s="1">
        <v>1</v>
      </c>
      <c r="N185" s="1">
        <v>2</v>
      </c>
      <c r="O185" s="1">
        <v>2</v>
      </c>
      <c r="P185" s="1">
        <v>2</v>
      </c>
      <c r="Q185" s="1">
        <v>1</v>
      </c>
      <c r="R185" s="1">
        <v>1</v>
      </c>
      <c r="S185" s="1">
        <v>3</v>
      </c>
      <c r="T185" s="1">
        <v>1</v>
      </c>
      <c r="U185" s="1">
        <v>1</v>
      </c>
      <c r="V185" s="1">
        <v>3</v>
      </c>
      <c r="W185" s="1">
        <v>4</v>
      </c>
      <c r="X185" s="1">
        <v>4</v>
      </c>
      <c r="Y185" s="1">
        <v>15</v>
      </c>
      <c r="Z185" s="1">
        <v>3</v>
      </c>
      <c r="AA185" s="1">
        <v>1</v>
      </c>
      <c r="AB185" s="1">
        <v>4</v>
      </c>
      <c r="AK185" s="1">
        <v>16</v>
      </c>
      <c r="AM185" s="7"/>
      <c r="AP185" s="7"/>
      <c r="AR185" s="1"/>
      <c r="AX185" s="3"/>
      <c r="BA185" s="3"/>
      <c r="BB185" s="1"/>
      <c r="BL185" s="1"/>
      <c r="BV185" s="1"/>
    </row>
    <row r="186" spans="1:79" x14ac:dyDescent="0.25">
      <c r="A186" s="1" t="s">
        <v>42</v>
      </c>
      <c r="B186" s="1">
        <v>9</v>
      </c>
      <c r="H186" s="1">
        <v>1</v>
      </c>
      <c r="I186" s="1">
        <v>3</v>
      </c>
      <c r="J186" s="1">
        <v>1</v>
      </c>
      <c r="K186" s="1">
        <v>1</v>
      </c>
      <c r="L186" s="1">
        <v>1</v>
      </c>
      <c r="M186" s="1">
        <v>2</v>
      </c>
      <c r="N186" s="1">
        <v>2</v>
      </c>
      <c r="O186" s="1">
        <v>1</v>
      </c>
      <c r="P186" s="1">
        <v>1</v>
      </c>
      <c r="Q186" s="1">
        <v>1</v>
      </c>
      <c r="R186" s="1">
        <v>1</v>
      </c>
      <c r="S186" s="1">
        <v>1</v>
      </c>
      <c r="T186" s="1">
        <v>1</v>
      </c>
      <c r="U186" s="1">
        <v>4</v>
      </c>
      <c r="V186" s="1">
        <v>2</v>
      </c>
      <c r="W186" s="1">
        <v>1</v>
      </c>
      <c r="X186" s="1">
        <v>4</v>
      </c>
      <c r="Y186" s="1">
        <v>5</v>
      </c>
      <c r="Z186" s="1">
        <v>1</v>
      </c>
      <c r="AA186" s="1">
        <v>1</v>
      </c>
      <c r="AB186" s="1">
        <v>8</v>
      </c>
      <c r="AC186" s="1">
        <v>1</v>
      </c>
      <c r="AD186" s="1">
        <v>7</v>
      </c>
      <c r="AE186" s="1">
        <v>5</v>
      </c>
      <c r="AF186" s="3">
        <v>2</v>
      </c>
      <c r="AG186" s="1">
        <v>7</v>
      </c>
      <c r="AH186" s="1">
        <v>2</v>
      </c>
      <c r="AK186" s="1">
        <v>17</v>
      </c>
      <c r="AM186" s="7"/>
      <c r="AP186" s="7"/>
      <c r="AR186" s="1"/>
      <c r="AU186">
        <v>7</v>
      </c>
      <c r="AV186">
        <v>8</v>
      </c>
      <c r="AW186">
        <v>9</v>
      </c>
      <c r="AX186" s="3">
        <v>10</v>
      </c>
      <c r="AY186" s="16">
        <v>11</v>
      </c>
      <c r="AZ186">
        <v>12</v>
      </c>
      <c r="BA186" s="3">
        <v>13</v>
      </c>
      <c r="BB186" s="1">
        <v>14</v>
      </c>
      <c r="BC186">
        <v>15</v>
      </c>
      <c r="BD186" s="4">
        <v>16</v>
      </c>
      <c r="BE186">
        <v>17</v>
      </c>
      <c r="BF186">
        <v>18</v>
      </c>
      <c r="BG186">
        <v>19</v>
      </c>
      <c r="BH186">
        <v>20</v>
      </c>
      <c r="BI186">
        <v>21</v>
      </c>
      <c r="BJ186">
        <v>22</v>
      </c>
      <c r="BK186">
        <v>23</v>
      </c>
      <c r="BL186" s="1">
        <v>24</v>
      </c>
      <c r="BM186">
        <v>25</v>
      </c>
      <c r="BN186">
        <v>26</v>
      </c>
      <c r="BO186">
        <v>27</v>
      </c>
      <c r="BP186">
        <v>28</v>
      </c>
      <c r="BQ186">
        <v>29</v>
      </c>
      <c r="BR186">
        <v>30</v>
      </c>
      <c r="BS186">
        <v>31</v>
      </c>
      <c r="BT186" s="1">
        <v>32</v>
      </c>
      <c r="BU186" s="1">
        <v>33</v>
      </c>
      <c r="BV186" s="1">
        <v>34</v>
      </c>
      <c r="BW186">
        <v>35</v>
      </c>
      <c r="BX186">
        <v>36</v>
      </c>
    </row>
    <row r="187" spans="1:79" x14ac:dyDescent="0.25">
      <c r="A187" s="1" t="s">
        <v>43</v>
      </c>
      <c r="B187" s="1">
        <v>9</v>
      </c>
      <c r="H187" s="1">
        <v>1</v>
      </c>
      <c r="I187" s="1">
        <v>1</v>
      </c>
      <c r="J187" s="1">
        <v>1</v>
      </c>
      <c r="K187" s="1">
        <v>2</v>
      </c>
      <c r="L187" s="1">
        <v>1</v>
      </c>
      <c r="M187" s="1">
        <v>4</v>
      </c>
      <c r="N187" s="1">
        <v>2</v>
      </c>
      <c r="O187" s="1">
        <v>1</v>
      </c>
      <c r="P187" s="1">
        <v>3</v>
      </c>
      <c r="Q187" s="1">
        <v>1</v>
      </c>
      <c r="R187" s="1">
        <v>3</v>
      </c>
      <c r="S187" s="1">
        <v>2</v>
      </c>
      <c r="T187" s="1">
        <v>2</v>
      </c>
      <c r="U187" s="1">
        <v>7</v>
      </c>
      <c r="V187" s="1">
        <v>1</v>
      </c>
      <c r="W187" s="1">
        <v>2</v>
      </c>
      <c r="X187" s="1">
        <v>3</v>
      </c>
      <c r="Y187" s="1">
        <v>1</v>
      </c>
      <c r="AK187" s="1">
        <v>13</v>
      </c>
      <c r="AM187" s="7"/>
      <c r="AP187" s="7"/>
      <c r="AR187" s="1"/>
      <c r="AS187" t="s">
        <v>118</v>
      </c>
      <c r="AU187">
        <v>31</v>
      </c>
      <c r="AV187">
        <v>30</v>
      </c>
      <c r="AW187">
        <v>29</v>
      </c>
      <c r="AX187" s="3">
        <v>28</v>
      </c>
      <c r="AY187" s="16">
        <v>27</v>
      </c>
      <c r="AZ187">
        <v>26</v>
      </c>
      <c r="BA187" s="3">
        <v>25</v>
      </c>
      <c r="BB187" s="1">
        <v>24</v>
      </c>
      <c r="BC187">
        <v>23</v>
      </c>
      <c r="BD187" s="4">
        <v>22</v>
      </c>
      <c r="BE187">
        <v>21</v>
      </c>
      <c r="BF187">
        <v>20</v>
      </c>
      <c r="BG187">
        <v>19</v>
      </c>
      <c r="BH187">
        <v>18</v>
      </c>
      <c r="BI187">
        <v>17</v>
      </c>
      <c r="BJ187">
        <v>16</v>
      </c>
      <c r="BK187">
        <v>15</v>
      </c>
      <c r="BL187" s="1">
        <v>14</v>
      </c>
      <c r="BM187">
        <v>13</v>
      </c>
      <c r="BN187">
        <v>12</v>
      </c>
      <c r="BO187">
        <v>11</v>
      </c>
      <c r="BP187">
        <v>10</v>
      </c>
      <c r="BQ187">
        <v>9</v>
      </c>
      <c r="BR187">
        <v>8</v>
      </c>
      <c r="BS187">
        <v>7</v>
      </c>
      <c r="BT187" s="1">
        <v>6</v>
      </c>
      <c r="BU187" s="1">
        <v>5</v>
      </c>
      <c r="BV187" s="1">
        <v>4</v>
      </c>
      <c r="BW187">
        <v>3</v>
      </c>
      <c r="BX187">
        <v>2</v>
      </c>
    </row>
    <row r="188" spans="1:79" x14ac:dyDescent="0.25">
      <c r="A188" s="1" t="s">
        <v>45</v>
      </c>
      <c r="B188" s="1">
        <v>9</v>
      </c>
      <c r="H188" s="1">
        <v>1</v>
      </c>
      <c r="I188" s="1">
        <v>1</v>
      </c>
      <c r="J188" s="1">
        <v>2</v>
      </c>
      <c r="K188" s="1">
        <v>3</v>
      </c>
      <c r="L188" s="1">
        <v>1</v>
      </c>
      <c r="M188" s="1">
        <v>1</v>
      </c>
      <c r="N188" s="1">
        <v>1</v>
      </c>
      <c r="O188" s="1">
        <v>3</v>
      </c>
      <c r="P188" s="1">
        <v>2</v>
      </c>
      <c r="Q188" s="1">
        <v>1</v>
      </c>
      <c r="R188" s="1">
        <v>2</v>
      </c>
      <c r="S188" s="1">
        <v>4</v>
      </c>
      <c r="T188" s="1">
        <v>5</v>
      </c>
      <c r="U188" s="1">
        <v>3</v>
      </c>
      <c r="V188" s="1">
        <v>1</v>
      </c>
      <c r="W188" s="1">
        <v>1</v>
      </c>
      <c r="X188" s="1">
        <v>1</v>
      </c>
      <c r="Y188" s="1">
        <v>5</v>
      </c>
      <c r="Z188" s="1">
        <v>9</v>
      </c>
      <c r="AA188" s="1">
        <v>1</v>
      </c>
      <c r="AB188" s="1">
        <v>6</v>
      </c>
      <c r="AC188" s="1">
        <v>5</v>
      </c>
      <c r="AK188" s="1">
        <v>14</v>
      </c>
      <c r="AM188" s="7"/>
      <c r="AP188" s="7"/>
      <c r="AR188" s="1"/>
      <c r="AS188" t="s">
        <v>304</v>
      </c>
      <c r="AU188">
        <v>7.75</v>
      </c>
      <c r="AV188">
        <v>7.5</v>
      </c>
      <c r="AW188">
        <v>7.25</v>
      </c>
      <c r="AX188" s="3">
        <v>7</v>
      </c>
      <c r="AY188" s="16">
        <v>6.75</v>
      </c>
      <c r="AZ188">
        <v>6.5</v>
      </c>
      <c r="BA188" s="3">
        <v>6.25</v>
      </c>
      <c r="BB188" s="1">
        <v>6</v>
      </c>
      <c r="BC188">
        <v>5.75</v>
      </c>
      <c r="BD188" s="4">
        <v>5.5</v>
      </c>
      <c r="BE188">
        <v>5.25</v>
      </c>
      <c r="BF188">
        <v>5</v>
      </c>
      <c r="BG188">
        <v>4.75</v>
      </c>
      <c r="BH188">
        <v>4.5</v>
      </c>
      <c r="BI188">
        <v>4.25</v>
      </c>
      <c r="BJ188">
        <v>4</v>
      </c>
      <c r="BK188">
        <v>3.75</v>
      </c>
      <c r="BL188" s="1">
        <v>3.5</v>
      </c>
      <c r="BM188">
        <v>3.25</v>
      </c>
      <c r="BN188">
        <v>3</v>
      </c>
      <c r="BO188">
        <v>2.75</v>
      </c>
      <c r="BP188">
        <v>2.5</v>
      </c>
      <c r="BQ188">
        <v>2.25</v>
      </c>
      <c r="BR188">
        <v>2</v>
      </c>
      <c r="BS188">
        <v>1.75</v>
      </c>
      <c r="BT188" s="1">
        <v>1.5</v>
      </c>
      <c r="BU188" s="1">
        <v>1.25</v>
      </c>
      <c r="BV188" s="1">
        <v>1</v>
      </c>
      <c r="BW188">
        <v>0.75</v>
      </c>
      <c r="BX188">
        <v>0.5</v>
      </c>
    </row>
    <row r="189" spans="1:79" x14ac:dyDescent="0.25">
      <c r="A189" s="1" t="s">
        <v>46</v>
      </c>
      <c r="B189" s="1">
        <v>9</v>
      </c>
      <c r="H189" s="1">
        <v>1</v>
      </c>
      <c r="I189" s="1">
        <v>1</v>
      </c>
      <c r="J189" s="1">
        <v>1</v>
      </c>
      <c r="K189" s="1">
        <v>1</v>
      </c>
      <c r="L189" s="1">
        <v>2</v>
      </c>
      <c r="M189" s="1">
        <v>2</v>
      </c>
      <c r="N189" s="1">
        <v>2</v>
      </c>
      <c r="O189" s="1">
        <v>1</v>
      </c>
      <c r="P189" s="1">
        <v>1</v>
      </c>
      <c r="Q189" s="1">
        <v>1</v>
      </c>
      <c r="R189" s="1">
        <v>3</v>
      </c>
      <c r="S189" s="1">
        <v>1</v>
      </c>
      <c r="T189" s="1">
        <v>2</v>
      </c>
      <c r="U189" s="1">
        <v>3</v>
      </c>
      <c r="V189" s="1">
        <v>1</v>
      </c>
      <c r="W189" s="1">
        <v>2</v>
      </c>
      <c r="X189" s="1">
        <v>8</v>
      </c>
      <c r="Y189" s="1">
        <v>5</v>
      </c>
      <c r="Z189" s="1">
        <v>1</v>
      </c>
      <c r="AA189" s="1">
        <v>13</v>
      </c>
      <c r="AB189" s="1">
        <v>2</v>
      </c>
      <c r="AC189" s="1">
        <v>2</v>
      </c>
      <c r="AK189" s="1">
        <v>16</v>
      </c>
      <c r="AM189" s="7"/>
      <c r="AP189" s="7"/>
      <c r="AR189" s="1"/>
      <c r="AS189" s="30" t="s">
        <v>109</v>
      </c>
      <c r="AT189" s="30">
        <v>9</v>
      </c>
      <c r="AU189" s="30"/>
      <c r="AV189" s="30"/>
      <c r="AW189" s="30"/>
      <c r="AX189" s="30">
        <v>1</v>
      </c>
      <c r="AY189" s="30">
        <v>1</v>
      </c>
      <c r="AZ189" s="30">
        <v>2</v>
      </c>
      <c r="BA189" s="30">
        <v>1</v>
      </c>
      <c r="BB189" s="30">
        <v>1</v>
      </c>
      <c r="BC189" s="30">
        <v>2</v>
      </c>
      <c r="BD189" s="30">
        <v>1</v>
      </c>
      <c r="BE189" s="30">
        <v>2</v>
      </c>
      <c r="BF189" s="30">
        <v>5</v>
      </c>
      <c r="BG189" s="30">
        <v>1</v>
      </c>
      <c r="BH189" s="30">
        <v>1</v>
      </c>
      <c r="BI189" s="30">
        <v>1</v>
      </c>
      <c r="BJ189" s="30">
        <v>2</v>
      </c>
      <c r="BK189" s="30">
        <v>1</v>
      </c>
      <c r="BL189" s="30">
        <v>5</v>
      </c>
      <c r="BM189" s="30">
        <v>4</v>
      </c>
      <c r="BN189" s="30">
        <v>1</v>
      </c>
      <c r="BO189" s="30">
        <v>2</v>
      </c>
      <c r="BP189" s="30">
        <v>5</v>
      </c>
      <c r="BQ189" s="30">
        <v>15</v>
      </c>
      <c r="BR189" s="30"/>
      <c r="BS189" s="30"/>
      <c r="BT189" s="30"/>
      <c r="BU189" s="30"/>
      <c r="BV189" s="3"/>
      <c r="BW189" s="30"/>
      <c r="BX189" s="30"/>
      <c r="BY189" s="30"/>
      <c r="BZ189" s="30"/>
      <c r="CA189" s="30">
        <v>15</v>
      </c>
    </row>
    <row r="190" spans="1:79" x14ac:dyDescent="0.25">
      <c r="A190" s="1" t="s">
        <v>47</v>
      </c>
      <c r="B190" s="1">
        <v>9</v>
      </c>
      <c r="H190" s="1">
        <v>1</v>
      </c>
      <c r="I190" s="1">
        <v>1</v>
      </c>
      <c r="J190" s="1">
        <v>2</v>
      </c>
      <c r="K190" s="1">
        <v>1</v>
      </c>
      <c r="L190" s="1">
        <v>1</v>
      </c>
      <c r="M190" s="1">
        <v>1</v>
      </c>
      <c r="N190" s="1">
        <v>3</v>
      </c>
      <c r="O190" s="1">
        <v>1</v>
      </c>
      <c r="P190" s="1">
        <v>1</v>
      </c>
      <c r="Q190" s="1">
        <v>2</v>
      </c>
      <c r="R190" s="1">
        <v>1</v>
      </c>
      <c r="S190" s="1">
        <v>4</v>
      </c>
      <c r="T190" s="1">
        <v>2</v>
      </c>
      <c r="U190" s="1">
        <v>4</v>
      </c>
      <c r="V190" s="1">
        <v>1</v>
      </c>
      <c r="W190" s="1">
        <v>3</v>
      </c>
      <c r="X190" s="1">
        <v>7</v>
      </c>
      <c r="Y190" s="1">
        <v>2</v>
      </c>
      <c r="AK190" s="1">
        <v>16</v>
      </c>
      <c r="AM190" s="7"/>
      <c r="AP190" s="7"/>
      <c r="AR190" s="1"/>
      <c r="AV190">
        <f t="shared" ref="AV190:AW190" si="0">AV188*AV189</f>
        <v>0</v>
      </c>
      <c r="AW190">
        <f t="shared" si="0"/>
        <v>0</v>
      </c>
      <c r="AX190" s="3">
        <f>AX188*AX189</f>
        <v>7</v>
      </c>
      <c r="AY190" s="16">
        <f t="shared" ref="AY190:BX190" si="1">AY188*AY189</f>
        <v>6.75</v>
      </c>
      <c r="AZ190">
        <f t="shared" si="1"/>
        <v>13</v>
      </c>
      <c r="BA190" s="3">
        <f t="shared" si="1"/>
        <v>6.25</v>
      </c>
      <c r="BB190" s="1">
        <f t="shared" si="1"/>
        <v>6</v>
      </c>
      <c r="BC190">
        <f t="shared" si="1"/>
        <v>11.5</v>
      </c>
      <c r="BD190" s="4">
        <f t="shared" si="1"/>
        <v>5.5</v>
      </c>
      <c r="BE190">
        <f t="shared" si="1"/>
        <v>10.5</v>
      </c>
      <c r="BF190">
        <f t="shared" si="1"/>
        <v>25</v>
      </c>
      <c r="BG190">
        <f t="shared" si="1"/>
        <v>4.75</v>
      </c>
      <c r="BH190">
        <f t="shared" si="1"/>
        <v>4.5</v>
      </c>
      <c r="BI190">
        <f t="shared" si="1"/>
        <v>4.25</v>
      </c>
      <c r="BJ190">
        <f t="shared" si="1"/>
        <v>8</v>
      </c>
      <c r="BK190">
        <f t="shared" si="1"/>
        <v>3.75</v>
      </c>
      <c r="BL190" s="1">
        <f t="shared" si="1"/>
        <v>17.5</v>
      </c>
      <c r="BM190">
        <f t="shared" si="1"/>
        <v>13</v>
      </c>
      <c r="BN190">
        <f t="shared" si="1"/>
        <v>3</v>
      </c>
      <c r="BO190">
        <f t="shared" si="1"/>
        <v>5.5</v>
      </c>
      <c r="BP190">
        <f t="shared" si="1"/>
        <v>12.5</v>
      </c>
      <c r="BQ190">
        <f t="shared" si="1"/>
        <v>33.75</v>
      </c>
      <c r="BR190">
        <f t="shared" si="1"/>
        <v>0</v>
      </c>
      <c r="BS190">
        <f t="shared" si="1"/>
        <v>0</v>
      </c>
      <c r="BT190" s="1">
        <f t="shared" si="1"/>
        <v>0</v>
      </c>
      <c r="BU190" s="1">
        <f t="shared" si="1"/>
        <v>0</v>
      </c>
      <c r="BV190" s="1">
        <f t="shared" si="1"/>
        <v>0</v>
      </c>
      <c r="BW190">
        <f t="shared" si="1"/>
        <v>0</v>
      </c>
      <c r="BX190">
        <f t="shared" si="1"/>
        <v>0</v>
      </c>
    </row>
    <row r="191" spans="1:79" x14ac:dyDescent="0.25">
      <c r="A191" s="1" t="s">
        <v>48</v>
      </c>
      <c r="B191" s="1">
        <v>9</v>
      </c>
      <c r="H191" s="1">
        <v>1</v>
      </c>
      <c r="I191" s="1">
        <v>3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3</v>
      </c>
      <c r="P191" s="1">
        <v>4</v>
      </c>
      <c r="Q191" s="1">
        <v>1</v>
      </c>
      <c r="R191" s="1">
        <v>3</v>
      </c>
      <c r="S191" s="1">
        <v>2</v>
      </c>
      <c r="T191" s="1">
        <v>1</v>
      </c>
      <c r="U191" s="1">
        <v>1</v>
      </c>
      <c r="V191" s="1">
        <v>2</v>
      </c>
      <c r="W191" s="1">
        <v>3</v>
      </c>
      <c r="X191" s="1">
        <v>6</v>
      </c>
      <c r="Y191" s="1">
        <v>3</v>
      </c>
      <c r="Z191" s="1">
        <v>1</v>
      </c>
      <c r="AA191" s="1">
        <v>10</v>
      </c>
      <c r="AK191" s="1">
        <v>16</v>
      </c>
      <c r="AM191" s="7"/>
      <c r="AP191" s="7"/>
      <c r="AR191" s="1"/>
      <c r="AX191" s="3"/>
      <c r="BA191" s="3"/>
      <c r="BB191" s="1"/>
      <c r="BL191" s="1"/>
      <c r="BV191" s="1"/>
    </row>
    <row r="192" spans="1:79" x14ac:dyDescent="0.25">
      <c r="A192" s="1" t="s">
        <v>49</v>
      </c>
      <c r="B192" s="1">
        <v>9</v>
      </c>
      <c r="H192" s="1">
        <v>1</v>
      </c>
      <c r="I192" s="1">
        <v>1</v>
      </c>
      <c r="J192" s="1">
        <v>1</v>
      </c>
      <c r="K192" s="1">
        <v>1</v>
      </c>
      <c r="L192" s="1">
        <v>1</v>
      </c>
      <c r="M192" s="1">
        <v>1</v>
      </c>
      <c r="N192" s="1">
        <v>1</v>
      </c>
      <c r="O192" s="1">
        <v>2</v>
      </c>
      <c r="P192" s="1">
        <v>2</v>
      </c>
      <c r="Q192" s="1">
        <v>1</v>
      </c>
      <c r="R192" s="1">
        <v>6</v>
      </c>
      <c r="S192" s="1">
        <v>3</v>
      </c>
      <c r="T192" s="1">
        <v>2</v>
      </c>
      <c r="U192" s="1">
        <v>3</v>
      </c>
      <c r="V192" s="1">
        <v>1</v>
      </c>
      <c r="W192" s="1">
        <v>3</v>
      </c>
      <c r="X192" s="1">
        <v>2</v>
      </c>
      <c r="Y192" s="1">
        <v>1</v>
      </c>
      <c r="Z192" s="1">
        <v>2</v>
      </c>
      <c r="AA192" s="1">
        <v>2</v>
      </c>
      <c r="AB192" s="1">
        <v>3</v>
      </c>
      <c r="AC192" s="1">
        <v>1</v>
      </c>
      <c r="AD192" s="1">
        <v>13</v>
      </c>
      <c r="AK192" s="1">
        <v>16</v>
      </c>
      <c r="AM192" s="7"/>
      <c r="AP192" s="7"/>
      <c r="AR192" s="1"/>
      <c r="AX192" s="3"/>
      <c r="BA192" s="3"/>
      <c r="BB192" s="1"/>
      <c r="BH192">
        <f>SUM(AX190:BL190)</f>
        <v>134.25</v>
      </c>
      <c r="BL192" s="1"/>
      <c r="BV192" s="1"/>
    </row>
    <row r="193" spans="1:74" x14ac:dyDescent="0.25">
      <c r="A193" s="1" t="s">
        <v>52</v>
      </c>
      <c r="B193" s="1">
        <v>9</v>
      </c>
      <c r="H193" s="1">
        <v>1</v>
      </c>
      <c r="I193" s="1">
        <v>4</v>
      </c>
      <c r="J193" s="1">
        <v>1</v>
      </c>
      <c r="K193" s="1">
        <v>1</v>
      </c>
      <c r="L193" s="1">
        <v>1</v>
      </c>
      <c r="M193" s="1">
        <v>2</v>
      </c>
      <c r="N193" s="1">
        <v>1</v>
      </c>
      <c r="O193" s="1">
        <v>3</v>
      </c>
      <c r="P193" s="1">
        <v>1</v>
      </c>
      <c r="Q193" s="1">
        <v>2</v>
      </c>
      <c r="R193" s="1">
        <v>1</v>
      </c>
      <c r="S193" s="1">
        <v>3</v>
      </c>
      <c r="T193" s="1">
        <v>1</v>
      </c>
      <c r="U193" s="1">
        <v>3</v>
      </c>
      <c r="V193" s="1">
        <v>1</v>
      </c>
      <c r="W193" s="1">
        <v>3</v>
      </c>
      <c r="X193" s="1">
        <v>1</v>
      </c>
      <c r="Y193" s="1">
        <v>1</v>
      </c>
      <c r="Z193" s="1">
        <v>3</v>
      </c>
      <c r="AA193" s="1">
        <v>5</v>
      </c>
      <c r="AB193" s="1">
        <v>1</v>
      </c>
      <c r="AC193" s="1">
        <v>13</v>
      </c>
      <c r="AD193" s="1">
        <v>1</v>
      </c>
      <c r="AE193" s="1">
        <v>12</v>
      </c>
      <c r="AF193" s="3">
        <v>4</v>
      </c>
      <c r="AK193" s="1">
        <v>17</v>
      </c>
      <c r="AM193" s="7"/>
      <c r="AP193" s="7"/>
      <c r="AR193" s="1"/>
      <c r="AX193" s="3"/>
      <c r="BA193" s="3"/>
      <c r="BB193" s="1"/>
      <c r="BE193">
        <f>COUNT(AX190:BL190)*9</f>
        <v>135</v>
      </c>
      <c r="BF193">
        <f>BE193-BH192</f>
        <v>0.75</v>
      </c>
      <c r="BL193" s="1"/>
      <c r="BV193" s="1"/>
    </row>
    <row r="194" spans="1:74" x14ac:dyDescent="0.25">
      <c r="A194" s="1" t="s">
        <v>57</v>
      </c>
      <c r="B194" s="1">
        <v>9</v>
      </c>
      <c r="H194" s="1">
        <v>3</v>
      </c>
      <c r="I194" s="1">
        <v>1</v>
      </c>
      <c r="J194" s="1">
        <v>1</v>
      </c>
      <c r="K194" s="1">
        <v>4</v>
      </c>
      <c r="L194" s="1">
        <v>1</v>
      </c>
      <c r="M194" s="1">
        <v>1</v>
      </c>
      <c r="N194" s="1">
        <v>2</v>
      </c>
      <c r="O194" s="1">
        <v>1</v>
      </c>
      <c r="P194" s="1">
        <v>1</v>
      </c>
      <c r="Q194" s="1">
        <v>3</v>
      </c>
      <c r="R194" s="1">
        <v>2</v>
      </c>
      <c r="S194" s="1">
        <v>3</v>
      </c>
      <c r="T194" s="1">
        <v>1</v>
      </c>
      <c r="U194" s="1">
        <v>1</v>
      </c>
      <c r="V194" s="1">
        <v>2</v>
      </c>
      <c r="W194" s="1">
        <v>8</v>
      </c>
      <c r="X194" s="1">
        <v>4</v>
      </c>
      <c r="Y194" s="1">
        <v>6</v>
      </c>
      <c r="Z194" s="1">
        <v>5</v>
      </c>
      <c r="AK194" s="1">
        <v>15</v>
      </c>
      <c r="AM194" s="7"/>
      <c r="AP194" s="7"/>
      <c r="AR194" s="1"/>
      <c r="AX194" s="3"/>
      <c r="BA194" s="3"/>
      <c r="BB194" s="1"/>
      <c r="BL194" s="1"/>
      <c r="BV194" s="1"/>
    </row>
    <row r="195" spans="1:74" x14ac:dyDescent="0.25">
      <c r="A195" s="1" t="s">
        <v>58</v>
      </c>
      <c r="B195" s="1">
        <v>9</v>
      </c>
      <c r="H195" s="1">
        <v>1</v>
      </c>
      <c r="I195" s="1">
        <v>1</v>
      </c>
      <c r="J195" s="1">
        <v>1</v>
      </c>
      <c r="K195" s="1">
        <v>1</v>
      </c>
      <c r="L195" s="1">
        <v>2</v>
      </c>
      <c r="M195" s="1">
        <v>1</v>
      </c>
      <c r="N195" s="1">
        <v>5</v>
      </c>
      <c r="O195" s="1">
        <v>2</v>
      </c>
      <c r="P195" s="1">
        <v>2</v>
      </c>
      <c r="Q195" s="1">
        <v>1</v>
      </c>
      <c r="R195" s="1">
        <v>2</v>
      </c>
      <c r="S195" s="1">
        <v>2</v>
      </c>
      <c r="T195" s="1">
        <v>1</v>
      </c>
      <c r="U195" s="1">
        <v>4</v>
      </c>
      <c r="V195" s="1">
        <v>1</v>
      </c>
      <c r="W195" s="1">
        <v>1</v>
      </c>
      <c r="X195" s="1">
        <v>1</v>
      </c>
      <c r="Y195" s="1">
        <v>3</v>
      </c>
      <c r="Z195" s="1">
        <v>2</v>
      </c>
      <c r="AA195" s="1">
        <v>3</v>
      </c>
      <c r="AB195" s="1">
        <v>6</v>
      </c>
      <c r="AC195" s="1">
        <v>3</v>
      </c>
      <c r="AD195" s="1">
        <v>4</v>
      </c>
      <c r="AE195" s="1">
        <v>15</v>
      </c>
      <c r="AK195" s="1">
        <v>17</v>
      </c>
      <c r="AM195" s="7"/>
      <c r="AP195" s="7"/>
      <c r="AR195" s="1"/>
      <c r="AX195" s="3"/>
      <c r="BA195" s="3"/>
      <c r="BB195" s="1"/>
      <c r="BL195" s="1"/>
      <c r="BV195" s="1"/>
    </row>
    <row r="196" spans="1:74" x14ac:dyDescent="0.25">
      <c r="A196" s="1" t="s">
        <v>59</v>
      </c>
      <c r="B196" s="1">
        <v>9</v>
      </c>
      <c r="H196" s="1">
        <v>1</v>
      </c>
      <c r="I196" s="1">
        <v>1</v>
      </c>
      <c r="J196" s="1">
        <v>1</v>
      </c>
      <c r="K196" s="1">
        <v>2</v>
      </c>
      <c r="L196" s="1">
        <v>2</v>
      </c>
      <c r="M196" s="1">
        <v>1</v>
      </c>
      <c r="N196" s="1">
        <v>1</v>
      </c>
      <c r="O196" s="1">
        <v>1</v>
      </c>
      <c r="P196" s="1">
        <v>6</v>
      </c>
      <c r="Q196" s="1">
        <v>1</v>
      </c>
      <c r="R196" s="1">
        <v>2</v>
      </c>
      <c r="S196" s="1">
        <v>1</v>
      </c>
      <c r="T196" s="1">
        <v>1</v>
      </c>
      <c r="U196" s="1">
        <v>1</v>
      </c>
      <c r="V196" s="1">
        <v>4</v>
      </c>
      <c r="W196" s="1">
        <v>4</v>
      </c>
      <c r="X196" s="1">
        <v>2</v>
      </c>
      <c r="Y196" s="1">
        <v>5</v>
      </c>
      <c r="Z196" s="1">
        <v>3</v>
      </c>
      <c r="AA196" s="1">
        <v>3</v>
      </c>
      <c r="AB196" s="1">
        <v>2</v>
      </c>
      <c r="AC196" s="1">
        <v>12</v>
      </c>
      <c r="AD196" s="1">
        <v>2</v>
      </c>
      <c r="AK196" s="1">
        <v>16</v>
      </c>
      <c r="AM196" s="7"/>
      <c r="AP196" s="7"/>
      <c r="AR196" s="1"/>
      <c r="AX196" s="3"/>
      <c r="BA196" s="3"/>
      <c r="BB196" s="1"/>
      <c r="BL196" s="1"/>
      <c r="BV196" s="1"/>
    </row>
    <row r="197" spans="1:74" x14ac:dyDescent="0.25">
      <c r="A197" s="1" t="s">
        <v>98</v>
      </c>
      <c r="B197" s="1">
        <v>9</v>
      </c>
      <c r="H197" s="1">
        <v>1</v>
      </c>
      <c r="I197" s="1">
        <v>1</v>
      </c>
      <c r="J197" s="1">
        <v>1</v>
      </c>
      <c r="K197" s="1">
        <v>1</v>
      </c>
      <c r="L197" s="1">
        <v>1</v>
      </c>
      <c r="M197" s="1">
        <v>2</v>
      </c>
      <c r="N197" s="1">
        <v>1</v>
      </c>
      <c r="O197" s="1">
        <v>2</v>
      </c>
      <c r="P197" s="1">
        <v>1</v>
      </c>
      <c r="Q197" s="1">
        <v>1</v>
      </c>
      <c r="R197" s="1">
        <v>10</v>
      </c>
      <c r="S197" s="1">
        <v>1</v>
      </c>
      <c r="T197" s="1">
        <v>1</v>
      </c>
      <c r="U197" s="1">
        <v>6</v>
      </c>
      <c r="V197" s="1">
        <v>5</v>
      </c>
      <c r="W197" s="1">
        <v>1</v>
      </c>
      <c r="X197" s="1">
        <v>2</v>
      </c>
      <c r="Y197" s="1">
        <v>1</v>
      </c>
      <c r="AK197" s="1">
        <v>14</v>
      </c>
      <c r="AM197" s="7"/>
      <c r="AP197" s="7"/>
      <c r="AR197" s="1"/>
      <c r="AX197" s="3"/>
      <c r="BA197" s="3"/>
      <c r="BB197" s="1"/>
      <c r="BL197" s="1"/>
      <c r="BV197" s="1"/>
    </row>
    <row r="198" spans="1:74" x14ac:dyDescent="0.25">
      <c r="A198" s="1" t="s">
        <v>61</v>
      </c>
      <c r="B198" s="1">
        <v>9</v>
      </c>
      <c r="H198" s="1">
        <v>3</v>
      </c>
      <c r="I198" s="1">
        <v>1</v>
      </c>
      <c r="J198" s="1">
        <v>2</v>
      </c>
      <c r="K198" s="1">
        <v>2</v>
      </c>
      <c r="L198" s="1">
        <v>1</v>
      </c>
      <c r="M198" s="1">
        <v>1</v>
      </c>
      <c r="N198" s="1">
        <v>1</v>
      </c>
      <c r="O198" s="1">
        <v>1</v>
      </c>
      <c r="P198" s="1">
        <v>4</v>
      </c>
      <c r="Q198" s="1">
        <v>1</v>
      </c>
      <c r="R198" s="1">
        <v>1</v>
      </c>
      <c r="S198" s="1">
        <v>1</v>
      </c>
      <c r="T198" s="1">
        <v>2</v>
      </c>
      <c r="U198" s="1">
        <v>3</v>
      </c>
      <c r="V198" s="1">
        <v>3</v>
      </c>
      <c r="W198" s="1">
        <v>5</v>
      </c>
      <c r="AK198" s="1">
        <v>15</v>
      </c>
      <c r="AM198" s="7"/>
      <c r="AP198" s="7"/>
      <c r="AR198" s="1"/>
      <c r="AX198" s="3"/>
      <c r="BA198" s="3"/>
      <c r="BB198" s="1"/>
      <c r="BL198" s="1"/>
      <c r="BV198" s="1"/>
    </row>
    <row r="199" spans="1:74" x14ac:dyDescent="0.25">
      <c r="A199" s="1" t="s">
        <v>62</v>
      </c>
      <c r="B199" s="1">
        <v>9</v>
      </c>
      <c r="H199" s="1">
        <v>3</v>
      </c>
      <c r="I199" s="1">
        <v>1</v>
      </c>
      <c r="J199" s="1">
        <v>1</v>
      </c>
      <c r="K199" s="1">
        <v>1</v>
      </c>
      <c r="L199" s="1">
        <v>2</v>
      </c>
      <c r="M199" s="1">
        <v>2</v>
      </c>
      <c r="N199" s="1">
        <v>1</v>
      </c>
      <c r="O199" s="1">
        <v>1</v>
      </c>
      <c r="P199" s="1">
        <v>1</v>
      </c>
      <c r="Q199" s="1">
        <v>1</v>
      </c>
      <c r="R199" s="1">
        <v>2</v>
      </c>
      <c r="S199" s="1">
        <v>2</v>
      </c>
      <c r="T199" s="1">
        <v>3</v>
      </c>
      <c r="U199" s="1">
        <v>1</v>
      </c>
      <c r="V199" s="1">
        <v>2</v>
      </c>
      <c r="W199" s="1">
        <v>4</v>
      </c>
      <c r="X199" s="1">
        <v>3</v>
      </c>
      <c r="Y199" s="1">
        <v>1</v>
      </c>
      <c r="Z199" s="1">
        <v>5</v>
      </c>
      <c r="AA199" s="1">
        <v>1</v>
      </c>
      <c r="AB199" s="1">
        <v>7</v>
      </c>
      <c r="AC199" s="1">
        <v>2</v>
      </c>
      <c r="AD199" s="1">
        <v>5</v>
      </c>
      <c r="AE199" s="1">
        <v>3</v>
      </c>
      <c r="AF199" s="3">
        <v>1</v>
      </c>
      <c r="AK199" s="1">
        <v>16</v>
      </c>
      <c r="AM199" s="7"/>
      <c r="AP199" s="7"/>
      <c r="AR199" s="1"/>
      <c r="AX199" s="3"/>
      <c r="BA199" s="3"/>
      <c r="BB199" s="1"/>
      <c r="BL199" s="1"/>
      <c r="BV199" s="1"/>
    </row>
    <row r="200" spans="1:74" x14ac:dyDescent="0.25">
      <c r="A200" s="1" t="s">
        <v>65</v>
      </c>
      <c r="B200" s="1">
        <v>9</v>
      </c>
      <c r="H200" s="1">
        <v>1</v>
      </c>
      <c r="I200" s="1">
        <v>3</v>
      </c>
      <c r="J200" s="1">
        <v>1</v>
      </c>
      <c r="K200" s="1">
        <v>1</v>
      </c>
      <c r="L200" s="1">
        <v>2</v>
      </c>
      <c r="M200" s="1">
        <v>2</v>
      </c>
      <c r="N200" s="1">
        <v>1</v>
      </c>
      <c r="O200" s="1">
        <v>1</v>
      </c>
      <c r="P200" s="1">
        <v>1</v>
      </c>
      <c r="Q200" s="1">
        <v>3</v>
      </c>
      <c r="R200" s="1">
        <v>1</v>
      </c>
      <c r="S200" s="1">
        <v>1</v>
      </c>
      <c r="T200" s="1">
        <v>2</v>
      </c>
      <c r="U200" s="1">
        <v>1</v>
      </c>
      <c r="V200" s="1">
        <v>1</v>
      </c>
      <c r="W200" s="1">
        <v>2</v>
      </c>
      <c r="X200" s="1">
        <v>7</v>
      </c>
      <c r="Y200" s="1">
        <v>4</v>
      </c>
      <c r="Z200" s="1">
        <v>3</v>
      </c>
      <c r="AA200" s="1">
        <v>7</v>
      </c>
      <c r="AB200" s="1">
        <v>3</v>
      </c>
      <c r="AC200" s="1">
        <v>7</v>
      </c>
      <c r="AD200" s="1">
        <v>2</v>
      </c>
      <c r="AK200" s="1">
        <v>16</v>
      </c>
      <c r="AM200" s="7"/>
      <c r="AP200" s="7"/>
      <c r="AR200" s="1"/>
      <c r="AX200" s="3"/>
      <c r="BA200" s="3"/>
      <c r="BB200" s="1"/>
      <c r="BL200" s="1"/>
      <c r="BV200" s="1"/>
    </row>
    <row r="201" spans="1:74" x14ac:dyDescent="0.25">
      <c r="A201" s="1" t="s">
        <v>66</v>
      </c>
      <c r="B201" s="1">
        <v>9</v>
      </c>
      <c r="H201" s="1">
        <v>1</v>
      </c>
      <c r="I201" s="1">
        <v>1</v>
      </c>
      <c r="J201" s="1">
        <v>3</v>
      </c>
      <c r="K201" s="1">
        <v>1</v>
      </c>
      <c r="L201" s="1">
        <v>1</v>
      </c>
      <c r="M201" s="1">
        <v>1</v>
      </c>
      <c r="N201" s="1">
        <v>1</v>
      </c>
      <c r="O201" s="1">
        <v>1</v>
      </c>
      <c r="P201" s="1">
        <v>2</v>
      </c>
      <c r="Q201" s="1">
        <v>4</v>
      </c>
      <c r="R201" s="1">
        <v>1</v>
      </c>
      <c r="S201" s="1">
        <v>1</v>
      </c>
      <c r="T201" s="1">
        <v>1</v>
      </c>
      <c r="U201" s="1">
        <v>6</v>
      </c>
      <c r="V201" s="1">
        <v>6</v>
      </c>
      <c r="W201" s="1">
        <v>3</v>
      </c>
      <c r="X201" s="1">
        <v>2</v>
      </c>
      <c r="AK201" s="1">
        <v>14</v>
      </c>
      <c r="AM201" s="7"/>
      <c r="AP201" s="7"/>
      <c r="AR201" s="1"/>
      <c r="AX201" s="3"/>
      <c r="BA201" s="3"/>
      <c r="BB201" s="1"/>
      <c r="BL201" s="1"/>
      <c r="BV201" s="1"/>
    </row>
    <row r="202" spans="1:74" x14ac:dyDescent="0.25">
      <c r="A202" s="1" t="s">
        <v>67</v>
      </c>
      <c r="B202" s="1">
        <v>9</v>
      </c>
      <c r="H202" s="1">
        <v>1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1</v>
      </c>
      <c r="O202" s="1">
        <v>1</v>
      </c>
      <c r="P202" s="1">
        <v>2</v>
      </c>
      <c r="Q202" s="1">
        <v>1</v>
      </c>
      <c r="R202" s="1">
        <v>7</v>
      </c>
      <c r="S202" s="1">
        <v>2</v>
      </c>
      <c r="T202" s="1">
        <v>2</v>
      </c>
      <c r="U202" s="1">
        <v>3</v>
      </c>
      <c r="V202" s="1">
        <v>2</v>
      </c>
      <c r="W202" s="1">
        <v>1</v>
      </c>
      <c r="X202" s="1">
        <v>1</v>
      </c>
      <c r="Y202" s="1">
        <v>1</v>
      </c>
      <c r="Z202" s="1">
        <v>1</v>
      </c>
      <c r="AA202" s="1">
        <v>5</v>
      </c>
      <c r="AB202" s="1">
        <v>1</v>
      </c>
      <c r="AK202" s="1">
        <v>18</v>
      </c>
      <c r="AM202" s="7"/>
      <c r="AP202" s="7"/>
      <c r="AR202" s="1"/>
      <c r="AX202" s="3"/>
      <c r="BA202" s="3"/>
      <c r="BB202" s="1"/>
      <c r="BL202" s="1"/>
      <c r="BV202" s="1"/>
    </row>
    <row r="203" spans="1:74" x14ac:dyDescent="0.25">
      <c r="A203" s="1" t="s">
        <v>68</v>
      </c>
      <c r="B203" s="1">
        <v>9</v>
      </c>
      <c r="H203" s="1">
        <v>1</v>
      </c>
      <c r="I203" s="1">
        <v>1</v>
      </c>
      <c r="J203" s="1">
        <v>4</v>
      </c>
      <c r="K203" s="1">
        <v>1</v>
      </c>
      <c r="L203" s="1">
        <v>1</v>
      </c>
      <c r="M203" s="1">
        <v>1</v>
      </c>
      <c r="N203" s="1">
        <v>2</v>
      </c>
      <c r="O203" s="1">
        <v>1</v>
      </c>
      <c r="P203" s="1">
        <v>3</v>
      </c>
      <c r="Q203" s="1">
        <v>1</v>
      </c>
      <c r="R203" s="1">
        <v>2</v>
      </c>
      <c r="S203" s="1">
        <v>1</v>
      </c>
      <c r="T203" s="1">
        <v>4</v>
      </c>
      <c r="U203" s="1">
        <v>9</v>
      </c>
      <c r="AK203" s="1">
        <v>13</v>
      </c>
      <c r="AM203" s="7"/>
      <c r="AP203" s="7"/>
      <c r="AR203" s="1"/>
      <c r="AX203" s="3"/>
      <c r="BA203" s="3"/>
      <c r="BB203" s="1"/>
      <c r="BL203" s="1"/>
      <c r="BV203" s="1"/>
    </row>
    <row r="204" spans="1:74" x14ac:dyDescent="0.25">
      <c r="A204" s="1" t="s">
        <v>69</v>
      </c>
      <c r="B204" s="1">
        <v>9</v>
      </c>
      <c r="H204" s="1">
        <v>1</v>
      </c>
      <c r="I204" s="1">
        <v>1</v>
      </c>
      <c r="J204" s="1">
        <v>1</v>
      </c>
      <c r="K204" s="1">
        <v>4</v>
      </c>
      <c r="L204" s="1">
        <v>1</v>
      </c>
      <c r="M204" s="1">
        <v>2</v>
      </c>
      <c r="N204" s="1">
        <v>1</v>
      </c>
      <c r="O204" s="1">
        <v>1</v>
      </c>
      <c r="P204" s="1">
        <v>2</v>
      </c>
      <c r="Q204" s="1">
        <v>2</v>
      </c>
      <c r="R204" s="1">
        <v>4</v>
      </c>
      <c r="S204" s="1">
        <v>1</v>
      </c>
      <c r="T204" s="1">
        <v>2</v>
      </c>
      <c r="U204" s="1">
        <v>2</v>
      </c>
      <c r="V204" s="1">
        <v>6</v>
      </c>
      <c r="W204" s="1">
        <v>1</v>
      </c>
      <c r="X204" s="1">
        <v>1</v>
      </c>
      <c r="Y204" s="1">
        <v>2</v>
      </c>
      <c r="Z204" s="1">
        <v>1</v>
      </c>
      <c r="AA204" s="1">
        <v>13</v>
      </c>
      <c r="AB204" s="1">
        <v>4</v>
      </c>
      <c r="AC204" s="1">
        <v>6</v>
      </c>
      <c r="AD204" s="1">
        <v>3</v>
      </c>
      <c r="AK204" s="1">
        <v>14</v>
      </c>
      <c r="AM204" s="7"/>
      <c r="AP204" s="7"/>
      <c r="AR204" s="1"/>
      <c r="AX204" s="3"/>
      <c r="BA204" s="3"/>
      <c r="BB204" s="1"/>
      <c r="BL204" s="1"/>
      <c r="BV204" s="1"/>
    </row>
    <row r="205" spans="1:74" x14ac:dyDescent="0.25">
      <c r="A205" s="1" t="s">
        <v>70</v>
      </c>
      <c r="B205" s="1">
        <v>9</v>
      </c>
      <c r="H205" s="1">
        <v>1</v>
      </c>
      <c r="I205" s="1">
        <v>1</v>
      </c>
      <c r="J205" s="1">
        <v>1</v>
      </c>
      <c r="K205" s="1">
        <v>2</v>
      </c>
      <c r="L205" s="1">
        <v>1</v>
      </c>
      <c r="M205" s="1">
        <v>3</v>
      </c>
      <c r="N205" s="1">
        <v>1</v>
      </c>
      <c r="O205" s="1">
        <v>1</v>
      </c>
      <c r="P205" s="1">
        <v>4</v>
      </c>
      <c r="Q205" s="1">
        <v>4</v>
      </c>
      <c r="R205" s="1">
        <v>2</v>
      </c>
      <c r="S205" s="1">
        <v>1</v>
      </c>
      <c r="T205" s="1">
        <v>1</v>
      </c>
      <c r="U205" s="1">
        <v>1</v>
      </c>
      <c r="V205" s="1">
        <v>1</v>
      </c>
      <c r="W205" s="1">
        <v>1</v>
      </c>
      <c r="X205" s="1">
        <v>4</v>
      </c>
      <c r="Y205" s="1">
        <v>4</v>
      </c>
      <c r="Z205" s="1">
        <v>9</v>
      </c>
      <c r="AA205" s="1">
        <v>5</v>
      </c>
      <c r="AB205" s="1">
        <v>9</v>
      </c>
      <c r="AC205" s="1">
        <v>1</v>
      </c>
      <c r="AD205" s="1">
        <v>2</v>
      </c>
      <c r="AE205" s="1">
        <v>1</v>
      </c>
      <c r="AK205" s="1">
        <v>17</v>
      </c>
      <c r="AM205" s="7"/>
      <c r="AP205" s="7"/>
      <c r="AR205" s="1"/>
      <c r="AX205" s="3"/>
      <c r="BA205" s="3"/>
      <c r="BB205" s="1"/>
      <c r="BL205" s="1"/>
      <c r="BV205" s="1"/>
    </row>
    <row r="206" spans="1:74" x14ac:dyDescent="0.25">
      <c r="A206" s="1" t="s">
        <v>72</v>
      </c>
      <c r="B206" s="1">
        <v>9</v>
      </c>
      <c r="H206" s="1">
        <v>1</v>
      </c>
      <c r="I206" s="1">
        <v>2</v>
      </c>
      <c r="J206" s="1">
        <v>1</v>
      </c>
      <c r="K206" s="1">
        <v>1</v>
      </c>
      <c r="L206" s="1">
        <v>2</v>
      </c>
      <c r="M206" s="1">
        <v>1</v>
      </c>
      <c r="N206" s="1">
        <v>1</v>
      </c>
      <c r="O206" s="1">
        <v>4</v>
      </c>
      <c r="P206" s="1">
        <v>2</v>
      </c>
      <c r="Q206" s="1">
        <v>2</v>
      </c>
      <c r="R206" s="1">
        <v>2</v>
      </c>
      <c r="S206" s="1">
        <v>5</v>
      </c>
      <c r="T206" s="1">
        <v>3</v>
      </c>
      <c r="U206" s="1">
        <v>1</v>
      </c>
      <c r="V206" s="1">
        <v>6</v>
      </c>
      <c r="W206" s="1">
        <v>7</v>
      </c>
      <c r="X206" s="1">
        <v>4</v>
      </c>
      <c r="Y206" s="1">
        <v>2</v>
      </c>
      <c r="Z206" s="1">
        <v>1</v>
      </c>
      <c r="AK206" s="1">
        <v>14</v>
      </c>
      <c r="AM206" s="7"/>
      <c r="AP206" s="7"/>
      <c r="AR206" s="1"/>
      <c r="AX206" s="3"/>
      <c r="BA206" s="3"/>
      <c r="BB206" s="1"/>
      <c r="BL206" s="1"/>
      <c r="BV206" s="1"/>
    </row>
    <row r="207" spans="1:74" x14ac:dyDescent="0.25">
      <c r="A207" s="1" t="s">
        <v>75</v>
      </c>
      <c r="B207" s="1">
        <v>9</v>
      </c>
      <c r="H207" s="1">
        <v>1</v>
      </c>
      <c r="I207" s="1">
        <v>2</v>
      </c>
      <c r="J207" s="1">
        <v>2</v>
      </c>
      <c r="K207" s="1">
        <v>3</v>
      </c>
      <c r="L207" s="1">
        <v>1</v>
      </c>
      <c r="M207" s="1">
        <v>3</v>
      </c>
      <c r="N207" s="1">
        <v>1</v>
      </c>
      <c r="O207" s="1">
        <v>1</v>
      </c>
      <c r="P207" s="1">
        <v>2</v>
      </c>
      <c r="Q207" s="1">
        <v>2</v>
      </c>
      <c r="R207" s="1">
        <v>3</v>
      </c>
      <c r="S207" s="1">
        <v>3</v>
      </c>
      <c r="T207" s="1">
        <v>1</v>
      </c>
      <c r="U207" s="1">
        <v>1</v>
      </c>
      <c r="V207" s="1">
        <v>1</v>
      </c>
      <c r="W207" s="1">
        <v>6</v>
      </c>
      <c r="X207" s="1">
        <v>1</v>
      </c>
      <c r="Y207" s="1">
        <v>5</v>
      </c>
      <c r="AK207" s="1">
        <v>15</v>
      </c>
      <c r="AM207" s="7"/>
      <c r="AP207" s="7"/>
      <c r="AR207" s="1"/>
      <c r="AX207" s="3"/>
      <c r="BA207" s="3"/>
      <c r="BB207" s="1"/>
      <c r="BL207" s="1"/>
      <c r="BV207" s="1"/>
    </row>
    <row r="208" spans="1:74" x14ac:dyDescent="0.25">
      <c r="A208" s="1" t="s">
        <v>76</v>
      </c>
      <c r="B208" s="1">
        <v>9</v>
      </c>
      <c r="H208" s="1">
        <v>2</v>
      </c>
      <c r="I208" s="1">
        <v>2</v>
      </c>
      <c r="J208" s="1">
        <v>1</v>
      </c>
      <c r="K208" s="1">
        <v>1</v>
      </c>
      <c r="L208" s="1">
        <v>1</v>
      </c>
      <c r="M208" s="1">
        <v>1</v>
      </c>
      <c r="N208" s="1">
        <v>2</v>
      </c>
      <c r="O208" s="1">
        <v>1</v>
      </c>
      <c r="P208" s="1">
        <v>2</v>
      </c>
      <c r="Q208" s="1">
        <v>1</v>
      </c>
      <c r="R208" s="1">
        <v>2</v>
      </c>
      <c r="S208" s="1">
        <v>2</v>
      </c>
      <c r="T208" s="1">
        <v>1</v>
      </c>
      <c r="U208" s="1">
        <v>1</v>
      </c>
      <c r="V208" s="1">
        <v>1</v>
      </c>
      <c r="W208" s="1">
        <v>2</v>
      </c>
      <c r="X208" s="1">
        <v>1</v>
      </c>
      <c r="Y208" s="1">
        <v>2</v>
      </c>
      <c r="Z208" s="1">
        <v>1</v>
      </c>
      <c r="AA208" s="1">
        <v>5</v>
      </c>
      <c r="AB208" s="1">
        <v>4</v>
      </c>
      <c r="AC208" s="1">
        <v>14</v>
      </c>
      <c r="AD208" s="1">
        <v>2</v>
      </c>
      <c r="AE208" s="1">
        <v>4</v>
      </c>
      <c r="AK208" s="1">
        <v>19</v>
      </c>
      <c r="AM208" s="7"/>
      <c r="AP208" s="7"/>
      <c r="AR208" s="1"/>
      <c r="AX208" s="3"/>
      <c r="BA208" s="3"/>
      <c r="BB208" s="1"/>
      <c r="BL208" s="1"/>
      <c r="BV208" s="1"/>
    </row>
    <row r="209" spans="1:74" x14ac:dyDescent="0.25">
      <c r="A209" s="1" t="s">
        <v>78</v>
      </c>
      <c r="B209" s="1">
        <v>9</v>
      </c>
      <c r="H209" s="1">
        <v>1</v>
      </c>
      <c r="I209" s="1">
        <v>1</v>
      </c>
      <c r="J209" s="1">
        <v>2</v>
      </c>
      <c r="K209" s="1">
        <v>1</v>
      </c>
      <c r="L209" s="1">
        <v>1</v>
      </c>
      <c r="M209" s="1">
        <v>2</v>
      </c>
      <c r="N209" s="1">
        <v>2</v>
      </c>
      <c r="O209" s="1">
        <v>2</v>
      </c>
      <c r="P209" s="1">
        <v>2</v>
      </c>
      <c r="Q209" s="1">
        <v>2</v>
      </c>
      <c r="R209" s="1">
        <v>1</v>
      </c>
      <c r="S209" s="1">
        <v>1</v>
      </c>
      <c r="T209" s="1">
        <v>1</v>
      </c>
      <c r="U209" s="1">
        <v>3</v>
      </c>
      <c r="V209" s="1">
        <v>3</v>
      </c>
      <c r="W209" s="1">
        <v>3</v>
      </c>
      <c r="X209" s="1">
        <v>1</v>
      </c>
      <c r="Y209" s="1">
        <v>1</v>
      </c>
      <c r="Z209" s="1">
        <v>5</v>
      </c>
      <c r="AA209" s="1">
        <v>6</v>
      </c>
      <c r="AB209" s="1">
        <v>1</v>
      </c>
      <c r="AC209" s="1">
        <v>2</v>
      </c>
      <c r="AD209" s="1">
        <v>2</v>
      </c>
      <c r="AE209" s="1">
        <v>1</v>
      </c>
      <c r="AF209" s="3">
        <v>4</v>
      </c>
      <c r="AK209" s="1">
        <v>18</v>
      </c>
      <c r="AM209" s="7"/>
      <c r="AP209" s="7"/>
      <c r="AR209" s="1"/>
      <c r="AX209" s="3"/>
      <c r="BA209" s="3"/>
      <c r="BB209" s="1"/>
      <c r="BL209" s="1"/>
      <c r="BV209" s="1"/>
    </row>
    <row r="210" spans="1:74" x14ac:dyDescent="0.25">
      <c r="A210" s="1" t="s">
        <v>81</v>
      </c>
      <c r="B210" s="1">
        <v>9</v>
      </c>
      <c r="H210" s="1">
        <v>1</v>
      </c>
      <c r="I210" s="1">
        <v>1</v>
      </c>
      <c r="J210" s="1">
        <v>1</v>
      </c>
      <c r="K210" s="1">
        <v>1</v>
      </c>
      <c r="L210" s="1">
        <v>1</v>
      </c>
      <c r="M210" s="1">
        <v>3</v>
      </c>
      <c r="N210" s="1">
        <v>2</v>
      </c>
      <c r="O210" s="1">
        <v>1</v>
      </c>
      <c r="P210" s="1">
        <v>1</v>
      </c>
      <c r="Q210" s="1">
        <v>4</v>
      </c>
      <c r="R210" s="1">
        <v>1</v>
      </c>
      <c r="S210" s="1">
        <v>6</v>
      </c>
      <c r="T210" s="1">
        <v>1</v>
      </c>
      <c r="U210" s="1">
        <v>2</v>
      </c>
      <c r="V210" s="1">
        <v>1</v>
      </c>
      <c r="W210" s="1">
        <v>3</v>
      </c>
      <c r="X210" s="1">
        <v>1</v>
      </c>
      <c r="Y210" s="1">
        <v>1</v>
      </c>
      <c r="Z210" s="1">
        <v>4</v>
      </c>
      <c r="AA210" s="1">
        <v>3</v>
      </c>
      <c r="AB210" s="1">
        <v>3</v>
      </c>
      <c r="AK210" s="1">
        <v>16</v>
      </c>
      <c r="AM210" s="7"/>
      <c r="AP210" s="7"/>
      <c r="AR210" s="1"/>
      <c r="AX210" s="3"/>
      <c r="BA210" s="3"/>
      <c r="BB210" s="1"/>
      <c r="BL210" s="1"/>
      <c r="BV210" s="1"/>
    </row>
    <row r="211" spans="1:74" x14ac:dyDescent="0.25">
      <c r="A211" s="1" t="s">
        <v>82</v>
      </c>
      <c r="B211" s="1">
        <v>9</v>
      </c>
      <c r="H211" s="1">
        <v>2</v>
      </c>
      <c r="I211" s="1">
        <v>1</v>
      </c>
      <c r="J211" s="1">
        <v>4</v>
      </c>
      <c r="K211" s="1">
        <v>3</v>
      </c>
      <c r="L211" s="1">
        <v>1</v>
      </c>
      <c r="M211" s="1">
        <v>1</v>
      </c>
      <c r="N211" s="1">
        <v>1</v>
      </c>
      <c r="O211" s="1">
        <v>1</v>
      </c>
      <c r="P211" s="1">
        <v>2</v>
      </c>
      <c r="Q211" s="1">
        <v>3</v>
      </c>
      <c r="R211" s="1">
        <v>2</v>
      </c>
      <c r="S211" s="1">
        <v>1</v>
      </c>
      <c r="T211" s="1">
        <v>2</v>
      </c>
      <c r="U211" s="1">
        <v>1</v>
      </c>
      <c r="V211" s="1">
        <v>1</v>
      </c>
      <c r="W211" s="1">
        <v>2</v>
      </c>
      <c r="X211" s="1">
        <v>4</v>
      </c>
      <c r="Y211" s="1">
        <v>4</v>
      </c>
      <c r="Z211" s="1">
        <v>1</v>
      </c>
      <c r="AA211" s="1">
        <v>7</v>
      </c>
      <c r="AK211" s="1">
        <v>16</v>
      </c>
      <c r="AM211" s="7"/>
      <c r="AP211" s="7"/>
      <c r="AR211" s="1"/>
      <c r="AX211" s="3"/>
      <c r="BA211" s="3"/>
      <c r="BB211" s="1"/>
      <c r="BL211" s="1"/>
      <c r="BV211" s="1"/>
    </row>
    <row r="212" spans="1:74" x14ac:dyDescent="0.25">
      <c r="A212" s="1" t="s">
        <v>83</v>
      </c>
      <c r="B212" s="1">
        <v>9</v>
      </c>
      <c r="H212" s="1">
        <v>2</v>
      </c>
      <c r="I212" s="1">
        <v>1</v>
      </c>
      <c r="J212" s="1">
        <v>2</v>
      </c>
      <c r="K212" s="1">
        <v>1</v>
      </c>
      <c r="L212" s="1">
        <v>1</v>
      </c>
      <c r="M212" s="1">
        <v>1</v>
      </c>
      <c r="N212" s="1">
        <v>1</v>
      </c>
      <c r="O212" s="1">
        <v>1</v>
      </c>
      <c r="P212" s="1">
        <v>1</v>
      </c>
      <c r="Q212" s="1">
        <v>3</v>
      </c>
      <c r="R212" s="1">
        <v>6</v>
      </c>
      <c r="S212" s="1">
        <v>2</v>
      </c>
      <c r="T212" s="1">
        <v>1</v>
      </c>
      <c r="U212" s="1">
        <v>2</v>
      </c>
      <c r="V212" s="1">
        <v>1</v>
      </c>
      <c r="W212" s="1">
        <v>1</v>
      </c>
      <c r="X212" s="1">
        <v>2</v>
      </c>
      <c r="Y212" s="1">
        <v>4</v>
      </c>
      <c r="Z212" s="1">
        <v>3</v>
      </c>
      <c r="AA212" s="1">
        <v>2</v>
      </c>
      <c r="AB212" s="1">
        <v>11</v>
      </c>
      <c r="AC212" s="1">
        <v>1</v>
      </c>
      <c r="AK212" s="1">
        <v>17</v>
      </c>
      <c r="AM212" s="7"/>
      <c r="AP212" s="7"/>
      <c r="AR212" s="1"/>
      <c r="AX212" s="3"/>
      <c r="BA212" s="3"/>
      <c r="BB212" s="1"/>
      <c r="BL212" s="1"/>
      <c r="BV212" s="1"/>
    </row>
    <row r="213" spans="1:74" x14ac:dyDescent="0.25">
      <c r="A213" s="1" t="s">
        <v>85</v>
      </c>
      <c r="B213" s="1">
        <v>9</v>
      </c>
      <c r="H213" s="1">
        <v>1</v>
      </c>
      <c r="I213" s="1">
        <v>1</v>
      </c>
      <c r="J213" s="1">
        <v>1</v>
      </c>
      <c r="K213" s="1">
        <v>1</v>
      </c>
      <c r="L213" s="1">
        <v>1</v>
      </c>
      <c r="M213" s="1">
        <v>1</v>
      </c>
      <c r="N213" s="1">
        <v>1</v>
      </c>
      <c r="O213" s="1">
        <v>1</v>
      </c>
      <c r="P213" s="1">
        <v>3</v>
      </c>
      <c r="Q213" s="1">
        <v>3</v>
      </c>
      <c r="R213" s="1">
        <v>1</v>
      </c>
      <c r="S213" s="1">
        <v>2</v>
      </c>
      <c r="T213" s="1">
        <v>5</v>
      </c>
      <c r="U213" s="1">
        <v>3</v>
      </c>
      <c r="V213" s="1">
        <v>1</v>
      </c>
      <c r="W213" s="1">
        <v>1</v>
      </c>
      <c r="X213" s="1">
        <v>3</v>
      </c>
      <c r="Y213" s="1">
        <v>1</v>
      </c>
      <c r="Z213" s="1">
        <v>1</v>
      </c>
      <c r="AA213" s="1">
        <v>2</v>
      </c>
      <c r="AB213" s="1">
        <v>5</v>
      </c>
      <c r="AC213" s="1">
        <v>2</v>
      </c>
      <c r="AD213" s="1">
        <v>3</v>
      </c>
      <c r="AK213" s="1">
        <v>17</v>
      </c>
      <c r="AM213" s="7"/>
      <c r="AP213" s="7"/>
      <c r="AR213" s="1"/>
      <c r="AX213" s="3"/>
      <c r="BA213" s="3"/>
      <c r="BB213" s="1"/>
      <c r="BL213" s="1"/>
      <c r="BV213" s="1"/>
    </row>
    <row r="214" spans="1:74" x14ac:dyDescent="0.25">
      <c r="A214" s="1" t="s">
        <v>86</v>
      </c>
      <c r="B214" s="1">
        <v>9</v>
      </c>
      <c r="H214" s="1">
        <v>1</v>
      </c>
      <c r="I214" s="1">
        <v>1</v>
      </c>
      <c r="J214" s="1">
        <v>1</v>
      </c>
      <c r="K214" s="1">
        <v>2</v>
      </c>
      <c r="L214" s="1">
        <v>3</v>
      </c>
      <c r="M214" s="1">
        <v>2</v>
      </c>
      <c r="N214" s="1">
        <v>1</v>
      </c>
      <c r="O214" s="1">
        <v>2</v>
      </c>
      <c r="P214" s="1">
        <v>2</v>
      </c>
      <c r="Q214" s="1">
        <v>1</v>
      </c>
      <c r="R214" s="1">
        <v>1</v>
      </c>
      <c r="S214" s="1">
        <v>1</v>
      </c>
      <c r="T214" s="1">
        <v>3</v>
      </c>
      <c r="U214" s="1">
        <v>3</v>
      </c>
      <c r="V214" s="1">
        <v>2</v>
      </c>
      <c r="W214" s="1">
        <v>1</v>
      </c>
      <c r="X214" s="1">
        <v>1</v>
      </c>
      <c r="Y214" s="1">
        <v>1</v>
      </c>
      <c r="Z214" s="1">
        <v>2</v>
      </c>
      <c r="AA214" s="1">
        <v>15</v>
      </c>
      <c r="AB214" s="1">
        <v>1</v>
      </c>
      <c r="AC214" s="1">
        <v>13</v>
      </c>
      <c r="AD214" s="1">
        <v>7</v>
      </c>
      <c r="AK214" s="1">
        <v>18</v>
      </c>
      <c r="AM214" s="7"/>
      <c r="AP214" s="7"/>
      <c r="AR214" s="1"/>
      <c r="AX214" s="3"/>
      <c r="BA214" s="3"/>
      <c r="BB214" s="1"/>
      <c r="BL214" s="1"/>
      <c r="BV214" s="1"/>
    </row>
    <row r="215" spans="1:74" x14ac:dyDescent="0.25">
      <c r="A215" s="1" t="s">
        <v>87</v>
      </c>
      <c r="B215" s="1">
        <v>9</v>
      </c>
      <c r="H215" s="1">
        <v>1</v>
      </c>
      <c r="I215" s="1">
        <v>2</v>
      </c>
      <c r="J215" s="1">
        <v>1</v>
      </c>
      <c r="K215" s="1">
        <v>1</v>
      </c>
      <c r="L215" s="1">
        <v>2</v>
      </c>
      <c r="M215" s="1">
        <v>4</v>
      </c>
      <c r="N215" s="1">
        <v>1</v>
      </c>
      <c r="O215" s="1">
        <v>1</v>
      </c>
      <c r="P215" s="1">
        <v>1</v>
      </c>
      <c r="Q215" s="1">
        <v>5</v>
      </c>
      <c r="R215" s="1">
        <v>2</v>
      </c>
      <c r="S215" s="1">
        <v>2</v>
      </c>
      <c r="T215" s="1">
        <v>6</v>
      </c>
      <c r="U215" s="1">
        <v>3</v>
      </c>
      <c r="V215" s="1">
        <v>3</v>
      </c>
      <c r="W215" s="1">
        <v>1</v>
      </c>
      <c r="X215" s="1">
        <v>1</v>
      </c>
      <c r="Y215" s="1">
        <v>3</v>
      </c>
      <c r="Z215" s="1">
        <v>6</v>
      </c>
      <c r="AA215" s="1">
        <v>1</v>
      </c>
      <c r="AB215" s="1">
        <v>1</v>
      </c>
      <c r="AC215" s="1">
        <v>1</v>
      </c>
      <c r="AD215" s="1">
        <v>4</v>
      </c>
      <c r="AE215" s="1">
        <v>3</v>
      </c>
      <c r="AK215" s="1">
        <v>13</v>
      </c>
      <c r="AM215" s="7"/>
      <c r="AP215" s="7"/>
      <c r="AR215" s="1"/>
      <c r="AX215" s="3"/>
      <c r="BA215" s="3"/>
      <c r="BB215" s="1"/>
      <c r="BL215" s="1"/>
      <c r="BV215" s="1"/>
    </row>
    <row r="216" spans="1:74" x14ac:dyDescent="0.25">
      <c r="A216" s="1" t="s">
        <v>94</v>
      </c>
      <c r="B216" s="1">
        <v>9</v>
      </c>
      <c r="H216" s="1">
        <v>1</v>
      </c>
      <c r="I216" s="1">
        <v>1</v>
      </c>
      <c r="J216" s="1">
        <v>1</v>
      </c>
      <c r="K216" s="1">
        <v>1</v>
      </c>
      <c r="L216" s="1">
        <v>2</v>
      </c>
      <c r="M216" s="1">
        <v>1</v>
      </c>
      <c r="N216" s="1">
        <v>1</v>
      </c>
      <c r="O216" s="1">
        <v>1</v>
      </c>
      <c r="P216" s="1">
        <v>1</v>
      </c>
      <c r="Q216" s="1">
        <v>1</v>
      </c>
      <c r="R216" s="1">
        <v>1</v>
      </c>
      <c r="S216" s="1">
        <v>3</v>
      </c>
      <c r="T216" s="1">
        <v>4</v>
      </c>
      <c r="U216" s="1">
        <v>1</v>
      </c>
      <c r="V216" s="1">
        <v>1</v>
      </c>
      <c r="W216" s="1">
        <v>1</v>
      </c>
      <c r="X216" s="1">
        <v>1</v>
      </c>
      <c r="AK216" s="1">
        <v>17</v>
      </c>
      <c r="AM216" s="7"/>
      <c r="AN216">
        <v>29.75</v>
      </c>
      <c r="AP216" s="7"/>
      <c r="AQ216">
        <v>41.5</v>
      </c>
      <c r="AR216" s="1"/>
    </row>
    <row r="217" spans="1:74" x14ac:dyDescent="0.25">
      <c r="A217" s="1" t="s">
        <v>95</v>
      </c>
      <c r="B217" s="1">
        <v>9</v>
      </c>
      <c r="H217" s="1">
        <v>1</v>
      </c>
      <c r="I217" s="1">
        <v>1</v>
      </c>
      <c r="J217" s="1">
        <v>2</v>
      </c>
      <c r="K217" s="1">
        <v>1</v>
      </c>
      <c r="L217" s="1">
        <v>2</v>
      </c>
      <c r="M217" s="1">
        <v>1</v>
      </c>
      <c r="N217" s="1">
        <v>1</v>
      </c>
      <c r="O217" s="1">
        <v>1</v>
      </c>
      <c r="P217" s="1">
        <v>1</v>
      </c>
      <c r="Q217" s="1">
        <v>4</v>
      </c>
      <c r="R217" s="1">
        <v>1</v>
      </c>
      <c r="S217" s="1">
        <v>2</v>
      </c>
      <c r="T217" s="1">
        <v>2</v>
      </c>
      <c r="U217" s="1">
        <v>2</v>
      </c>
      <c r="V217" s="1">
        <v>3</v>
      </c>
      <c r="W217" s="1">
        <v>1</v>
      </c>
      <c r="X217" s="1">
        <v>9</v>
      </c>
      <c r="Y217" s="1">
        <v>1</v>
      </c>
      <c r="Z217" s="1">
        <v>6</v>
      </c>
      <c r="AA217" s="1">
        <v>2</v>
      </c>
      <c r="AB217" s="1">
        <v>3</v>
      </c>
      <c r="AK217" s="1">
        <v>16</v>
      </c>
      <c r="AM217" s="7"/>
      <c r="AN217">
        <v>10.5</v>
      </c>
      <c r="AP217" s="7"/>
      <c r="AQ217">
        <v>6</v>
      </c>
      <c r="AR217" s="1"/>
    </row>
    <row r="218" spans="1:74" x14ac:dyDescent="0.25">
      <c r="A218" s="1" t="s">
        <v>96</v>
      </c>
      <c r="B218" s="1">
        <v>9</v>
      </c>
      <c r="H218" s="1">
        <v>1</v>
      </c>
      <c r="I218" s="1">
        <v>1</v>
      </c>
      <c r="J218" s="1">
        <v>1</v>
      </c>
      <c r="K218" s="1">
        <v>2</v>
      </c>
      <c r="L218" s="1">
        <v>1</v>
      </c>
      <c r="M218" s="1">
        <v>1</v>
      </c>
      <c r="N218" s="1">
        <v>1</v>
      </c>
      <c r="O218" s="1">
        <v>3</v>
      </c>
      <c r="P218" s="1">
        <v>1</v>
      </c>
      <c r="Q218" s="1">
        <v>1</v>
      </c>
      <c r="R218" s="1">
        <v>5</v>
      </c>
      <c r="S218" s="1">
        <v>3</v>
      </c>
      <c r="T218" s="1">
        <v>1</v>
      </c>
      <c r="U218" s="1">
        <v>3</v>
      </c>
      <c r="V218" s="1">
        <v>5</v>
      </c>
      <c r="W218" s="1">
        <v>6</v>
      </c>
      <c r="X218" s="1">
        <v>1</v>
      </c>
      <c r="Y218" s="1">
        <v>3</v>
      </c>
      <c r="Z218" s="1">
        <v>2</v>
      </c>
      <c r="AK218" s="1">
        <v>15</v>
      </c>
      <c r="AM218" s="7">
        <v>8.5</v>
      </c>
      <c r="AP218" s="7">
        <v>8.25</v>
      </c>
      <c r="AR218" s="1"/>
    </row>
    <row r="219" spans="1:74" x14ac:dyDescent="0.25">
      <c r="A219" s="1" t="s">
        <v>100</v>
      </c>
      <c r="B219" s="1">
        <v>9</v>
      </c>
      <c r="H219" s="1">
        <v>1</v>
      </c>
      <c r="I219" s="1">
        <v>2</v>
      </c>
      <c r="J219" s="1">
        <v>2</v>
      </c>
      <c r="K219" s="1">
        <v>1</v>
      </c>
      <c r="L219" s="1">
        <v>1</v>
      </c>
      <c r="M219" s="1">
        <v>1</v>
      </c>
      <c r="N219" s="1">
        <v>1</v>
      </c>
      <c r="O219" s="1">
        <v>1</v>
      </c>
      <c r="P219" s="1">
        <v>1</v>
      </c>
      <c r="Q219" s="1">
        <v>1</v>
      </c>
      <c r="R219" s="1">
        <v>1</v>
      </c>
      <c r="S219" s="1">
        <v>12</v>
      </c>
      <c r="T219" s="1">
        <v>1</v>
      </c>
      <c r="U219" s="1">
        <v>3</v>
      </c>
      <c r="V219" s="1">
        <v>1</v>
      </c>
      <c r="W219" s="1">
        <v>5</v>
      </c>
      <c r="X219" s="1">
        <v>4</v>
      </c>
      <c r="Y219" s="1">
        <v>4</v>
      </c>
      <c r="AK219" s="1">
        <v>15</v>
      </c>
      <c r="AM219" s="7">
        <v>11.25</v>
      </c>
      <c r="AP219" s="7">
        <v>23.5</v>
      </c>
      <c r="AR219" s="1"/>
    </row>
    <row r="220" spans="1:74" x14ac:dyDescent="0.25">
      <c r="A220" s="1" t="s">
        <v>101</v>
      </c>
      <c r="B220" s="1">
        <v>9</v>
      </c>
      <c r="H220" s="1">
        <v>1</v>
      </c>
      <c r="I220" s="1">
        <v>2</v>
      </c>
      <c r="J220" s="1">
        <v>2</v>
      </c>
      <c r="K220" s="1">
        <v>1</v>
      </c>
      <c r="L220" s="1">
        <v>1</v>
      </c>
      <c r="M220" s="1">
        <v>3</v>
      </c>
      <c r="N220" s="1">
        <v>1</v>
      </c>
      <c r="O220" s="1">
        <v>1</v>
      </c>
      <c r="P220" s="1">
        <v>1</v>
      </c>
      <c r="Q220" s="1">
        <v>1</v>
      </c>
      <c r="R220" s="1">
        <v>4</v>
      </c>
      <c r="S220" s="1">
        <v>1</v>
      </c>
      <c r="T220" s="1">
        <v>1</v>
      </c>
      <c r="U220" s="1">
        <v>1</v>
      </c>
      <c r="V220" s="1">
        <v>3</v>
      </c>
      <c r="W220" s="1">
        <v>1</v>
      </c>
      <c r="X220" s="1">
        <v>4</v>
      </c>
      <c r="Y220" s="1">
        <v>1</v>
      </c>
      <c r="Z220" s="1">
        <v>4</v>
      </c>
      <c r="AA220" s="1">
        <v>1</v>
      </c>
      <c r="AB220" s="1">
        <v>2</v>
      </c>
      <c r="AC220" s="1">
        <v>5</v>
      </c>
      <c r="AD220" s="1">
        <v>12</v>
      </c>
      <c r="AE220" s="1">
        <v>6</v>
      </c>
      <c r="AF220" s="3">
        <v>2</v>
      </c>
      <c r="AK220" s="1">
        <v>18</v>
      </c>
      <c r="AM220" s="7"/>
      <c r="AN220">
        <v>11</v>
      </c>
      <c r="AP220" s="7"/>
      <c r="AQ220">
        <v>30.5</v>
      </c>
      <c r="AR220" s="1"/>
    </row>
    <row r="221" spans="1:74" x14ac:dyDescent="0.25">
      <c r="A221" s="1" t="s">
        <v>102</v>
      </c>
      <c r="B221" s="1">
        <v>9</v>
      </c>
      <c r="H221" s="1">
        <v>1</v>
      </c>
      <c r="I221" s="1">
        <v>1</v>
      </c>
      <c r="J221" s="1">
        <v>1</v>
      </c>
      <c r="K221" s="1">
        <v>2</v>
      </c>
      <c r="L221" s="1">
        <v>1</v>
      </c>
      <c r="M221" s="1">
        <v>1</v>
      </c>
      <c r="N221" s="1">
        <v>4</v>
      </c>
      <c r="O221" s="1">
        <v>1</v>
      </c>
      <c r="P221" s="1">
        <v>2</v>
      </c>
      <c r="Q221" s="1">
        <v>1</v>
      </c>
      <c r="R221" s="1">
        <v>2</v>
      </c>
      <c r="S221" s="1">
        <v>2</v>
      </c>
      <c r="T221" s="1">
        <v>1</v>
      </c>
      <c r="U221" s="1">
        <v>1</v>
      </c>
      <c r="V221" s="1">
        <v>4</v>
      </c>
      <c r="W221" s="1">
        <v>3</v>
      </c>
      <c r="X221" s="1">
        <v>1</v>
      </c>
      <c r="Y221" s="1">
        <v>4</v>
      </c>
      <c r="Z221" s="1">
        <v>13</v>
      </c>
      <c r="AK221" s="1">
        <v>17</v>
      </c>
      <c r="AM221" s="7"/>
      <c r="AN221">
        <v>9.25</v>
      </c>
      <c r="AP221" s="7">
        <v>11</v>
      </c>
      <c r="AR221" s="1"/>
    </row>
    <row r="222" spans="1:74" x14ac:dyDescent="0.25">
      <c r="A222" s="1" t="s">
        <v>105</v>
      </c>
      <c r="B222" s="1">
        <v>9</v>
      </c>
      <c r="H222" s="1">
        <v>1</v>
      </c>
      <c r="I222" s="1">
        <v>2</v>
      </c>
      <c r="J222" s="1">
        <v>1</v>
      </c>
      <c r="K222" s="1">
        <v>1</v>
      </c>
      <c r="L222" s="1">
        <v>1</v>
      </c>
      <c r="M222" s="1">
        <v>1</v>
      </c>
      <c r="N222" s="1">
        <v>1</v>
      </c>
      <c r="O222" s="1">
        <v>3</v>
      </c>
      <c r="P222" s="1">
        <v>1</v>
      </c>
      <c r="Q222" s="1">
        <v>1</v>
      </c>
      <c r="R222" s="1">
        <v>4</v>
      </c>
      <c r="S222" s="1">
        <v>2</v>
      </c>
      <c r="T222" s="1">
        <v>1</v>
      </c>
      <c r="U222" s="1">
        <v>1</v>
      </c>
      <c r="V222" s="1">
        <v>3</v>
      </c>
      <c r="W222" s="1">
        <v>1</v>
      </c>
      <c r="X222" s="1">
        <v>2</v>
      </c>
      <c r="Y222" s="1">
        <v>5</v>
      </c>
      <c r="Z222" s="1">
        <v>3</v>
      </c>
      <c r="AA222" s="1">
        <v>1</v>
      </c>
      <c r="AB222" s="1">
        <v>3</v>
      </c>
      <c r="AC222" s="1">
        <v>1</v>
      </c>
      <c r="AD222" s="1">
        <v>2</v>
      </c>
      <c r="AE222" s="1">
        <v>3</v>
      </c>
      <c r="AF222" s="3">
        <v>18</v>
      </c>
      <c r="AG222" s="1">
        <v>3</v>
      </c>
      <c r="AK222" s="1">
        <v>17</v>
      </c>
      <c r="AM222" s="7"/>
      <c r="AN222">
        <v>14.25</v>
      </c>
      <c r="AP222" s="7"/>
      <c r="AQ222">
        <v>45.75</v>
      </c>
      <c r="AR222" s="1"/>
    </row>
    <row r="223" spans="1:74" x14ac:dyDescent="0.25">
      <c r="A223" s="1" t="s">
        <v>106</v>
      </c>
      <c r="B223" s="1">
        <v>9</v>
      </c>
      <c r="H223" s="1">
        <v>1</v>
      </c>
      <c r="I223" s="1">
        <v>2</v>
      </c>
      <c r="J223" s="1">
        <v>1</v>
      </c>
      <c r="K223" s="1">
        <v>2</v>
      </c>
      <c r="L223" s="1">
        <v>3</v>
      </c>
      <c r="M223" s="1">
        <v>1</v>
      </c>
      <c r="N223" s="1">
        <v>1</v>
      </c>
      <c r="O223" s="1">
        <v>1</v>
      </c>
      <c r="P223" s="1">
        <v>3</v>
      </c>
      <c r="Q223" s="1">
        <v>1</v>
      </c>
      <c r="R223" s="1">
        <v>3</v>
      </c>
      <c r="S223" s="1">
        <v>2</v>
      </c>
      <c r="T223" s="1">
        <v>1</v>
      </c>
      <c r="U223" s="1">
        <v>5</v>
      </c>
      <c r="V223" s="1">
        <v>1</v>
      </c>
      <c r="W223" s="1">
        <v>3</v>
      </c>
      <c r="X223" s="1">
        <v>2</v>
      </c>
      <c r="Y223" s="1">
        <v>6</v>
      </c>
      <c r="Z223" s="1">
        <v>5</v>
      </c>
      <c r="AA223" s="1">
        <v>4</v>
      </c>
      <c r="AB223" s="1">
        <v>2</v>
      </c>
      <c r="AC223" s="1">
        <v>5</v>
      </c>
      <c r="AD223" s="1">
        <v>1</v>
      </c>
      <c r="AE223" s="1">
        <v>3</v>
      </c>
      <c r="AK223" s="1">
        <v>15</v>
      </c>
      <c r="AM223" s="7">
        <v>7</v>
      </c>
      <c r="AP223" s="7"/>
      <c r="AQ223">
        <v>2.25</v>
      </c>
      <c r="AR223" s="1"/>
    </row>
    <row r="224" spans="1:74" x14ac:dyDescent="0.25">
      <c r="A224" s="1" t="s">
        <v>108</v>
      </c>
      <c r="B224" s="1">
        <v>9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1</v>
      </c>
      <c r="N224" s="1">
        <v>2</v>
      </c>
      <c r="O224" s="1">
        <v>3</v>
      </c>
      <c r="P224" s="1">
        <v>1</v>
      </c>
      <c r="Q224" s="1">
        <v>1</v>
      </c>
      <c r="R224" s="1">
        <v>1</v>
      </c>
      <c r="S224" s="1">
        <v>2</v>
      </c>
      <c r="T224" s="1">
        <v>2</v>
      </c>
      <c r="U224" s="1">
        <v>2</v>
      </c>
      <c r="V224" s="1">
        <v>4</v>
      </c>
      <c r="W224" s="1">
        <v>2</v>
      </c>
      <c r="X224" s="1">
        <v>2</v>
      </c>
      <c r="Y224" s="1">
        <v>2</v>
      </c>
      <c r="Z224" s="1">
        <v>3</v>
      </c>
      <c r="AA224" s="1">
        <v>2</v>
      </c>
      <c r="AK224" s="1">
        <v>18</v>
      </c>
      <c r="AM224" s="7"/>
      <c r="AN224">
        <v>17.75</v>
      </c>
      <c r="AP224" s="7"/>
      <c r="AQ224">
        <v>32.75</v>
      </c>
      <c r="AR224" s="1"/>
      <c r="AX224" s="3"/>
      <c r="BA224" s="3"/>
      <c r="BB224" s="1"/>
      <c r="BL224" s="1"/>
      <c r="BV224" s="1"/>
    </row>
    <row r="225" spans="1:74" x14ac:dyDescent="0.25">
      <c r="A225" s="1" t="s">
        <v>109</v>
      </c>
      <c r="B225" s="1">
        <v>9</v>
      </c>
      <c r="H225" s="1">
        <v>1</v>
      </c>
      <c r="I225" s="1">
        <v>1</v>
      </c>
      <c r="J225" s="1">
        <v>2</v>
      </c>
      <c r="K225" s="1">
        <v>1</v>
      </c>
      <c r="L225" s="1">
        <v>1</v>
      </c>
      <c r="M225" s="1">
        <v>2</v>
      </c>
      <c r="N225" s="1">
        <v>1</v>
      </c>
      <c r="O225" s="1">
        <v>2</v>
      </c>
      <c r="P225" s="1">
        <v>5</v>
      </c>
      <c r="Q225" s="1">
        <v>1</v>
      </c>
      <c r="R225" s="1">
        <v>1</v>
      </c>
      <c r="S225" s="1">
        <v>1</v>
      </c>
      <c r="T225" s="1">
        <v>2</v>
      </c>
      <c r="U225" s="1">
        <v>1</v>
      </c>
      <c r="V225" s="1">
        <v>5</v>
      </c>
      <c r="W225" s="1">
        <v>4</v>
      </c>
      <c r="X225" s="1">
        <v>1</v>
      </c>
      <c r="Y225" s="1">
        <v>2</v>
      </c>
      <c r="Z225" s="1">
        <v>5</v>
      </c>
      <c r="AA225" s="1">
        <v>15</v>
      </c>
      <c r="AK225" s="1">
        <v>15</v>
      </c>
      <c r="AM225" s="7"/>
      <c r="AN225">
        <v>0.75</v>
      </c>
      <c r="AP225" s="7">
        <v>22</v>
      </c>
      <c r="AR225" s="1"/>
      <c r="AX225" s="3"/>
      <c r="BA225" s="3"/>
      <c r="BB225" s="1"/>
      <c r="BL225" s="1"/>
      <c r="BV225" s="1"/>
    </row>
    <row r="226" spans="1:74" x14ac:dyDescent="0.25">
      <c r="A226" s="1" t="s">
        <v>110</v>
      </c>
      <c r="B226" s="1">
        <v>9</v>
      </c>
      <c r="H226" s="1">
        <v>1</v>
      </c>
      <c r="I226" s="1">
        <v>1</v>
      </c>
      <c r="J226" s="1">
        <v>1</v>
      </c>
      <c r="K226" s="1">
        <v>3</v>
      </c>
      <c r="L226" s="1">
        <v>1</v>
      </c>
      <c r="M226" s="1">
        <v>1</v>
      </c>
      <c r="N226" s="1">
        <v>2</v>
      </c>
      <c r="O226" s="1">
        <v>3</v>
      </c>
      <c r="P226" s="1">
        <v>1</v>
      </c>
      <c r="Q226" s="1">
        <v>2</v>
      </c>
      <c r="R226" s="1">
        <v>2</v>
      </c>
      <c r="S226" s="1">
        <v>3</v>
      </c>
      <c r="T226" s="1">
        <v>2</v>
      </c>
      <c r="U226" s="1">
        <v>1</v>
      </c>
      <c r="V226" s="1">
        <v>4</v>
      </c>
      <c r="W226" s="1">
        <v>3</v>
      </c>
      <c r="X226" s="1">
        <v>1</v>
      </c>
      <c r="Y226" s="1">
        <v>1</v>
      </c>
      <c r="Z226" s="1">
        <v>1</v>
      </c>
      <c r="AA226" s="1">
        <v>1</v>
      </c>
      <c r="AK226" s="1">
        <v>15</v>
      </c>
      <c r="AM226" s="7">
        <v>11</v>
      </c>
      <c r="AP226" s="7"/>
      <c r="AQ226">
        <v>20.25</v>
      </c>
      <c r="AR226" s="1"/>
      <c r="AX226" s="3"/>
      <c r="BA226" s="3"/>
      <c r="BB226" s="1"/>
      <c r="BL226" s="1"/>
      <c r="BV226" s="1"/>
    </row>
    <row r="227" spans="1:74" x14ac:dyDescent="0.25">
      <c r="A227" s="1" t="s">
        <v>111</v>
      </c>
      <c r="B227" s="1">
        <v>9</v>
      </c>
      <c r="H227" s="1">
        <v>1</v>
      </c>
      <c r="I227" s="1">
        <v>1</v>
      </c>
      <c r="J227" s="1">
        <v>1</v>
      </c>
      <c r="K227" s="1">
        <v>1</v>
      </c>
      <c r="L227" s="1">
        <v>1</v>
      </c>
      <c r="M227" s="1">
        <v>1</v>
      </c>
      <c r="N227" s="1">
        <v>3</v>
      </c>
      <c r="O227" s="1">
        <v>4</v>
      </c>
      <c r="P227" s="1">
        <v>1</v>
      </c>
      <c r="Q227" s="1">
        <v>1</v>
      </c>
      <c r="R227" s="1">
        <v>4</v>
      </c>
      <c r="S227" s="1">
        <v>2</v>
      </c>
      <c r="T227" s="1">
        <v>3</v>
      </c>
      <c r="U227" s="1">
        <v>3</v>
      </c>
      <c r="V227" s="1">
        <v>1</v>
      </c>
      <c r="W227" s="1">
        <v>5</v>
      </c>
      <c r="X227" s="1">
        <v>1</v>
      </c>
      <c r="Y227" s="1">
        <v>2</v>
      </c>
      <c r="Z227" s="1">
        <v>2</v>
      </c>
      <c r="AA227" s="1">
        <v>2</v>
      </c>
      <c r="AB227" s="1">
        <v>3</v>
      </c>
      <c r="AC227" s="1">
        <v>8</v>
      </c>
      <c r="AD227" s="1">
        <v>2</v>
      </c>
      <c r="AK227" s="1">
        <v>15</v>
      </c>
      <c r="AM227" s="7">
        <v>10.25</v>
      </c>
      <c r="AP227" s="7"/>
      <c r="AQ227">
        <v>11</v>
      </c>
      <c r="AR227" s="1"/>
      <c r="AX227" s="3"/>
      <c r="BA227" s="3"/>
      <c r="BB227" s="1"/>
      <c r="BL227" s="1"/>
      <c r="BV227" s="1"/>
    </row>
    <row r="228" spans="1:74" x14ac:dyDescent="0.25">
      <c r="A228" s="1" t="s">
        <v>113</v>
      </c>
      <c r="B228" s="1">
        <v>9</v>
      </c>
      <c r="H228" s="1">
        <v>4</v>
      </c>
      <c r="I228" s="1">
        <v>1</v>
      </c>
      <c r="J228" s="1">
        <v>1</v>
      </c>
      <c r="K228" s="1">
        <v>1</v>
      </c>
      <c r="L228" s="1">
        <v>1</v>
      </c>
      <c r="M228" s="1">
        <v>3</v>
      </c>
      <c r="N228" s="1">
        <v>1</v>
      </c>
      <c r="O228" s="1">
        <v>1</v>
      </c>
      <c r="P228" s="1">
        <v>1</v>
      </c>
      <c r="Q228" s="1">
        <v>1</v>
      </c>
      <c r="R228" s="1">
        <v>1</v>
      </c>
      <c r="S228" s="1">
        <v>1</v>
      </c>
      <c r="T228" s="1">
        <v>6</v>
      </c>
      <c r="U228" s="1">
        <v>1</v>
      </c>
      <c r="V228" s="1">
        <v>1</v>
      </c>
      <c r="W228" s="1">
        <v>4</v>
      </c>
      <c r="X228" s="1">
        <v>7</v>
      </c>
      <c r="Y228" s="1">
        <v>6</v>
      </c>
      <c r="Z228" s="1">
        <v>4</v>
      </c>
      <c r="AA228" s="1">
        <v>3</v>
      </c>
      <c r="AB228" s="1">
        <v>4</v>
      </c>
      <c r="AC228" s="1">
        <v>2</v>
      </c>
      <c r="AD228" s="1">
        <v>4</v>
      </c>
      <c r="AE228" s="1">
        <v>3</v>
      </c>
      <c r="AK228" s="1">
        <v>16</v>
      </c>
      <c r="AM228" s="7"/>
      <c r="AN228">
        <v>3.75</v>
      </c>
      <c r="AP228" s="7">
        <v>3.75</v>
      </c>
      <c r="AR228" s="1"/>
      <c r="AX228" s="3"/>
      <c r="BA228" s="3"/>
      <c r="BB228" s="1"/>
      <c r="BL228" s="1"/>
      <c r="BV228" s="1"/>
    </row>
    <row r="229" spans="1:74" x14ac:dyDescent="0.25">
      <c r="A229" s="1" t="s">
        <v>115</v>
      </c>
      <c r="B229" s="1">
        <v>9</v>
      </c>
      <c r="H229" s="1">
        <v>2</v>
      </c>
      <c r="I229" s="1">
        <v>2</v>
      </c>
      <c r="J229" s="1">
        <v>2</v>
      </c>
      <c r="K229" s="1">
        <v>1</v>
      </c>
      <c r="L229" s="1">
        <v>1</v>
      </c>
      <c r="M229" s="1">
        <v>1</v>
      </c>
      <c r="N229" s="1">
        <v>2</v>
      </c>
      <c r="O229" s="1">
        <v>2</v>
      </c>
      <c r="P229" s="1">
        <v>2</v>
      </c>
      <c r="Q229" s="1">
        <v>4</v>
      </c>
      <c r="R229" s="1">
        <v>2</v>
      </c>
      <c r="S229" s="1">
        <v>1</v>
      </c>
      <c r="T229" s="1">
        <v>1</v>
      </c>
      <c r="U229" s="1">
        <v>3</v>
      </c>
      <c r="V229" s="1">
        <v>3</v>
      </c>
      <c r="W229" s="1">
        <v>4</v>
      </c>
      <c r="X229" s="1">
        <v>2</v>
      </c>
      <c r="Y229" s="1">
        <v>2</v>
      </c>
      <c r="Z229" s="1">
        <v>4</v>
      </c>
      <c r="AA229" s="1">
        <v>2</v>
      </c>
      <c r="AB229" s="1">
        <v>1</v>
      </c>
      <c r="AC229" s="1">
        <v>11</v>
      </c>
      <c r="AD229" s="1">
        <v>2</v>
      </c>
      <c r="AE229" s="1">
        <v>1</v>
      </c>
      <c r="AK229" s="1">
        <v>15</v>
      </c>
      <c r="AM229" s="7">
        <v>16.25</v>
      </c>
      <c r="AP229" s="7"/>
      <c r="AQ229">
        <v>3.5</v>
      </c>
      <c r="AR229" s="1"/>
      <c r="AX229" s="3"/>
      <c r="BA229" s="3"/>
      <c r="BB229" s="1"/>
      <c r="BL229" s="1"/>
      <c r="BV229" s="1"/>
    </row>
    <row r="230" spans="1:74" x14ac:dyDescent="0.25">
      <c r="A230" s="1" t="s">
        <v>117</v>
      </c>
      <c r="B230" s="1">
        <v>9</v>
      </c>
      <c r="H230" s="1">
        <v>1</v>
      </c>
      <c r="I230" s="1">
        <v>2</v>
      </c>
      <c r="J230" s="1">
        <v>2</v>
      </c>
      <c r="K230" s="1">
        <v>2</v>
      </c>
      <c r="L230" s="1">
        <v>1</v>
      </c>
      <c r="M230" s="1">
        <v>1</v>
      </c>
      <c r="N230" s="1">
        <v>1</v>
      </c>
      <c r="O230" s="1">
        <v>1</v>
      </c>
      <c r="P230" s="1">
        <v>1</v>
      </c>
      <c r="Q230" s="1">
        <v>1</v>
      </c>
      <c r="R230" s="1">
        <v>1</v>
      </c>
      <c r="S230" s="1">
        <v>6</v>
      </c>
      <c r="T230" s="1">
        <v>1</v>
      </c>
      <c r="U230" s="1">
        <v>3</v>
      </c>
      <c r="V230" s="1">
        <v>1</v>
      </c>
      <c r="W230" s="1">
        <v>4</v>
      </c>
      <c r="X230" s="1">
        <v>2</v>
      </c>
      <c r="Y230" s="1">
        <v>1</v>
      </c>
      <c r="Z230" s="1">
        <v>3</v>
      </c>
      <c r="AA230" s="1">
        <v>4</v>
      </c>
      <c r="AK230" s="1">
        <v>16</v>
      </c>
      <c r="AM230" s="7"/>
      <c r="AN230">
        <v>8</v>
      </c>
      <c r="AP230" s="7"/>
      <c r="AQ230">
        <v>14.75</v>
      </c>
      <c r="AR230" s="1"/>
      <c r="AX230" s="3"/>
      <c r="BA230" s="3"/>
      <c r="BB230" s="1"/>
      <c r="BL230" s="1"/>
      <c r="BV230" s="1"/>
    </row>
    <row r="231" spans="1:74" x14ac:dyDescent="0.25">
      <c r="A231" s="1" t="s">
        <v>119</v>
      </c>
      <c r="B231" s="1">
        <v>9</v>
      </c>
      <c r="H231" s="1">
        <v>1</v>
      </c>
      <c r="I231" s="1">
        <v>1</v>
      </c>
      <c r="J231" s="1">
        <v>1</v>
      </c>
      <c r="K231" s="1">
        <v>2</v>
      </c>
      <c r="L231" s="1">
        <v>2</v>
      </c>
      <c r="M231" s="1">
        <v>1</v>
      </c>
      <c r="N231" s="1">
        <v>3</v>
      </c>
      <c r="O231" s="1">
        <v>1</v>
      </c>
      <c r="P231" s="1">
        <v>1</v>
      </c>
      <c r="Q231" s="1">
        <v>3</v>
      </c>
      <c r="R231" s="1">
        <v>6</v>
      </c>
      <c r="S231" s="1">
        <v>4</v>
      </c>
      <c r="T231" s="1">
        <v>4</v>
      </c>
      <c r="U231" s="1">
        <v>1</v>
      </c>
      <c r="V231" s="1">
        <v>2</v>
      </c>
      <c r="W231" s="1">
        <v>1</v>
      </c>
      <c r="X231" s="1">
        <v>3</v>
      </c>
      <c r="Y231" s="1">
        <v>1</v>
      </c>
      <c r="AK231" s="1">
        <v>13</v>
      </c>
      <c r="AM231" s="7">
        <v>34.5</v>
      </c>
      <c r="AP231" s="7">
        <v>15.25</v>
      </c>
      <c r="AR231" s="1"/>
      <c r="AX231" s="3"/>
      <c r="BA231" s="3"/>
      <c r="BB231" s="1"/>
      <c r="BL231" s="1"/>
      <c r="BV231" s="1"/>
    </row>
    <row r="232" spans="1:74" x14ac:dyDescent="0.25">
      <c r="A232" s="1" t="s">
        <v>120</v>
      </c>
      <c r="B232" s="1">
        <v>9</v>
      </c>
      <c r="H232" s="1">
        <v>1</v>
      </c>
      <c r="I232" s="1">
        <v>1</v>
      </c>
      <c r="J232" s="1">
        <v>1</v>
      </c>
      <c r="K232" s="1">
        <v>1</v>
      </c>
      <c r="L232" s="1">
        <v>2</v>
      </c>
      <c r="M232" s="1">
        <v>1</v>
      </c>
      <c r="N232" s="1">
        <v>1</v>
      </c>
      <c r="O232" s="1">
        <v>1</v>
      </c>
      <c r="P232" s="1">
        <v>1</v>
      </c>
      <c r="Q232" s="1">
        <v>1</v>
      </c>
      <c r="R232" s="1">
        <v>6</v>
      </c>
      <c r="S232" s="1">
        <v>1</v>
      </c>
      <c r="T232" s="1">
        <v>1</v>
      </c>
      <c r="U232" s="1">
        <v>1</v>
      </c>
      <c r="V232" s="1">
        <v>2</v>
      </c>
      <c r="W232" s="1">
        <v>2</v>
      </c>
      <c r="X232" s="1">
        <v>5</v>
      </c>
      <c r="Y232" s="1">
        <v>3</v>
      </c>
      <c r="Z232" s="1">
        <v>9</v>
      </c>
      <c r="AA232" s="1">
        <v>8</v>
      </c>
      <c r="AB232" s="1">
        <v>1</v>
      </c>
      <c r="AK232" s="1">
        <v>17</v>
      </c>
      <c r="AM232" s="7"/>
      <c r="AN232">
        <v>24.25</v>
      </c>
      <c r="AP232" s="7"/>
      <c r="AQ232">
        <v>6</v>
      </c>
      <c r="AR232" s="1"/>
      <c r="AX232" s="3"/>
      <c r="BA232" s="3"/>
      <c r="BB232" s="1"/>
      <c r="BL232" s="1"/>
      <c r="BV232" s="1"/>
    </row>
    <row r="233" spans="1:74" x14ac:dyDescent="0.25">
      <c r="A233" s="1" t="s">
        <v>124</v>
      </c>
      <c r="B233" s="1">
        <v>9</v>
      </c>
      <c r="H233" s="1">
        <v>1</v>
      </c>
      <c r="I233" s="1">
        <v>3</v>
      </c>
      <c r="J233" s="1">
        <v>1</v>
      </c>
      <c r="K233" s="1">
        <v>2</v>
      </c>
      <c r="L233" s="1">
        <v>1</v>
      </c>
      <c r="M233" s="1">
        <v>1</v>
      </c>
      <c r="N233" s="1">
        <v>1</v>
      </c>
      <c r="O233" s="1">
        <v>3</v>
      </c>
      <c r="P233" s="1">
        <v>1</v>
      </c>
      <c r="Q233" s="1">
        <v>4</v>
      </c>
      <c r="R233" s="1">
        <v>5</v>
      </c>
      <c r="S233" s="1">
        <v>1</v>
      </c>
      <c r="T233" s="1">
        <v>2</v>
      </c>
      <c r="U233" s="1">
        <v>1</v>
      </c>
      <c r="V233" s="1">
        <v>1</v>
      </c>
      <c r="W233" s="1">
        <v>1</v>
      </c>
      <c r="X233" s="1">
        <v>2</v>
      </c>
      <c r="Y233" s="1">
        <v>3</v>
      </c>
      <c r="Z233" s="1">
        <v>1</v>
      </c>
      <c r="AA233" s="1">
        <v>1</v>
      </c>
      <c r="AB233" s="1">
        <v>2</v>
      </c>
      <c r="AC233" s="1">
        <v>1</v>
      </c>
      <c r="AD233" s="1">
        <v>3</v>
      </c>
      <c r="AE233" s="1">
        <v>2</v>
      </c>
      <c r="AF233" s="3">
        <v>2</v>
      </c>
      <c r="AK233" s="1">
        <v>16</v>
      </c>
      <c r="AM233" s="7">
        <v>10.25</v>
      </c>
      <c r="AP233" s="7"/>
      <c r="AQ233">
        <v>42.75</v>
      </c>
      <c r="AR233" s="1"/>
      <c r="AX233" s="3"/>
      <c r="BA233" s="3"/>
      <c r="BB233" s="1"/>
      <c r="BL233" s="1"/>
      <c r="BV233" s="1"/>
    </row>
    <row r="234" spans="1:74" x14ac:dyDescent="0.25">
      <c r="A234" s="1" t="s">
        <v>128</v>
      </c>
      <c r="B234" s="1">
        <v>9</v>
      </c>
      <c r="H234" s="1">
        <v>1</v>
      </c>
      <c r="I234" s="1">
        <v>1</v>
      </c>
      <c r="J234" s="1">
        <v>1</v>
      </c>
      <c r="K234" s="1">
        <v>2</v>
      </c>
      <c r="L234" s="1">
        <v>1</v>
      </c>
      <c r="M234" s="1">
        <v>1</v>
      </c>
      <c r="N234" s="1">
        <v>2</v>
      </c>
      <c r="O234" s="1">
        <v>1</v>
      </c>
      <c r="P234" s="1">
        <v>1</v>
      </c>
      <c r="Q234" s="1">
        <v>1</v>
      </c>
      <c r="R234" s="1">
        <v>1</v>
      </c>
      <c r="S234" s="1">
        <v>1</v>
      </c>
      <c r="T234" s="1">
        <v>1</v>
      </c>
      <c r="U234" s="1">
        <v>1</v>
      </c>
      <c r="V234" s="1">
        <v>1</v>
      </c>
      <c r="W234" s="1">
        <v>3</v>
      </c>
      <c r="X234" s="1">
        <v>4</v>
      </c>
      <c r="Y234" s="1">
        <v>6</v>
      </c>
      <c r="Z234" s="1">
        <v>2</v>
      </c>
      <c r="AA234" s="1">
        <v>7</v>
      </c>
      <c r="AB234" s="1">
        <v>2</v>
      </c>
      <c r="AC234" s="1">
        <v>1</v>
      </c>
      <c r="AD234" s="1">
        <v>6</v>
      </c>
      <c r="AE234" s="1">
        <v>7</v>
      </c>
      <c r="AF234" s="3">
        <v>8</v>
      </c>
      <c r="AG234" s="1">
        <v>5</v>
      </c>
      <c r="AK234" s="1">
        <v>18</v>
      </c>
      <c r="AM234" s="7"/>
      <c r="AN234">
        <v>44.5</v>
      </c>
      <c r="AP234" s="7"/>
      <c r="AQ234">
        <v>49.25</v>
      </c>
      <c r="AR234" s="1"/>
      <c r="AX234" s="3"/>
      <c r="BA234" s="3"/>
      <c r="BB234" s="1"/>
      <c r="BL234" s="1"/>
      <c r="BV234" s="1"/>
    </row>
    <row r="235" spans="1:74" x14ac:dyDescent="0.25">
      <c r="A235" s="1" t="s">
        <v>131</v>
      </c>
      <c r="B235" s="1">
        <v>9</v>
      </c>
      <c r="H235" s="1">
        <v>1</v>
      </c>
      <c r="I235" s="1">
        <v>1</v>
      </c>
      <c r="J235" s="1">
        <v>2</v>
      </c>
      <c r="K235" s="1">
        <v>1</v>
      </c>
      <c r="L235" s="1">
        <v>3</v>
      </c>
      <c r="M235" s="1">
        <v>3</v>
      </c>
      <c r="N235" s="1">
        <v>1</v>
      </c>
      <c r="O235" s="1">
        <v>1</v>
      </c>
      <c r="P235" s="1">
        <v>2</v>
      </c>
      <c r="Q235" s="1">
        <v>2</v>
      </c>
      <c r="R235" s="1">
        <v>4</v>
      </c>
      <c r="S235" s="1">
        <v>2</v>
      </c>
      <c r="T235" s="1">
        <v>2</v>
      </c>
      <c r="U235" s="1">
        <v>1</v>
      </c>
      <c r="V235" s="1">
        <v>2</v>
      </c>
      <c r="W235" s="1">
        <v>3</v>
      </c>
      <c r="X235" s="1">
        <v>1</v>
      </c>
      <c r="Y235" s="1">
        <v>6</v>
      </c>
      <c r="Z235" s="1">
        <v>5</v>
      </c>
      <c r="AA235" s="1">
        <v>1</v>
      </c>
      <c r="AK235" s="1">
        <v>15</v>
      </c>
      <c r="AM235" s="7">
        <v>8.75</v>
      </c>
      <c r="AP235" s="7">
        <v>7.75</v>
      </c>
      <c r="AR235" s="1"/>
      <c r="AX235" s="3"/>
      <c r="BA235" s="3"/>
      <c r="BB235" s="1"/>
      <c r="BL235" s="1"/>
      <c r="BV235" s="1"/>
    </row>
    <row r="236" spans="1:74" x14ac:dyDescent="0.25">
      <c r="A236" s="1" t="s">
        <v>132</v>
      </c>
      <c r="B236" s="1">
        <v>9</v>
      </c>
      <c r="H236" s="1">
        <v>1</v>
      </c>
      <c r="I236" s="1">
        <v>1</v>
      </c>
      <c r="J236" s="1">
        <v>1</v>
      </c>
      <c r="K236" s="1">
        <v>3</v>
      </c>
      <c r="L236" s="1">
        <v>1</v>
      </c>
      <c r="M236" s="1">
        <v>2</v>
      </c>
      <c r="N236" s="1">
        <v>1</v>
      </c>
      <c r="O236" s="1">
        <v>3</v>
      </c>
      <c r="P236" s="1">
        <v>3</v>
      </c>
      <c r="Q236" s="1">
        <v>2</v>
      </c>
      <c r="R236" s="1">
        <v>4</v>
      </c>
      <c r="S236" s="1">
        <v>1</v>
      </c>
      <c r="T236" s="1">
        <v>4</v>
      </c>
      <c r="U236" s="1">
        <v>5</v>
      </c>
      <c r="V236" s="1">
        <v>1</v>
      </c>
      <c r="W236" s="1">
        <v>1</v>
      </c>
      <c r="X236" s="1">
        <v>1</v>
      </c>
      <c r="Y236" s="1">
        <v>1</v>
      </c>
      <c r="Z236" s="1">
        <v>3</v>
      </c>
      <c r="AA236" s="1">
        <v>3</v>
      </c>
      <c r="AB236" s="1">
        <v>2</v>
      </c>
      <c r="AK236" s="1">
        <v>13</v>
      </c>
      <c r="AM236" s="7">
        <v>34.75</v>
      </c>
      <c r="AP236" s="7">
        <v>1</v>
      </c>
      <c r="AR236" s="1"/>
      <c r="AX236" s="3"/>
      <c r="BA236" s="3"/>
      <c r="BB236" s="1"/>
      <c r="BL236" s="1"/>
      <c r="BV236" s="1"/>
    </row>
    <row r="237" spans="1:74" x14ac:dyDescent="0.25">
      <c r="A237" s="1" t="s">
        <v>133</v>
      </c>
      <c r="B237" s="1">
        <v>9</v>
      </c>
      <c r="H237" s="1">
        <v>2</v>
      </c>
      <c r="I237" s="1">
        <v>1</v>
      </c>
      <c r="J237" s="1">
        <v>1</v>
      </c>
      <c r="K237" s="1">
        <v>2</v>
      </c>
      <c r="L237" s="1">
        <v>1</v>
      </c>
      <c r="M237" s="1">
        <v>1</v>
      </c>
      <c r="N237" s="1">
        <v>1</v>
      </c>
      <c r="O237" s="1">
        <v>3</v>
      </c>
      <c r="P237" s="1">
        <v>5</v>
      </c>
      <c r="Q237" s="1">
        <v>1</v>
      </c>
      <c r="R237" s="1">
        <v>1</v>
      </c>
      <c r="S237" s="1">
        <v>3</v>
      </c>
      <c r="T237" s="1">
        <v>1</v>
      </c>
      <c r="U237" s="1">
        <v>5</v>
      </c>
      <c r="V237" s="1">
        <v>3</v>
      </c>
      <c r="W237" s="1">
        <v>1</v>
      </c>
      <c r="X237" s="1">
        <v>1</v>
      </c>
      <c r="Y237" s="1">
        <v>1</v>
      </c>
      <c r="Z237" s="1">
        <v>1</v>
      </c>
      <c r="AA237" s="1">
        <v>3</v>
      </c>
      <c r="AB237" s="1">
        <v>2</v>
      </c>
      <c r="AC237" s="1">
        <v>4</v>
      </c>
      <c r="AD237" s="1">
        <v>9</v>
      </c>
      <c r="AE237" s="1">
        <v>3</v>
      </c>
      <c r="AF237" s="3">
        <v>2</v>
      </c>
      <c r="AK237" s="1">
        <v>14</v>
      </c>
      <c r="AM237" s="7">
        <v>23.5</v>
      </c>
      <c r="AP237" s="7"/>
      <c r="AQ237">
        <v>23.5</v>
      </c>
      <c r="AR237" s="1"/>
      <c r="AX237" s="3"/>
      <c r="BA237" s="3"/>
      <c r="BB237" s="1"/>
      <c r="BL237" s="1"/>
      <c r="BV237" s="1"/>
    </row>
    <row r="238" spans="1:74" x14ac:dyDescent="0.25">
      <c r="A238" s="1" t="s">
        <v>134</v>
      </c>
      <c r="B238" s="1">
        <v>9</v>
      </c>
      <c r="H238" s="1">
        <v>1</v>
      </c>
      <c r="I238" s="1">
        <v>1</v>
      </c>
      <c r="J238" s="1">
        <v>1</v>
      </c>
      <c r="K238" s="1">
        <v>2</v>
      </c>
      <c r="L238" s="1">
        <v>1</v>
      </c>
      <c r="M238" s="1">
        <v>2</v>
      </c>
      <c r="N238" s="1">
        <v>1</v>
      </c>
      <c r="O238" s="1">
        <v>2</v>
      </c>
      <c r="P238" s="1">
        <v>1</v>
      </c>
      <c r="Q238" s="1">
        <v>1</v>
      </c>
      <c r="R238" s="1">
        <v>2</v>
      </c>
      <c r="S238" s="1">
        <v>3</v>
      </c>
      <c r="T238" s="1">
        <v>2</v>
      </c>
      <c r="U238" s="1">
        <v>3</v>
      </c>
      <c r="V238" s="1">
        <v>3</v>
      </c>
      <c r="W238" s="1">
        <v>2</v>
      </c>
      <c r="X238" s="1">
        <v>2</v>
      </c>
      <c r="AK238" s="1">
        <v>17</v>
      </c>
      <c r="AM238" s="7"/>
      <c r="AN238">
        <v>7.5</v>
      </c>
      <c r="AP238" s="7"/>
      <c r="AQ238">
        <v>13</v>
      </c>
      <c r="AR238" s="1"/>
      <c r="AX238" s="3"/>
      <c r="BA238" s="3"/>
      <c r="BB238" s="1"/>
      <c r="BL238" s="1"/>
      <c r="BV238" s="1"/>
    </row>
    <row r="239" spans="1:74" x14ac:dyDescent="0.25">
      <c r="A239" s="1" t="s">
        <v>135</v>
      </c>
      <c r="B239" s="1">
        <v>9</v>
      </c>
      <c r="H239" s="1">
        <v>1</v>
      </c>
      <c r="I239" s="1">
        <v>1</v>
      </c>
      <c r="J239" s="1">
        <v>2</v>
      </c>
      <c r="K239" s="1">
        <v>1</v>
      </c>
      <c r="L239" s="1">
        <v>1</v>
      </c>
      <c r="M239" s="1">
        <v>1</v>
      </c>
      <c r="N239" s="1">
        <v>1</v>
      </c>
      <c r="O239" s="1">
        <v>1</v>
      </c>
      <c r="P239" s="1">
        <v>1</v>
      </c>
      <c r="Q239" s="1">
        <v>3</v>
      </c>
      <c r="R239" s="1">
        <v>3</v>
      </c>
      <c r="S239" s="1">
        <v>1</v>
      </c>
      <c r="T239" s="1">
        <v>1</v>
      </c>
      <c r="U239" s="1">
        <v>2</v>
      </c>
      <c r="V239" s="1">
        <v>1</v>
      </c>
      <c r="W239" s="1">
        <v>1</v>
      </c>
      <c r="X239" s="1">
        <v>2</v>
      </c>
      <c r="Y239" s="1">
        <v>4</v>
      </c>
      <c r="Z239" s="1">
        <v>10</v>
      </c>
      <c r="AA239" s="1">
        <v>3</v>
      </c>
      <c r="AB239" s="1">
        <v>7</v>
      </c>
      <c r="AC239" s="1">
        <v>2</v>
      </c>
      <c r="AD239" s="1">
        <v>1</v>
      </c>
      <c r="AE239" s="1">
        <v>2</v>
      </c>
      <c r="AF239" s="3">
        <v>6</v>
      </c>
      <c r="AK239" s="1">
        <v>18</v>
      </c>
      <c r="AM239" s="7"/>
      <c r="AN239">
        <v>27.5</v>
      </c>
      <c r="AP239" s="7"/>
      <c r="AQ239">
        <v>38</v>
      </c>
      <c r="AR239" s="1"/>
      <c r="AX239" s="3"/>
      <c r="BA239" s="3"/>
      <c r="BB239" s="1"/>
      <c r="BL239" s="1"/>
      <c r="BV239" s="1"/>
    </row>
    <row r="240" spans="1:74" x14ac:dyDescent="0.25">
      <c r="A240" s="1" t="s">
        <v>137</v>
      </c>
      <c r="B240" s="1">
        <v>9</v>
      </c>
      <c r="H240" s="1">
        <v>1</v>
      </c>
      <c r="I240" s="1">
        <v>1</v>
      </c>
      <c r="J240" s="1">
        <v>1</v>
      </c>
      <c r="K240" s="1">
        <v>1</v>
      </c>
      <c r="L240" s="1">
        <v>2</v>
      </c>
      <c r="M240" s="1">
        <v>2</v>
      </c>
      <c r="N240" s="1">
        <v>1</v>
      </c>
      <c r="O240" s="1">
        <v>1</v>
      </c>
      <c r="P240" s="1">
        <v>1</v>
      </c>
      <c r="Q240" s="1">
        <v>4</v>
      </c>
      <c r="R240" s="1">
        <v>3</v>
      </c>
      <c r="S240" s="1">
        <v>1</v>
      </c>
      <c r="T240" s="1">
        <v>3</v>
      </c>
      <c r="U240" s="1">
        <v>1</v>
      </c>
      <c r="V240" s="1">
        <v>3</v>
      </c>
      <c r="W240" s="1">
        <v>3</v>
      </c>
      <c r="X240" s="1">
        <v>8</v>
      </c>
      <c r="Y240" s="1">
        <v>2</v>
      </c>
      <c r="Z240" s="1">
        <v>1</v>
      </c>
      <c r="AA240" s="1">
        <v>2</v>
      </c>
      <c r="AB240" s="1">
        <v>3</v>
      </c>
      <c r="AC240" s="1">
        <v>4</v>
      </c>
      <c r="AD240" s="1">
        <v>3</v>
      </c>
      <c r="AK240" s="1">
        <v>16</v>
      </c>
      <c r="AM240" s="7"/>
      <c r="AN240">
        <v>6.25</v>
      </c>
      <c r="AP240" s="7"/>
      <c r="AQ240">
        <v>14.5</v>
      </c>
      <c r="AR240" s="1"/>
    </row>
    <row r="241" spans="1:74" x14ac:dyDescent="0.25">
      <c r="A241" s="1" t="s">
        <v>142</v>
      </c>
      <c r="B241" s="1">
        <v>9</v>
      </c>
      <c r="H241" s="1">
        <v>1</v>
      </c>
      <c r="I241" s="1">
        <v>1</v>
      </c>
      <c r="J241" s="1">
        <v>1</v>
      </c>
      <c r="K241" s="1">
        <v>1</v>
      </c>
      <c r="L241" s="1">
        <v>1</v>
      </c>
      <c r="M241" s="1">
        <v>1</v>
      </c>
      <c r="N241" s="1">
        <v>1</v>
      </c>
      <c r="O241" s="1">
        <v>1</v>
      </c>
      <c r="P241" s="1">
        <v>1</v>
      </c>
      <c r="Q241" s="1">
        <v>2</v>
      </c>
      <c r="R241" s="1">
        <v>2</v>
      </c>
      <c r="S241" s="1">
        <v>1</v>
      </c>
      <c r="T241" s="1">
        <v>2</v>
      </c>
      <c r="U241" s="1">
        <v>1</v>
      </c>
      <c r="V241" s="1">
        <v>5</v>
      </c>
      <c r="W241" s="1">
        <v>1</v>
      </c>
      <c r="X241" s="1">
        <v>5</v>
      </c>
      <c r="Y241" s="1">
        <v>1</v>
      </c>
      <c r="Z241" s="1">
        <v>5</v>
      </c>
      <c r="AA241" s="1">
        <v>1</v>
      </c>
      <c r="AB241" s="1">
        <v>6</v>
      </c>
      <c r="AC241" s="1">
        <v>2</v>
      </c>
      <c r="AK241" s="1">
        <v>18</v>
      </c>
      <c r="AM241" s="7"/>
      <c r="AN241">
        <v>29</v>
      </c>
      <c r="AP241" s="7"/>
      <c r="AQ241">
        <v>40.75</v>
      </c>
      <c r="AR241" s="1"/>
    </row>
    <row r="242" spans="1:74" x14ac:dyDescent="0.25">
      <c r="A242" s="1" t="s">
        <v>144</v>
      </c>
      <c r="B242" s="1">
        <v>9</v>
      </c>
      <c r="H242" s="1">
        <v>1</v>
      </c>
      <c r="I242" s="1">
        <v>1</v>
      </c>
      <c r="J242" s="1">
        <v>4</v>
      </c>
      <c r="K242" s="1">
        <v>1</v>
      </c>
      <c r="L242" s="1">
        <v>3</v>
      </c>
      <c r="M242" s="1">
        <v>1</v>
      </c>
      <c r="N242" s="1">
        <v>1</v>
      </c>
      <c r="O242" s="1">
        <v>3</v>
      </c>
      <c r="P242" s="1">
        <v>2</v>
      </c>
      <c r="Q242" s="1">
        <v>2</v>
      </c>
      <c r="R242" s="1">
        <v>2</v>
      </c>
      <c r="S242" s="1">
        <v>1</v>
      </c>
      <c r="T242" s="1">
        <v>3</v>
      </c>
      <c r="U242" s="1">
        <v>1</v>
      </c>
      <c r="V242" s="1">
        <v>2</v>
      </c>
      <c r="W242" s="1">
        <v>1</v>
      </c>
      <c r="X242" s="1">
        <v>3</v>
      </c>
      <c r="Y242" s="1">
        <v>1</v>
      </c>
      <c r="Z242" s="1">
        <v>2</v>
      </c>
      <c r="AA242" s="1">
        <v>3</v>
      </c>
      <c r="AB242" s="1">
        <v>6</v>
      </c>
      <c r="AC242" s="1">
        <v>3</v>
      </c>
      <c r="AD242" s="1">
        <v>4</v>
      </c>
      <c r="AE242" s="1">
        <v>11</v>
      </c>
      <c r="AF242" s="3">
        <v>4</v>
      </c>
      <c r="AK242" s="1">
        <v>16</v>
      </c>
      <c r="AM242" s="7">
        <v>11.5</v>
      </c>
      <c r="AP242" s="7"/>
      <c r="AQ242">
        <v>10.75</v>
      </c>
      <c r="AR242" s="1"/>
    </row>
    <row r="243" spans="1:74" x14ac:dyDescent="0.25">
      <c r="A243" s="1" t="s">
        <v>147</v>
      </c>
      <c r="B243" s="1">
        <v>9</v>
      </c>
      <c r="H243" s="1">
        <v>1</v>
      </c>
      <c r="I243" s="1">
        <v>1</v>
      </c>
      <c r="J243" s="1">
        <v>2</v>
      </c>
      <c r="K243" s="1">
        <v>1</v>
      </c>
      <c r="L243" s="1">
        <v>1</v>
      </c>
      <c r="M243" s="1">
        <v>4</v>
      </c>
      <c r="N243" s="1">
        <v>2</v>
      </c>
      <c r="O243" s="1">
        <v>1</v>
      </c>
      <c r="P243" s="1">
        <v>2</v>
      </c>
      <c r="Q243" s="1">
        <v>1</v>
      </c>
      <c r="R243" s="1">
        <v>5</v>
      </c>
      <c r="S243" s="1">
        <v>1</v>
      </c>
      <c r="T243" s="1">
        <v>1</v>
      </c>
      <c r="U243" s="1">
        <v>4</v>
      </c>
      <c r="V243" s="1">
        <v>1</v>
      </c>
      <c r="W243" s="1">
        <v>1</v>
      </c>
      <c r="X243" s="1">
        <v>2</v>
      </c>
      <c r="Y243" s="1">
        <v>1</v>
      </c>
      <c r="Z243" s="1">
        <v>1</v>
      </c>
      <c r="AA243" s="1">
        <v>12</v>
      </c>
      <c r="AB243" s="1">
        <v>12</v>
      </c>
      <c r="AC243" s="1">
        <v>2</v>
      </c>
      <c r="AK243" s="1">
        <v>16</v>
      </c>
      <c r="AM243" s="7">
        <v>7.25</v>
      </c>
      <c r="AP243" s="7">
        <v>13.25</v>
      </c>
      <c r="AR243" s="1"/>
    </row>
    <row r="244" spans="1:74" x14ac:dyDescent="0.25">
      <c r="A244" s="1" t="s">
        <v>149</v>
      </c>
      <c r="B244" s="1">
        <v>9</v>
      </c>
      <c r="H244" s="1">
        <v>1</v>
      </c>
      <c r="I244" s="1">
        <v>1</v>
      </c>
      <c r="J244" s="1">
        <v>1</v>
      </c>
      <c r="K244" s="1">
        <v>1</v>
      </c>
      <c r="L244" s="1">
        <v>1</v>
      </c>
      <c r="M244" s="1">
        <v>1</v>
      </c>
      <c r="N244" s="1">
        <v>1</v>
      </c>
      <c r="O244" s="1">
        <v>3</v>
      </c>
      <c r="P244" s="1">
        <v>3</v>
      </c>
      <c r="Q244" s="1">
        <v>1</v>
      </c>
      <c r="R244" s="1">
        <v>4</v>
      </c>
      <c r="S244" s="1">
        <v>1</v>
      </c>
      <c r="T244" s="1">
        <v>3</v>
      </c>
      <c r="U244" s="1">
        <v>4</v>
      </c>
      <c r="V244" s="1">
        <v>5</v>
      </c>
      <c r="W244" s="1">
        <v>6</v>
      </c>
      <c r="X244" s="1">
        <v>2</v>
      </c>
      <c r="AK244" s="1">
        <v>14</v>
      </c>
      <c r="AM244" s="7">
        <v>16.5</v>
      </c>
      <c r="AP244" s="7">
        <v>18.5</v>
      </c>
      <c r="AR244" s="1"/>
    </row>
    <row r="245" spans="1:74" x14ac:dyDescent="0.25">
      <c r="A245" s="1" t="s">
        <v>154</v>
      </c>
      <c r="B245" s="1">
        <v>9</v>
      </c>
      <c r="H245" s="1">
        <v>1</v>
      </c>
      <c r="I245" s="1">
        <v>1</v>
      </c>
      <c r="J245" s="1">
        <v>1</v>
      </c>
      <c r="K245" s="1">
        <v>1</v>
      </c>
      <c r="L245" s="1">
        <v>3</v>
      </c>
      <c r="M245" s="1">
        <v>2</v>
      </c>
      <c r="N245" s="1">
        <v>1</v>
      </c>
      <c r="O245" s="1">
        <v>1</v>
      </c>
      <c r="P245" s="1">
        <v>1</v>
      </c>
      <c r="Q245" s="1">
        <v>1</v>
      </c>
      <c r="R245" s="1">
        <v>1</v>
      </c>
      <c r="S245" s="1">
        <v>2</v>
      </c>
      <c r="T245" s="1">
        <v>1</v>
      </c>
      <c r="U245" s="1">
        <v>2</v>
      </c>
      <c r="V245" s="1">
        <v>9</v>
      </c>
      <c r="W245" s="1">
        <v>2</v>
      </c>
      <c r="X245" s="1">
        <v>1</v>
      </c>
      <c r="Y245" s="1">
        <v>1</v>
      </c>
      <c r="Z245" s="1">
        <v>1</v>
      </c>
      <c r="AA245" s="1">
        <v>2</v>
      </c>
      <c r="AB245" s="1">
        <v>2</v>
      </c>
      <c r="AC245" s="1">
        <v>1</v>
      </c>
      <c r="AD245" s="1">
        <v>1</v>
      </c>
      <c r="AE245" s="1">
        <v>3</v>
      </c>
      <c r="AF245" s="3">
        <v>3</v>
      </c>
      <c r="AG245" s="1">
        <v>1</v>
      </c>
      <c r="AH245" s="1">
        <v>13</v>
      </c>
      <c r="AK245" s="1">
        <v>16</v>
      </c>
      <c r="AM245" s="7"/>
      <c r="AN245">
        <v>2.5</v>
      </c>
      <c r="AP245" s="7"/>
      <c r="AQ245">
        <v>70</v>
      </c>
      <c r="AR245" s="1"/>
    </row>
    <row r="246" spans="1:74" x14ac:dyDescent="0.25">
      <c r="A246" s="1" t="s">
        <v>155</v>
      </c>
      <c r="B246" s="1">
        <v>9</v>
      </c>
      <c r="H246" s="1">
        <v>1</v>
      </c>
      <c r="I246" s="1">
        <v>2</v>
      </c>
      <c r="J246" s="1">
        <v>4</v>
      </c>
      <c r="K246" s="1">
        <v>3</v>
      </c>
      <c r="L246" s="1">
        <v>1</v>
      </c>
      <c r="M246" s="1">
        <v>2</v>
      </c>
      <c r="N246" s="1">
        <v>1</v>
      </c>
      <c r="O246" s="1">
        <v>1</v>
      </c>
      <c r="P246" s="1">
        <v>4</v>
      </c>
      <c r="Q246" s="1">
        <v>1</v>
      </c>
      <c r="R246" s="1">
        <v>4</v>
      </c>
      <c r="S246" s="1">
        <v>6</v>
      </c>
      <c r="T246" s="1">
        <v>1</v>
      </c>
      <c r="U246" s="1">
        <v>2</v>
      </c>
      <c r="V246" s="1">
        <v>3</v>
      </c>
      <c r="W246" s="1">
        <v>4</v>
      </c>
      <c r="X246" s="1">
        <v>1</v>
      </c>
      <c r="Y246" s="1">
        <v>1</v>
      </c>
      <c r="Z246" s="1">
        <v>1</v>
      </c>
      <c r="AA246" s="1">
        <v>1</v>
      </c>
      <c r="AB246" s="1">
        <v>6</v>
      </c>
      <c r="AK246" s="1">
        <v>12</v>
      </c>
      <c r="AM246" s="7">
        <v>53.75</v>
      </c>
      <c r="AP246" s="7">
        <v>30.25</v>
      </c>
      <c r="AR246" s="1"/>
    </row>
    <row r="247" spans="1:74" x14ac:dyDescent="0.25">
      <c r="A247" s="1" t="s">
        <v>156</v>
      </c>
      <c r="B247" s="1">
        <v>9</v>
      </c>
      <c r="H247" s="1">
        <v>2</v>
      </c>
      <c r="I247" s="1">
        <v>2</v>
      </c>
      <c r="J247" s="1">
        <v>1</v>
      </c>
      <c r="K247" s="1">
        <v>1</v>
      </c>
      <c r="L247" s="1">
        <v>1</v>
      </c>
      <c r="M247" s="1">
        <v>1</v>
      </c>
      <c r="N247" s="1">
        <v>1</v>
      </c>
      <c r="O247" s="1">
        <v>1</v>
      </c>
      <c r="P247" s="1">
        <v>1</v>
      </c>
      <c r="Q247" s="1">
        <v>3</v>
      </c>
      <c r="R247" s="1">
        <v>1</v>
      </c>
      <c r="S247" s="1">
        <v>11</v>
      </c>
      <c r="T247" s="1">
        <v>1</v>
      </c>
      <c r="U247" s="1">
        <v>2</v>
      </c>
      <c r="V247" s="1">
        <v>1</v>
      </c>
      <c r="W247" s="1">
        <v>1</v>
      </c>
      <c r="X247" s="1">
        <v>1</v>
      </c>
      <c r="Y247" s="1">
        <v>2</v>
      </c>
      <c r="Z247" s="1">
        <v>1</v>
      </c>
      <c r="AA247" s="1">
        <v>4</v>
      </c>
      <c r="AK247" s="1">
        <v>15</v>
      </c>
      <c r="AM247" s="7">
        <v>13.25</v>
      </c>
      <c r="AP247" s="7"/>
      <c r="AQ247">
        <v>8.5</v>
      </c>
      <c r="AR247" s="1"/>
    </row>
    <row r="248" spans="1:74" x14ac:dyDescent="0.25">
      <c r="A248" s="1" t="s">
        <v>160</v>
      </c>
      <c r="B248" s="1">
        <v>9</v>
      </c>
      <c r="H248" s="1">
        <v>1</v>
      </c>
      <c r="I248" s="1">
        <v>1</v>
      </c>
      <c r="J248" s="1">
        <v>1</v>
      </c>
      <c r="K248" s="1">
        <v>1</v>
      </c>
      <c r="L248" s="1">
        <v>3</v>
      </c>
      <c r="M248" s="1">
        <v>1</v>
      </c>
      <c r="N248" s="1">
        <v>1</v>
      </c>
      <c r="O248" s="1">
        <v>2</v>
      </c>
      <c r="P248" s="1">
        <v>4</v>
      </c>
      <c r="Q248" s="1">
        <v>2</v>
      </c>
      <c r="R248" s="1">
        <v>2</v>
      </c>
      <c r="S248" s="1">
        <v>3</v>
      </c>
      <c r="T248" s="1">
        <v>5</v>
      </c>
      <c r="U248" s="1">
        <v>1</v>
      </c>
      <c r="V248" s="1">
        <v>2</v>
      </c>
      <c r="W248" s="1">
        <v>3</v>
      </c>
      <c r="X248" s="1">
        <v>2</v>
      </c>
      <c r="Y248" s="1">
        <v>2</v>
      </c>
      <c r="Z248" s="1">
        <v>1</v>
      </c>
      <c r="AA248" s="1">
        <v>3</v>
      </c>
      <c r="AK248" s="1">
        <v>15</v>
      </c>
      <c r="AM248" s="7">
        <v>13.25</v>
      </c>
      <c r="AP248" s="7"/>
      <c r="AQ248">
        <v>1.25</v>
      </c>
      <c r="AR248" s="1"/>
      <c r="AX248" s="3"/>
      <c r="BA248" s="3"/>
      <c r="BB248" s="1"/>
      <c r="BL248" s="1"/>
      <c r="BV248" s="1"/>
    </row>
    <row r="249" spans="1:74" x14ac:dyDescent="0.25">
      <c r="A249" s="1" t="s">
        <v>162</v>
      </c>
      <c r="B249" s="1">
        <v>9</v>
      </c>
      <c r="H249" s="1">
        <v>1</v>
      </c>
      <c r="I249" s="1">
        <v>2</v>
      </c>
      <c r="J249" s="1">
        <v>1</v>
      </c>
      <c r="K249" s="1">
        <v>3</v>
      </c>
      <c r="L249" s="1">
        <v>2</v>
      </c>
      <c r="M249" s="1">
        <v>2</v>
      </c>
      <c r="N249" s="1">
        <v>1</v>
      </c>
      <c r="O249" s="1">
        <v>1</v>
      </c>
      <c r="P249" s="1">
        <v>3</v>
      </c>
      <c r="Q249" s="1">
        <v>2</v>
      </c>
      <c r="R249" s="1">
        <v>1</v>
      </c>
      <c r="S249" s="1">
        <v>3</v>
      </c>
      <c r="T249" s="1">
        <v>2</v>
      </c>
      <c r="U249" s="1">
        <v>7</v>
      </c>
      <c r="V249" s="1">
        <v>4</v>
      </c>
      <c r="W249" s="1">
        <v>1</v>
      </c>
      <c r="X249" s="1">
        <v>1</v>
      </c>
      <c r="Y249" s="1">
        <v>1</v>
      </c>
      <c r="Z249" s="1">
        <v>4</v>
      </c>
      <c r="AA249" s="1">
        <v>3</v>
      </c>
      <c r="AK249" s="1">
        <v>13</v>
      </c>
      <c r="AM249" s="7">
        <v>35.25</v>
      </c>
      <c r="AP249" s="7">
        <v>15.75</v>
      </c>
      <c r="AR249" s="1"/>
      <c r="AX249" s="3"/>
      <c r="BA249" s="3"/>
      <c r="BB249" s="1"/>
      <c r="BL249" s="1"/>
      <c r="BV249" s="1"/>
    </row>
    <row r="250" spans="1:74" x14ac:dyDescent="0.25">
      <c r="A250" s="1" t="s">
        <v>164</v>
      </c>
      <c r="B250" s="1">
        <v>9</v>
      </c>
      <c r="H250" s="1">
        <v>1</v>
      </c>
      <c r="I250" s="1">
        <v>1</v>
      </c>
      <c r="J250" s="1">
        <v>1</v>
      </c>
      <c r="K250" s="1">
        <v>3</v>
      </c>
      <c r="L250" s="1">
        <v>1</v>
      </c>
      <c r="M250" s="1">
        <v>2</v>
      </c>
      <c r="N250" s="1">
        <v>3</v>
      </c>
      <c r="O250" s="1">
        <v>1</v>
      </c>
      <c r="P250" s="1">
        <v>1</v>
      </c>
      <c r="Q250" s="1">
        <v>2</v>
      </c>
      <c r="R250" s="1">
        <v>2</v>
      </c>
      <c r="S250" s="1">
        <v>1</v>
      </c>
      <c r="T250" s="1">
        <v>1</v>
      </c>
      <c r="U250" s="1">
        <v>2</v>
      </c>
      <c r="V250" s="1">
        <v>1</v>
      </c>
      <c r="W250" s="1">
        <v>3</v>
      </c>
      <c r="X250" s="1">
        <v>4</v>
      </c>
      <c r="Y250" s="1">
        <v>2</v>
      </c>
      <c r="Z250" s="1">
        <v>2</v>
      </c>
      <c r="AA250" s="1">
        <v>1</v>
      </c>
      <c r="AB250" s="1">
        <v>3</v>
      </c>
      <c r="AC250" s="1">
        <v>2</v>
      </c>
      <c r="AD250" s="1">
        <v>4</v>
      </c>
      <c r="AE250" s="1">
        <v>2</v>
      </c>
      <c r="AF250" s="3">
        <v>3</v>
      </c>
      <c r="AG250" s="1">
        <v>7</v>
      </c>
      <c r="AK250" s="1">
        <v>17</v>
      </c>
      <c r="AM250" s="7"/>
      <c r="AN250">
        <v>14</v>
      </c>
      <c r="AP250" s="7"/>
      <c r="AQ250">
        <v>52.25</v>
      </c>
      <c r="AR250" s="1"/>
      <c r="AX250" s="3"/>
      <c r="BA250" s="3"/>
      <c r="BB250" s="1"/>
      <c r="BL250" s="1"/>
      <c r="BV250" s="1"/>
    </row>
    <row r="251" spans="1:74" x14ac:dyDescent="0.25">
      <c r="A251" s="1" t="s">
        <v>169</v>
      </c>
      <c r="B251" s="1">
        <v>9</v>
      </c>
      <c r="H251" s="1">
        <v>2</v>
      </c>
      <c r="I251" s="1">
        <v>1</v>
      </c>
      <c r="J251" s="1">
        <v>1</v>
      </c>
      <c r="K251" s="1">
        <v>1</v>
      </c>
      <c r="L251" s="1">
        <v>2</v>
      </c>
      <c r="M251" s="1">
        <v>3</v>
      </c>
      <c r="N251" s="1">
        <v>1</v>
      </c>
      <c r="O251" s="1">
        <v>1</v>
      </c>
      <c r="P251" s="1">
        <v>2</v>
      </c>
      <c r="Q251" s="1">
        <v>3</v>
      </c>
      <c r="R251" s="1">
        <v>6</v>
      </c>
      <c r="S251" s="1">
        <v>1</v>
      </c>
      <c r="T251" s="1">
        <v>1</v>
      </c>
      <c r="U251" s="1">
        <v>7</v>
      </c>
      <c r="V251" s="1">
        <v>1</v>
      </c>
      <c r="W251" s="1">
        <v>1</v>
      </c>
      <c r="X251" s="1">
        <v>6</v>
      </c>
      <c r="Y251" s="1">
        <v>1</v>
      </c>
      <c r="Z251" s="1">
        <v>3</v>
      </c>
      <c r="AA251" s="1">
        <v>1</v>
      </c>
      <c r="AB251" s="1">
        <v>5</v>
      </c>
      <c r="AC251" s="1">
        <v>1</v>
      </c>
      <c r="AK251" s="1">
        <v>13</v>
      </c>
      <c r="AM251" s="7">
        <v>34.75</v>
      </c>
      <c r="AP251" s="7">
        <v>10.25</v>
      </c>
      <c r="AR251" s="1"/>
      <c r="AX251" s="3"/>
      <c r="BA251" s="3"/>
      <c r="BB251" s="1"/>
      <c r="BL251" s="1"/>
      <c r="BV251" s="1"/>
    </row>
    <row r="252" spans="1:74" x14ac:dyDescent="0.25">
      <c r="A252" s="1" t="s">
        <v>181</v>
      </c>
      <c r="B252" s="1">
        <v>9</v>
      </c>
      <c r="H252" s="1">
        <v>2</v>
      </c>
      <c r="I252" s="1">
        <v>1</v>
      </c>
      <c r="J252" s="1">
        <v>2</v>
      </c>
      <c r="K252" s="1">
        <v>1</v>
      </c>
      <c r="L252" s="1">
        <v>2</v>
      </c>
      <c r="M252" s="1">
        <v>3</v>
      </c>
      <c r="N252" s="1">
        <v>5</v>
      </c>
      <c r="O252" s="1">
        <v>2</v>
      </c>
      <c r="P252" s="1">
        <v>2</v>
      </c>
      <c r="Q252" s="1">
        <v>3</v>
      </c>
      <c r="R252" s="1">
        <v>1</v>
      </c>
      <c r="S252" s="1">
        <v>2</v>
      </c>
      <c r="T252" s="1">
        <v>1</v>
      </c>
      <c r="U252" s="1">
        <v>11</v>
      </c>
      <c r="V252" s="1">
        <v>1</v>
      </c>
      <c r="W252" s="1">
        <v>4</v>
      </c>
      <c r="X252" s="1">
        <v>2</v>
      </c>
      <c r="Y252" s="1">
        <v>5</v>
      </c>
      <c r="AK252" s="1">
        <v>13</v>
      </c>
      <c r="AM252" s="7">
        <v>42.75</v>
      </c>
      <c r="AP252" s="7">
        <v>64</v>
      </c>
      <c r="AR252" s="1"/>
      <c r="AX252" s="3"/>
      <c r="BA252" s="3"/>
      <c r="BB252" s="1"/>
      <c r="BL252" s="1"/>
      <c r="BV252" s="1"/>
    </row>
    <row r="253" spans="1:74" x14ac:dyDescent="0.25">
      <c r="A253" s="1" t="s">
        <v>186</v>
      </c>
      <c r="B253" s="1">
        <v>9</v>
      </c>
      <c r="H253" s="1">
        <v>2</v>
      </c>
      <c r="I253" s="1">
        <v>1</v>
      </c>
      <c r="J253" s="1">
        <v>1</v>
      </c>
      <c r="K253" s="1">
        <v>1</v>
      </c>
      <c r="L253" s="1">
        <v>1</v>
      </c>
      <c r="M253" s="1">
        <v>1</v>
      </c>
      <c r="N253" s="1">
        <v>1</v>
      </c>
      <c r="O253" s="1">
        <v>2</v>
      </c>
      <c r="P253" s="1">
        <v>1</v>
      </c>
      <c r="Q253" s="1">
        <v>1</v>
      </c>
      <c r="R253" s="1">
        <v>1</v>
      </c>
      <c r="S253" s="1">
        <v>1</v>
      </c>
      <c r="T253" s="1">
        <v>1</v>
      </c>
      <c r="U253" s="1">
        <v>2</v>
      </c>
      <c r="V253" s="1">
        <v>1</v>
      </c>
      <c r="W253" s="1">
        <v>1</v>
      </c>
      <c r="X253" s="1">
        <v>7</v>
      </c>
      <c r="Y253" s="1">
        <v>1</v>
      </c>
      <c r="Z253" s="1">
        <v>1</v>
      </c>
      <c r="AA253" s="1">
        <v>5</v>
      </c>
      <c r="AB253" s="1">
        <v>1</v>
      </c>
      <c r="AC253" s="1">
        <v>2</v>
      </c>
      <c r="AD253" s="1">
        <v>1</v>
      </c>
      <c r="AE253" s="1">
        <v>21</v>
      </c>
      <c r="AK253" s="1">
        <v>19</v>
      </c>
      <c r="AM253" s="7"/>
      <c r="AN253">
        <v>40.25</v>
      </c>
      <c r="AP253" s="7"/>
      <c r="AQ253">
        <v>47.25</v>
      </c>
      <c r="AR253" s="1"/>
      <c r="AX253" s="3"/>
      <c r="BA253" s="3"/>
      <c r="BB253" s="1"/>
      <c r="BL253" s="1"/>
      <c r="BV253" s="1"/>
    </row>
    <row r="254" spans="1:74" x14ac:dyDescent="0.25">
      <c r="A254" s="1" t="s">
        <v>188</v>
      </c>
      <c r="B254" s="1">
        <v>9</v>
      </c>
      <c r="H254" s="1">
        <v>1</v>
      </c>
      <c r="I254" s="1">
        <v>2</v>
      </c>
      <c r="J254" s="1">
        <v>1</v>
      </c>
      <c r="K254" s="1">
        <v>1</v>
      </c>
      <c r="L254" s="1">
        <v>5</v>
      </c>
      <c r="M254" s="1">
        <v>1</v>
      </c>
      <c r="N254" s="1">
        <v>1</v>
      </c>
      <c r="O254" s="1">
        <v>1</v>
      </c>
      <c r="P254" s="1">
        <v>1</v>
      </c>
      <c r="Q254" s="1">
        <v>1</v>
      </c>
      <c r="R254" s="1">
        <v>1</v>
      </c>
      <c r="S254" s="1">
        <v>1</v>
      </c>
      <c r="T254" s="1">
        <v>1</v>
      </c>
      <c r="U254" s="1">
        <v>2</v>
      </c>
      <c r="V254" s="1">
        <v>1</v>
      </c>
      <c r="W254" s="1">
        <v>3</v>
      </c>
      <c r="X254" s="1">
        <v>6</v>
      </c>
      <c r="Y254" s="1">
        <v>4</v>
      </c>
      <c r="Z254" s="1">
        <v>8</v>
      </c>
      <c r="AK254" s="1">
        <v>17</v>
      </c>
      <c r="AM254" s="7"/>
      <c r="AN254">
        <v>21.75</v>
      </c>
      <c r="AP254" s="7">
        <v>1</v>
      </c>
      <c r="AR254" s="1"/>
      <c r="AX254" s="3"/>
      <c r="BA254" s="3"/>
      <c r="BB254" s="1"/>
      <c r="BL254" s="1"/>
      <c r="BV254" s="1"/>
    </row>
    <row r="255" spans="1:74" x14ac:dyDescent="0.25">
      <c r="A255" s="1" t="s">
        <v>232</v>
      </c>
      <c r="B255" s="1">
        <v>9</v>
      </c>
      <c r="H255" s="1">
        <v>1</v>
      </c>
      <c r="I255" s="1">
        <v>4</v>
      </c>
      <c r="J255" s="1">
        <v>1</v>
      </c>
      <c r="K255" s="1">
        <v>1</v>
      </c>
      <c r="L255" s="1">
        <v>1</v>
      </c>
      <c r="M255" s="1">
        <v>1</v>
      </c>
      <c r="N255" s="1">
        <v>1</v>
      </c>
      <c r="O255" s="1">
        <v>2</v>
      </c>
      <c r="P255" s="1">
        <v>1</v>
      </c>
      <c r="Q255" s="1">
        <v>2</v>
      </c>
      <c r="R255" s="1">
        <v>2</v>
      </c>
      <c r="S255" s="1">
        <v>2</v>
      </c>
      <c r="T255" s="1">
        <v>6</v>
      </c>
      <c r="U255" s="1">
        <v>1</v>
      </c>
      <c r="V255" s="1">
        <v>1</v>
      </c>
      <c r="W255" s="1">
        <v>1</v>
      </c>
      <c r="X255" s="1">
        <v>1</v>
      </c>
      <c r="Y255" s="1">
        <v>5</v>
      </c>
      <c r="Z255" s="1">
        <v>4</v>
      </c>
      <c r="AA255" s="1">
        <v>6</v>
      </c>
      <c r="AB255" s="1">
        <v>1</v>
      </c>
      <c r="AC255" s="1">
        <v>1</v>
      </c>
      <c r="AD255" s="1">
        <v>19</v>
      </c>
      <c r="AE255" s="1">
        <v>1</v>
      </c>
      <c r="AK255" s="1">
        <v>17</v>
      </c>
      <c r="AM255" s="7">
        <v>2.75</v>
      </c>
      <c r="AP255" s="7"/>
      <c r="AQ255">
        <v>1.25</v>
      </c>
      <c r="AR255" s="1"/>
      <c r="AX255" s="3"/>
      <c r="BA255" s="3"/>
      <c r="BB255" s="1"/>
      <c r="BL255" s="1"/>
      <c r="BV255" s="1"/>
    </row>
    <row r="256" spans="1:74" x14ac:dyDescent="0.25">
      <c r="A256" s="1" t="s">
        <v>191</v>
      </c>
      <c r="B256" s="1">
        <v>9</v>
      </c>
      <c r="H256" s="1">
        <v>1</v>
      </c>
      <c r="I256" s="1">
        <v>1</v>
      </c>
      <c r="J256" s="1">
        <v>1</v>
      </c>
      <c r="K256" s="1">
        <v>1</v>
      </c>
      <c r="L256" s="1">
        <v>4</v>
      </c>
      <c r="M256" s="1">
        <v>1</v>
      </c>
      <c r="N256" s="1">
        <v>1</v>
      </c>
      <c r="O256" s="1">
        <v>1</v>
      </c>
      <c r="P256" s="1">
        <v>2</v>
      </c>
      <c r="Q256" s="1">
        <v>1</v>
      </c>
      <c r="R256" s="1">
        <v>1</v>
      </c>
      <c r="S256" s="1">
        <v>1</v>
      </c>
      <c r="T256" s="1">
        <v>2</v>
      </c>
      <c r="U256" s="1">
        <v>1</v>
      </c>
      <c r="V256" s="1">
        <v>1</v>
      </c>
      <c r="W256" s="1">
        <v>2</v>
      </c>
      <c r="X256" s="1">
        <v>3</v>
      </c>
      <c r="Y256" s="1">
        <v>1</v>
      </c>
      <c r="Z256" s="1">
        <v>1</v>
      </c>
      <c r="AA256" s="1">
        <v>6</v>
      </c>
      <c r="AB256" s="1">
        <v>1</v>
      </c>
      <c r="AC256" s="1">
        <v>1</v>
      </c>
      <c r="AD256" s="1">
        <v>1</v>
      </c>
      <c r="AE256" s="1">
        <v>7</v>
      </c>
      <c r="AF256" s="3">
        <v>3</v>
      </c>
      <c r="AG256" s="1">
        <v>1</v>
      </c>
      <c r="AH256" s="1">
        <v>6</v>
      </c>
      <c r="AI256" s="1">
        <v>4</v>
      </c>
      <c r="AK256" s="1">
        <v>19</v>
      </c>
      <c r="AM256" s="7"/>
      <c r="AN256">
        <v>29.25</v>
      </c>
      <c r="AP256" s="7"/>
      <c r="AQ256">
        <v>82.25</v>
      </c>
      <c r="AR256" s="1"/>
      <c r="AX256" s="3"/>
      <c r="BA256" s="3"/>
      <c r="BB256" s="1"/>
      <c r="BL256" s="1"/>
      <c r="BV256" s="1"/>
    </row>
    <row r="257" spans="1:74" x14ac:dyDescent="0.25">
      <c r="A257" s="1" t="s">
        <v>193</v>
      </c>
      <c r="B257" s="1">
        <v>9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2</v>
      </c>
      <c r="O257" s="1">
        <v>2</v>
      </c>
      <c r="P257" s="1">
        <v>3</v>
      </c>
      <c r="Q257" s="1">
        <v>1</v>
      </c>
      <c r="R257" s="1">
        <v>2</v>
      </c>
      <c r="S257" s="1">
        <v>5</v>
      </c>
      <c r="T257" s="1">
        <v>2</v>
      </c>
      <c r="U257" s="1">
        <v>1</v>
      </c>
      <c r="V257" s="1">
        <v>3</v>
      </c>
      <c r="AK257" s="1">
        <v>15</v>
      </c>
      <c r="AM257" s="7"/>
      <c r="AN257">
        <v>3</v>
      </c>
      <c r="AP257" s="7"/>
      <c r="AQ257">
        <v>3</v>
      </c>
      <c r="AR257" s="1"/>
      <c r="AX257" s="3"/>
      <c r="BA257" s="3"/>
      <c r="BB257" s="1"/>
      <c r="BL257" s="1"/>
      <c r="BV257" s="1"/>
    </row>
    <row r="258" spans="1:74" x14ac:dyDescent="0.25">
      <c r="A258" s="1" t="s">
        <v>195</v>
      </c>
      <c r="B258" s="1">
        <v>9</v>
      </c>
      <c r="H258" s="1">
        <v>1</v>
      </c>
      <c r="I258" s="1">
        <v>1</v>
      </c>
      <c r="J258" s="1">
        <v>1</v>
      </c>
      <c r="K258" s="1">
        <v>2</v>
      </c>
      <c r="L258" s="1">
        <v>1</v>
      </c>
      <c r="M258" s="1">
        <v>1</v>
      </c>
      <c r="N258" s="1">
        <v>1</v>
      </c>
      <c r="O258" s="1">
        <v>2</v>
      </c>
      <c r="P258" s="1">
        <v>2</v>
      </c>
      <c r="Q258" s="1">
        <v>1</v>
      </c>
      <c r="R258" s="1">
        <v>1</v>
      </c>
      <c r="S258" s="1">
        <v>1</v>
      </c>
      <c r="T258" s="1">
        <v>3</v>
      </c>
      <c r="U258" s="1">
        <v>6</v>
      </c>
      <c r="V258" s="1">
        <v>5</v>
      </c>
      <c r="W258" s="1">
        <v>2</v>
      </c>
      <c r="X258" s="1">
        <v>1</v>
      </c>
      <c r="Y258" s="1">
        <v>3</v>
      </c>
      <c r="AK258" s="1">
        <v>15</v>
      </c>
      <c r="AM258" s="7">
        <v>1</v>
      </c>
      <c r="AP258" s="7"/>
      <c r="AQ258">
        <v>8.25</v>
      </c>
      <c r="AR258" s="1"/>
      <c r="AX258" s="3"/>
      <c r="BA258" s="3"/>
      <c r="BB258" s="1"/>
      <c r="BL258" s="1"/>
      <c r="BV258" s="1"/>
    </row>
    <row r="259" spans="1:74" x14ac:dyDescent="0.25">
      <c r="A259" s="1" t="s">
        <v>234</v>
      </c>
      <c r="B259" s="1">
        <v>9</v>
      </c>
      <c r="H259" s="1">
        <v>1</v>
      </c>
      <c r="I259" s="1">
        <v>1</v>
      </c>
      <c r="J259" s="1">
        <v>3</v>
      </c>
      <c r="K259" s="1">
        <v>1</v>
      </c>
      <c r="L259" s="1">
        <v>4</v>
      </c>
      <c r="M259" s="1">
        <v>2</v>
      </c>
      <c r="N259" s="1">
        <v>1</v>
      </c>
      <c r="O259" s="1">
        <v>1</v>
      </c>
      <c r="P259" s="1">
        <v>3</v>
      </c>
      <c r="Q259" s="1">
        <v>3</v>
      </c>
      <c r="R259" s="1">
        <v>2</v>
      </c>
      <c r="S259" s="1">
        <v>1</v>
      </c>
      <c r="T259" s="1">
        <v>1</v>
      </c>
      <c r="U259" s="1">
        <v>1</v>
      </c>
      <c r="V259" s="1">
        <v>5</v>
      </c>
      <c r="W259" s="1">
        <v>4</v>
      </c>
      <c r="X259" s="1">
        <v>4</v>
      </c>
      <c r="Y259" s="1">
        <v>3</v>
      </c>
      <c r="Z259" s="1">
        <v>6</v>
      </c>
      <c r="AA259" s="1">
        <v>2</v>
      </c>
      <c r="AB259" s="1">
        <v>3</v>
      </c>
      <c r="AK259" s="1">
        <v>15</v>
      </c>
      <c r="AM259" s="7">
        <v>18.5</v>
      </c>
      <c r="AP259" s="7">
        <v>23.25</v>
      </c>
      <c r="AR259" s="1"/>
      <c r="AX259" s="3"/>
      <c r="BA259" s="3"/>
      <c r="BB259" s="1"/>
      <c r="BL259" s="1"/>
      <c r="BV259" s="1"/>
    </row>
    <row r="260" spans="1:74" x14ac:dyDescent="0.25">
      <c r="A260" s="1" t="s">
        <v>235</v>
      </c>
      <c r="B260" s="1">
        <v>9</v>
      </c>
      <c r="H260" s="1">
        <v>1</v>
      </c>
      <c r="I260" s="1">
        <v>1</v>
      </c>
      <c r="J260" s="1">
        <v>1</v>
      </c>
      <c r="K260" s="1">
        <v>1</v>
      </c>
      <c r="L260" s="1">
        <v>1</v>
      </c>
      <c r="M260" s="1">
        <v>2</v>
      </c>
      <c r="N260" s="1">
        <v>1</v>
      </c>
      <c r="O260" s="1">
        <v>1</v>
      </c>
      <c r="P260" s="1">
        <v>2</v>
      </c>
      <c r="Q260" s="1">
        <v>1</v>
      </c>
      <c r="R260" s="1">
        <v>1</v>
      </c>
      <c r="S260" s="1">
        <v>1</v>
      </c>
      <c r="T260" s="1">
        <v>1</v>
      </c>
      <c r="U260" s="1">
        <v>4</v>
      </c>
      <c r="V260" s="1">
        <v>2</v>
      </c>
      <c r="W260" s="1">
        <v>2</v>
      </c>
      <c r="X260" s="1">
        <v>6</v>
      </c>
      <c r="Y260" s="1">
        <v>4</v>
      </c>
      <c r="Z260" s="1">
        <v>2</v>
      </c>
      <c r="AA260" s="1">
        <v>5</v>
      </c>
      <c r="AB260" s="1">
        <v>2</v>
      </c>
      <c r="AC260" s="1">
        <v>2</v>
      </c>
      <c r="AD260" s="1">
        <v>4</v>
      </c>
      <c r="AE260" s="1">
        <v>10</v>
      </c>
      <c r="AK260" s="1">
        <v>17</v>
      </c>
      <c r="AM260" s="7"/>
      <c r="AN260">
        <v>30.75</v>
      </c>
      <c r="AP260" s="7"/>
      <c r="AQ260">
        <v>34</v>
      </c>
      <c r="AR260" s="1"/>
      <c r="AX260" s="3"/>
      <c r="BA260" s="3"/>
      <c r="BB260" s="1"/>
      <c r="BL260" s="1"/>
      <c r="BV260" s="1"/>
    </row>
    <row r="261" spans="1:74" x14ac:dyDescent="0.25">
      <c r="A261" s="1" t="s">
        <v>237</v>
      </c>
      <c r="B261" s="1">
        <v>9</v>
      </c>
      <c r="H261" s="1">
        <v>1</v>
      </c>
      <c r="I261" s="1">
        <v>1</v>
      </c>
      <c r="J261" s="1">
        <v>2</v>
      </c>
      <c r="K261" s="1">
        <v>1</v>
      </c>
      <c r="L261" s="1">
        <v>2</v>
      </c>
      <c r="M261" s="1">
        <v>1</v>
      </c>
      <c r="N261" s="1">
        <v>2</v>
      </c>
      <c r="O261" s="1">
        <v>1</v>
      </c>
      <c r="P261" s="1">
        <v>2</v>
      </c>
      <c r="Q261" s="1">
        <v>2</v>
      </c>
      <c r="R261" s="1">
        <v>4</v>
      </c>
      <c r="S261" s="1">
        <v>3</v>
      </c>
      <c r="T261" s="1">
        <v>1</v>
      </c>
      <c r="U261" s="1">
        <v>4</v>
      </c>
      <c r="V261" s="1">
        <v>7</v>
      </c>
      <c r="W261" s="1">
        <v>1</v>
      </c>
      <c r="X261" s="1">
        <v>1</v>
      </c>
      <c r="Y261" s="1">
        <v>2</v>
      </c>
      <c r="Z261" s="1">
        <v>1</v>
      </c>
      <c r="AA261" s="1">
        <v>2</v>
      </c>
      <c r="AB261" s="1">
        <v>8</v>
      </c>
      <c r="AK261" s="1">
        <v>14</v>
      </c>
      <c r="AM261" s="7">
        <v>20.75</v>
      </c>
      <c r="AP261" s="7">
        <v>6.5</v>
      </c>
      <c r="AR261" s="1"/>
      <c r="AX261" s="3"/>
      <c r="BA261" s="3"/>
      <c r="BB261" s="1"/>
      <c r="BL261" s="1"/>
      <c r="BV261" s="1"/>
    </row>
    <row r="262" spans="1:74" x14ac:dyDescent="0.25">
      <c r="A262" s="1" t="s">
        <v>242</v>
      </c>
      <c r="B262" s="1">
        <v>9</v>
      </c>
      <c r="H262" s="1">
        <v>1</v>
      </c>
      <c r="I262" s="1">
        <v>1</v>
      </c>
      <c r="J262" s="1">
        <v>1</v>
      </c>
      <c r="K262" s="1">
        <v>1</v>
      </c>
      <c r="L262" s="1">
        <v>1</v>
      </c>
      <c r="M262" s="1">
        <v>2</v>
      </c>
      <c r="N262" s="1">
        <v>1</v>
      </c>
      <c r="O262" s="1">
        <v>1</v>
      </c>
      <c r="P262" s="1">
        <v>3</v>
      </c>
      <c r="Q262" s="1">
        <v>2</v>
      </c>
      <c r="R262" s="1">
        <v>2</v>
      </c>
      <c r="S262" s="1">
        <v>1</v>
      </c>
      <c r="T262" s="1">
        <v>1</v>
      </c>
      <c r="U262" s="1">
        <v>1</v>
      </c>
      <c r="V262" s="1">
        <v>2</v>
      </c>
      <c r="W262" s="1">
        <v>1</v>
      </c>
      <c r="X262" s="1">
        <v>2</v>
      </c>
      <c r="Y262" s="1">
        <v>7</v>
      </c>
      <c r="Z262" s="1">
        <v>3</v>
      </c>
      <c r="AA262" s="1">
        <v>1</v>
      </c>
      <c r="AB262" s="1">
        <v>1</v>
      </c>
      <c r="AC262" s="1">
        <v>1</v>
      </c>
      <c r="AD262" s="1">
        <v>1</v>
      </c>
      <c r="AE262" s="1">
        <v>15</v>
      </c>
      <c r="AF262" s="3">
        <v>1</v>
      </c>
      <c r="AG262" s="1">
        <v>1</v>
      </c>
      <c r="AK262" s="1">
        <v>17</v>
      </c>
      <c r="AM262" s="7"/>
      <c r="AN262">
        <v>27.75</v>
      </c>
      <c r="AP262" s="7"/>
      <c r="AQ262">
        <v>62.75</v>
      </c>
      <c r="AR262" s="1"/>
      <c r="AX262" s="3"/>
      <c r="BA262" s="3"/>
      <c r="BB262" s="1"/>
      <c r="BL262" s="1"/>
      <c r="BV262" s="1"/>
    </row>
    <row r="263" spans="1:74" x14ac:dyDescent="0.25">
      <c r="A263" s="1" t="s">
        <v>244</v>
      </c>
      <c r="B263" s="1">
        <v>9</v>
      </c>
      <c r="H263" s="1">
        <v>2</v>
      </c>
      <c r="I263" s="1">
        <v>2</v>
      </c>
      <c r="J263" s="1">
        <v>2</v>
      </c>
      <c r="K263" s="1">
        <v>1</v>
      </c>
      <c r="L263" s="1">
        <v>2</v>
      </c>
      <c r="M263" s="1">
        <v>4</v>
      </c>
      <c r="N263" s="1">
        <v>2</v>
      </c>
      <c r="O263" s="1">
        <v>2</v>
      </c>
      <c r="P263" s="1">
        <v>1</v>
      </c>
      <c r="Q263" s="1">
        <v>3</v>
      </c>
      <c r="R263" s="1">
        <v>3</v>
      </c>
      <c r="S263" s="1">
        <v>2</v>
      </c>
      <c r="T263" s="1">
        <v>1</v>
      </c>
      <c r="U263" s="1">
        <v>2</v>
      </c>
      <c r="V263" s="1">
        <v>1</v>
      </c>
      <c r="W263" s="1">
        <v>1</v>
      </c>
      <c r="X263" s="1">
        <v>1</v>
      </c>
      <c r="Y263" s="1">
        <v>3</v>
      </c>
      <c r="Z263" s="1">
        <v>2</v>
      </c>
      <c r="AA263" s="1">
        <v>3</v>
      </c>
      <c r="AK263" s="1">
        <v>15</v>
      </c>
      <c r="AM263" s="7">
        <v>24.5</v>
      </c>
      <c r="AP263" s="7">
        <v>5.75</v>
      </c>
      <c r="AR263" s="1"/>
      <c r="AX263" s="3"/>
      <c r="BA263" s="3"/>
      <c r="BB263" s="1"/>
      <c r="BL263" s="1"/>
      <c r="BV263" s="1"/>
    </row>
    <row r="264" spans="1:74" x14ac:dyDescent="0.25">
      <c r="A264" s="1" t="s">
        <v>250</v>
      </c>
      <c r="B264" s="1">
        <v>9</v>
      </c>
      <c r="H264" s="1">
        <v>2</v>
      </c>
      <c r="I264" s="1">
        <v>2</v>
      </c>
      <c r="J264" s="1">
        <v>1</v>
      </c>
      <c r="K264" s="1">
        <v>1</v>
      </c>
      <c r="L264" s="1">
        <v>4</v>
      </c>
      <c r="M264" s="1">
        <v>1</v>
      </c>
      <c r="N264" s="1">
        <v>2</v>
      </c>
      <c r="O264" s="1">
        <v>1</v>
      </c>
      <c r="P264" s="1">
        <v>6</v>
      </c>
      <c r="Q264" s="1">
        <v>1</v>
      </c>
      <c r="R264" s="1">
        <v>1</v>
      </c>
      <c r="S264" s="1">
        <v>3</v>
      </c>
      <c r="T264" s="1">
        <v>1</v>
      </c>
      <c r="U264" s="1">
        <v>2</v>
      </c>
      <c r="V264" s="1">
        <v>1</v>
      </c>
      <c r="W264" s="1">
        <v>1</v>
      </c>
      <c r="X264" s="1">
        <v>4</v>
      </c>
      <c r="Y264" s="1">
        <v>11</v>
      </c>
      <c r="Z264" s="1">
        <v>4</v>
      </c>
      <c r="AA264" s="1">
        <v>7</v>
      </c>
      <c r="AB264" s="1">
        <v>2</v>
      </c>
      <c r="AC264" s="1">
        <v>2</v>
      </c>
      <c r="AD264" s="1">
        <v>1</v>
      </c>
      <c r="AK264" s="1">
        <v>16</v>
      </c>
      <c r="AM264" s="7">
        <v>18.25</v>
      </c>
      <c r="AP264" s="7">
        <v>26.5</v>
      </c>
      <c r="AR264" s="1"/>
      <c r="AX264" s="3"/>
      <c r="BA264" s="3"/>
      <c r="BB264" s="1"/>
      <c r="BL264" s="1"/>
      <c r="BV264" s="1"/>
    </row>
    <row r="265" spans="1:74" x14ac:dyDescent="0.25">
      <c r="A265" s="1" t="s">
        <v>252</v>
      </c>
      <c r="B265" s="1">
        <v>9</v>
      </c>
      <c r="H265" s="1">
        <v>1</v>
      </c>
      <c r="I265" s="1">
        <v>1</v>
      </c>
      <c r="J265" s="1">
        <v>1</v>
      </c>
      <c r="K265" s="1">
        <v>1</v>
      </c>
      <c r="L265" s="1">
        <v>2</v>
      </c>
      <c r="M265" s="1">
        <v>1</v>
      </c>
      <c r="N265" s="1">
        <v>1</v>
      </c>
      <c r="O265" s="1">
        <v>1</v>
      </c>
      <c r="P265" s="1">
        <v>1</v>
      </c>
      <c r="Q265" s="1">
        <v>1</v>
      </c>
      <c r="R265" s="1">
        <v>1</v>
      </c>
      <c r="S265" s="1">
        <v>1</v>
      </c>
      <c r="T265" s="1">
        <v>1</v>
      </c>
      <c r="U265" s="1">
        <v>2</v>
      </c>
      <c r="V265" s="1">
        <v>4</v>
      </c>
      <c r="W265" s="1">
        <v>1</v>
      </c>
      <c r="X265" s="1">
        <v>1</v>
      </c>
      <c r="Y265" s="1">
        <v>4</v>
      </c>
      <c r="Z265" s="1">
        <v>10</v>
      </c>
      <c r="AA265" s="1">
        <v>3</v>
      </c>
      <c r="AB265" s="1">
        <v>3</v>
      </c>
      <c r="AC265" s="1">
        <v>4</v>
      </c>
      <c r="AK265" s="1">
        <v>18</v>
      </c>
      <c r="AM265" s="7"/>
      <c r="AN265">
        <v>36</v>
      </c>
      <c r="AP265" s="7"/>
      <c r="AQ265">
        <v>37</v>
      </c>
      <c r="AR265" s="1"/>
      <c r="AX265" s="3"/>
      <c r="BA265" s="3"/>
      <c r="BB265" s="1"/>
      <c r="BL265" s="1"/>
      <c r="BV265" s="1"/>
    </row>
    <row r="266" spans="1:74" x14ac:dyDescent="0.25">
      <c r="A266" s="1" t="s">
        <v>255</v>
      </c>
      <c r="B266" s="1">
        <v>9</v>
      </c>
      <c r="H266" s="1">
        <v>1</v>
      </c>
      <c r="I266" s="1">
        <v>1</v>
      </c>
      <c r="J266" s="1">
        <v>2</v>
      </c>
      <c r="K266" s="1">
        <v>3</v>
      </c>
      <c r="L266" s="1">
        <v>1</v>
      </c>
      <c r="M266" s="1">
        <v>1</v>
      </c>
      <c r="N266" s="1">
        <v>2</v>
      </c>
      <c r="O266" s="1">
        <v>1</v>
      </c>
      <c r="P266" s="1">
        <v>1</v>
      </c>
      <c r="Q266" s="1">
        <v>1</v>
      </c>
      <c r="R266" s="1">
        <v>3</v>
      </c>
      <c r="S266" s="1">
        <v>3</v>
      </c>
      <c r="T266" s="1">
        <v>2</v>
      </c>
      <c r="U266" s="1">
        <v>1</v>
      </c>
      <c r="V266" s="1">
        <v>2</v>
      </c>
      <c r="W266" s="1">
        <v>1</v>
      </c>
      <c r="X266" s="1">
        <v>10</v>
      </c>
      <c r="Y266" s="1">
        <v>3</v>
      </c>
      <c r="Z266" s="1">
        <v>6</v>
      </c>
      <c r="AA266" s="1">
        <v>11</v>
      </c>
      <c r="AK266" s="1">
        <v>16</v>
      </c>
      <c r="AM266" s="7"/>
      <c r="AN266">
        <v>6.75</v>
      </c>
      <c r="AP266" s="7">
        <v>29.5</v>
      </c>
      <c r="AR266" s="1"/>
      <c r="AX266" s="3"/>
      <c r="BA266" s="3"/>
      <c r="BB266" s="1"/>
      <c r="BL266" s="1"/>
      <c r="BV266" s="1"/>
    </row>
    <row r="267" spans="1:74" x14ac:dyDescent="0.25">
      <c r="A267" s="1" t="s">
        <v>257</v>
      </c>
      <c r="B267" s="1">
        <v>9</v>
      </c>
      <c r="H267" s="1">
        <v>1</v>
      </c>
      <c r="I267" s="1">
        <v>1</v>
      </c>
      <c r="J267" s="1">
        <v>1</v>
      </c>
      <c r="K267" s="1">
        <v>2</v>
      </c>
      <c r="L267" s="1">
        <v>2</v>
      </c>
      <c r="M267" s="1">
        <v>2</v>
      </c>
      <c r="N267" s="1">
        <v>1</v>
      </c>
      <c r="O267" s="1">
        <v>1</v>
      </c>
      <c r="P267" s="1">
        <v>2</v>
      </c>
      <c r="Q267" s="1">
        <v>1</v>
      </c>
      <c r="R267" s="1">
        <v>3</v>
      </c>
      <c r="S267" s="1">
        <v>1</v>
      </c>
      <c r="T267" s="1">
        <v>1</v>
      </c>
      <c r="U267" s="1">
        <v>1</v>
      </c>
      <c r="V267" s="1">
        <v>3</v>
      </c>
      <c r="W267" s="1">
        <v>1</v>
      </c>
      <c r="X267" s="1">
        <v>1</v>
      </c>
      <c r="Y267" s="1">
        <v>2</v>
      </c>
      <c r="Z267" s="1">
        <v>1</v>
      </c>
      <c r="AA267" s="1">
        <v>5</v>
      </c>
      <c r="AB267" s="1">
        <v>9</v>
      </c>
      <c r="AC267" s="1">
        <v>3</v>
      </c>
      <c r="AD267" s="1">
        <v>4</v>
      </c>
      <c r="AK267" s="1">
        <v>19</v>
      </c>
      <c r="AM267" s="7"/>
      <c r="AN267">
        <v>17.25</v>
      </c>
      <c r="AP267" s="7"/>
      <c r="AQ267">
        <v>34.5</v>
      </c>
      <c r="AR267" s="1"/>
      <c r="AX267" s="3"/>
      <c r="BA267" s="3"/>
      <c r="BB267" s="1"/>
      <c r="BL267" s="1"/>
      <c r="BV267" s="1"/>
    </row>
    <row r="268" spans="1:74" x14ac:dyDescent="0.25">
      <c r="A268" s="1" t="s">
        <v>258</v>
      </c>
      <c r="B268" s="1">
        <v>9</v>
      </c>
      <c r="H268" s="1">
        <v>2</v>
      </c>
      <c r="I268" s="1">
        <v>1</v>
      </c>
      <c r="J268" s="1">
        <v>1</v>
      </c>
      <c r="K268" s="1">
        <v>1</v>
      </c>
      <c r="L268" s="1">
        <v>1</v>
      </c>
      <c r="M268" s="1">
        <v>1</v>
      </c>
      <c r="N268" s="1">
        <v>1</v>
      </c>
      <c r="O268" s="1">
        <v>1</v>
      </c>
      <c r="P268" s="1">
        <v>2</v>
      </c>
      <c r="Q268" s="1">
        <v>3</v>
      </c>
      <c r="R268" s="1">
        <v>6</v>
      </c>
      <c r="S268" s="1">
        <v>2</v>
      </c>
      <c r="T268" s="1">
        <v>2</v>
      </c>
      <c r="U268" s="1">
        <v>5</v>
      </c>
      <c r="V268" s="1">
        <v>1</v>
      </c>
      <c r="W268" s="1">
        <v>2</v>
      </c>
      <c r="X268" s="1">
        <v>2</v>
      </c>
      <c r="Y268" s="1">
        <v>11</v>
      </c>
      <c r="Z268" s="1">
        <v>1</v>
      </c>
      <c r="AK268" s="1">
        <v>15</v>
      </c>
      <c r="AM268" s="7">
        <v>11</v>
      </c>
      <c r="AP268" s="7">
        <v>20.25</v>
      </c>
      <c r="AR268" s="1"/>
      <c r="AX268" s="3"/>
      <c r="BA268" s="3"/>
      <c r="BB268" s="1"/>
      <c r="BL268" s="1"/>
      <c r="BV268" s="1"/>
    </row>
    <row r="269" spans="1:74" x14ac:dyDescent="0.25">
      <c r="A269" s="1" t="s">
        <v>260</v>
      </c>
      <c r="B269" s="1">
        <v>9</v>
      </c>
      <c r="H269" s="1">
        <v>1</v>
      </c>
      <c r="I269" s="1">
        <v>1</v>
      </c>
      <c r="J269" s="1">
        <v>2</v>
      </c>
      <c r="K269" s="1">
        <v>1</v>
      </c>
      <c r="L269" s="1">
        <v>1</v>
      </c>
      <c r="M269" s="1">
        <v>3</v>
      </c>
      <c r="N269" s="1">
        <v>1</v>
      </c>
      <c r="O269" s="1">
        <v>1</v>
      </c>
      <c r="P269" s="1">
        <v>1</v>
      </c>
      <c r="Q269" s="1">
        <v>3</v>
      </c>
      <c r="R269" s="1">
        <v>4</v>
      </c>
      <c r="S269" s="1">
        <v>4</v>
      </c>
      <c r="T269" s="1">
        <v>2</v>
      </c>
      <c r="U269" s="1">
        <v>4</v>
      </c>
      <c r="V269" s="1">
        <v>2</v>
      </c>
      <c r="W269" s="1">
        <v>1</v>
      </c>
      <c r="X269" s="1">
        <v>2</v>
      </c>
      <c r="Y269" s="1">
        <v>1</v>
      </c>
      <c r="Z269" s="1">
        <v>8</v>
      </c>
      <c r="AK269" s="1">
        <v>14</v>
      </c>
      <c r="AM269" s="7">
        <v>21.75</v>
      </c>
      <c r="AP269" s="7">
        <v>12.25</v>
      </c>
      <c r="AR269" s="1"/>
      <c r="AX269" s="3"/>
      <c r="BA269" s="3"/>
      <c r="BB269" s="1"/>
      <c r="BL269" s="1"/>
      <c r="BV269" s="1"/>
    </row>
    <row r="270" spans="1:74" x14ac:dyDescent="0.25">
      <c r="A270" s="1" t="s">
        <v>261</v>
      </c>
      <c r="B270" s="1">
        <v>9</v>
      </c>
      <c r="H270" s="1">
        <v>1</v>
      </c>
      <c r="I270" s="1">
        <v>1</v>
      </c>
      <c r="J270" s="1">
        <v>1</v>
      </c>
      <c r="K270" s="1">
        <v>4</v>
      </c>
      <c r="L270" s="1">
        <v>1</v>
      </c>
      <c r="M270" s="1">
        <v>1</v>
      </c>
      <c r="N270" s="1">
        <v>2</v>
      </c>
      <c r="O270" s="1">
        <v>1</v>
      </c>
      <c r="P270" s="1">
        <v>3</v>
      </c>
      <c r="Q270" s="1">
        <v>2</v>
      </c>
      <c r="R270" s="1">
        <v>2</v>
      </c>
      <c r="S270" s="1">
        <v>1</v>
      </c>
      <c r="T270" s="1">
        <v>5</v>
      </c>
      <c r="U270" s="1">
        <v>2</v>
      </c>
      <c r="V270" s="1">
        <v>3</v>
      </c>
      <c r="W270" s="1">
        <v>2</v>
      </c>
      <c r="X270" s="1">
        <v>3</v>
      </c>
      <c r="Y270" s="1">
        <v>4</v>
      </c>
      <c r="Z270" s="1">
        <v>1</v>
      </c>
      <c r="AA270" s="1">
        <v>5</v>
      </c>
      <c r="AB270" s="1">
        <v>3</v>
      </c>
      <c r="AC270" s="1">
        <v>1</v>
      </c>
      <c r="AK270" s="1">
        <v>15</v>
      </c>
      <c r="AM270" s="7">
        <v>14</v>
      </c>
      <c r="AP270" s="7"/>
      <c r="AQ270">
        <v>1</v>
      </c>
      <c r="AR270" s="1"/>
      <c r="AX270" s="3"/>
      <c r="BA270" s="3"/>
      <c r="BB270" s="1"/>
      <c r="BL270" s="1"/>
      <c r="BV270" s="1"/>
    </row>
    <row r="271" spans="1:74" x14ac:dyDescent="0.25">
      <c r="A271" s="1" t="s">
        <v>262</v>
      </c>
      <c r="B271" s="1">
        <v>9</v>
      </c>
      <c r="H271" s="1">
        <v>2</v>
      </c>
      <c r="I271" s="1">
        <v>1</v>
      </c>
      <c r="J271" s="1">
        <v>1</v>
      </c>
      <c r="K271" s="1">
        <v>1</v>
      </c>
      <c r="L271" s="1">
        <v>4</v>
      </c>
      <c r="M271" s="1">
        <v>1</v>
      </c>
      <c r="N271" s="1">
        <v>1</v>
      </c>
      <c r="O271" s="1">
        <v>2</v>
      </c>
      <c r="P271" s="1">
        <v>4</v>
      </c>
      <c r="Q271" s="1">
        <v>3</v>
      </c>
      <c r="R271" s="1">
        <v>2</v>
      </c>
      <c r="S271" s="1">
        <v>2</v>
      </c>
      <c r="T271" s="1">
        <v>2</v>
      </c>
      <c r="U271" s="1">
        <v>1</v>
      </c>
      <c r="V271" s="1">
        <v>5</v>
      </c>
      <c r="W271" s="1">
        <v>3</v>
      </c>
      <c r="X271" s="1">
        <v>2</v>
      </c>
      <c r="Y271" s="1">
        <v>15</v>
      </c>
      <c r="Z271" s="1">
        <v>9</v>
      </c>
      <c r="AK271" s="1">
        <v>14</v>
      </c>
      <c r="AM271" s="7">
        <v>27.25</v>
      </c>
      <c r="AP271" s="7">
        <v>68.75</v>
      </c>
      <c r="AR271" s="1"/>
      <c r="AX271" s="3"/>
      <c r="BA271" s="3"/>
      <c r="BB271" s="1"/>
      <c r="BL271" s="1"/>
      <c r="BV271" s="1"/>
    </row>
    <row r="272" spans="1:74" x14ac:dyDescent="0.25">
      <c r="A272" s="1" t="s">
        <v>263</v>
      </c>
      <c r="B272" s="1">
        <v>9</v>
      </c>
      <c r="H272" s="1">
        <v>1</v>
      </c>
      <c r="I272" s="1">
        <v>1</v>
      </c>
      <c r="J272" s="1">
        <v>1</v>
      </c>
      <c r="K272" s="1">
        <v>2</v>
      </c>
      <c r="L272" s="1">
        <v>1</v>
      </c>
      <c r="M272" s="1">
        <v>2</v>
      </c>
      <c r="N272" s="1">
        <v>2</v>
      </c>
      <c r="O272" s="1">
        <v>1</v>
      </c>
      <c r="P272" s="1">
        <v>1</v>
      </c>
      <c r="Q272" s="1">
        <v>1</v>
      </c>
      <c r="R272" s="1">
        <v>1</v>
      </c>
      <c r="S272" s="1">
        <v>6</v>
      </c>
      <c r="T272" s="1">
        <v>3</v>
      </c>
      <c r="U272" s="1">
        <v>3</v>
      </c>
      <c r="V272" s="1">
        <v>2</v>
      </c>
      <c r="W272" s="1">
        <v>2</v>
      </c>
      <c r="X272" s="1">
        <v>2</v>
      </c>
      <c r="Y272" s="1">
        <v>1</v>
      </c>
      <c r="Z272" s="1">
        <v>2</v>
      </c>
      <c r="AA272" s="1">
        <v>12</v>
      </c>
      <c r="AB272" s="1">
        <v>3</v>
      </c>
      <c r="AK272" s="1">
        <v>16</v>
      </c>
      <c r="AM272" s="7">
        <v>1.5</v>
      </c>
      <c r="AP272" s="7">
        <v>0.75</v>
      </c>
      <c r="AR272" s="1"/>
      <c r="AX272" s="3"/>
      <c r="BA272" s="3"/>
      <c r="BB272" s="1"/>
      <c r="BL272" s="1"/>
      <c r="BV272" s="1"/>
    </row>
    <row r="273" spans="1:74" x14ac:dyDescent="0.25">
      <c r="A273" s="1" t="s">
        <v>265</v>
      </c>
      <c r="B273" s="1">
        <v>9</v>
      </c>
      <c r="H273" s="1">
        <v>1</v>
      </c>
      <c r="I273" s="1">
        <v>1</v>
      </c>
      <c r="J273" s="1">
        <v>2</v>
      </c>
      <c r="K273" s="1">
        <v>1</v>
      </c>
      <c r="L273" s="1">
        <v>2</v>
      </c>
      <c r="M273" s="1">
        <v>1</v>
      </c>
      <c r="N273" s="1">
        <v>4</v>
      </c>
      <c r="O273" s="1">
        <v>2</v>
      </c>
      <c r="P273" s="1">
        <v>5</v>
      </c>
      <c r="Q273" s="1">
        <v>3</v>
      </c>
      <c r="R273" s="1">
        <v>1</v>
      </c>
      <c r="S273" s="1">
        <v>3</v>
      </c>
      <c r="T273" s="1">
        <v>2</v>
      </c>
      <c r="U273" s="1">
        <v>1</v>
      </c>
      <c r="V273" s="1">
        <v>1</v>
      </c>
      <c r="W273" s="1">
        <v>2</v>
      </c>
      <c r="X273" s="1">
        <v>7</v>
      </c>
      <c r="Y273" s="1">
        <v>2</v>
      </c>
      <c r="AK273" s="1">
        <v>15</v>
      </c>
      <c r="AM273" s="7">
        <v>20</v>
      </c>
      <c r="AP273" s="7">
        <v>26</v>
      </c>
      <c r="AR273" s="1"/>
      <c r="AX273" s="3"/>
      <c r="BA273" s="3"/>
      <c r="BB273" s="1"/>
      <c r="BL273" s="1"/>
      <c r="BV273" s="1"/>
    </row>
    <row r="274" spans="1:74" x14ac:dyDescent="0.25">
      <c r="A274" s="1" t="s">
        <v>266</v>
      </c>
      <c r="B274" s="1">
        <v>9</v>
      </c>
      <c r="H274" s="1">
        <v>1</v>
      </c>
      <c r="I274" s="1">
        <v>2</v>
      </c>
      <c r="J274" s="1">
        <v>1</v>
      </c>
      <c r="K274" s="1">
        <v>3</v>
      </c>
      <c r="L274" s="1">
        <v>1</v>
      </c>
      <c r="M274" s="1">
        <v>2</v>
      </c>
      <c r="N274" s="1">
        <v>5</v>
      </c>
      <c r="O274" s="1">
        <v>4</v>
      </c>
      <c r="P274" s="1">
        <v>1</v>
      </c>
      <c r="Q274" s="1">
        <v>1</v>
      </c>
      <c r="R274" s="1">
        <v>1</v>
      </c>
      <c r="S274" s="1">
        <v>1</v>
      </c>
      <c r="T274" s="1">
        <v>1</v>
      </c>
      <c r="U274" s="1">
        <v>3</v>
      </c>
      <c r="V274" s="1">
        <v>3</v>
      </c>
      <c r="W274" s="1">
        <v>2</v>
      </c>
      <c r="X274" s="1">
        <v>11</v>
      </c>
      <c r="Y274" s="1">
        <v>8</v>
      </c>
      <c r="Z274" s="1">
        <v>2</v>
      </c>
      <c r="AA274" s="1">
        <v>1</v>
      </c>
      <c r="AB274" s="1">
        <v>3</v>
      </c>
      <c r="AC274" s="1">
        <v>1</v>
      </c>
      <c r="AK274" s="1">
        <v>15</v>
      </c>
      <c r="AM274" s="7">
        <v>21</v>
      </c>
      <c r="AP274" s="7">
        <v>34.5</v>
      </c>
      <c r="AR274" s="1"/>
      <c r="AX274" s="3"/>
      <c r="BA274" s="3"/>
      <c r="BB274" s="1"/>
      <c r="BL274" s="1"/>
      <c r="BV274" s="1"/>
    </row>
    <row r="275" spans="1:74" x14ac:dyDescent="0.25">
      <c r="A275" s="1" t="s">
        <v>268</v>
      </c>
      <c r="B275" s="1">
        <v>9</v>
      </c>
      <c r="H275" s="1">
        <v>1</v>
      </c>
      <c r="I275" s="1">
        <v>2</v>
      </c>
      <c r="J275" s="1">
        <v>1</v>
      </c>
      <c r="K275" s="1">
        <v>1</v>
      </c>
      <c r="L275" s="1">
        <v>3</v>
      </c>
      <c r="M275" s="1">
        <v>1</v>
      </c>
      <c r="N275" s="1">
        <v>1</v>
      </c>
      <c r="O275" s="1">
        <v>1</v>
      </c>
      <c r="P275" s="1">
        <v>1</v>
      </c>
      <c r="Q275" s="1">
        <v>4</v>
      </c>
      <c r="R275" s="1">
        <v>1</v>
      </c>
      <c r="S275" s="1">
        <v>3</v>
      </c>
      <c r="T275" s="1">
        <v>5</v>
      </c>
      <c r="U275" s="1">
        <v>3</v>
      </c>
      <c r="V275" s="1">
        <v>1</v>
      </c>
      <c r="W275" s="1">
        <v>5</v>
      </c>
      <c r="X275" s="1">
        <v>1</v>
      </c>
      <c r="Y275" s="1">
        <v>8</v>
      </c>
      <c r="Z275" s="1">
        <v>1</v>
      </c>
      <c r="AA275" s="1">
        <v>7</v>
      </c>
      <c r="AB275" s="1">
        <v>1</v>
      </c>
      <c r="AK275" s="1">
        <v>15</v>
      </c>
      <c r="AM275" s="7">
        <v>8.75</v>
      </c>
      <c r="AP275" s="7">
        <v>16.25</v>
      </c>
      <c r="AR275" s="1"/>
      <c r="AX275" s="3"/>
      <c r="BA275" s="3"/>
      <c r="BB275" s="1"/>
      <c r="BL275" s="1"/>
      <c r="BV275" s="1"/>
    </row>
    <row r="276" spans="1:74" x14ac:dyDescent="0.25">
      <c r="A276" s="1" t="s">
        <v>269</v>
      </c>
      <c r="B276" s="1">
        <v>9</v>
      </c>
      <c r="H276" s="1">
        <v>1</v>
      </c>
      <c r="I276" s="1">
        <v>1</v>
      </c>
      <c r="J276" s="1">
        <v>1</v>
      </c>
      <c r="K276" s="1">
        <v>1</v>
      </c>
      <c r="L276" s="1">
        <v>1</v>
      </c>
      <c r="M276" s="1">
        <v>3</v>
      </c>
      <c r="N276" s="1">
        <v>1</v>
      </c>
      <c r="O276" s="1">
        <v>1</v>
      </c>
      <c r="P276" s="1">
        <v>1</v>
      </c>
      <c r="Q276" s="1">
        <v>1</v>
      </c>
      <c r="R276" s="1">
        <v>3</v>
      </c>
      <c r="S276" s="1">
        <v>1</v>
      </c>
      <c r="T276" s="1">
        <v>4</v>
      </c>
      <c r="U276" s="1">
        <v>4</v>
      </c>
      <c r="V276" s="1">
        <v>1</v>
      </c>
      <c r="W276" s="1">
        <v>1</v>
      </c>
      <c r="X276" s="1">
        <v>2</v>
      </c>
      <c r="Y276" s="1">
        <v>1</v>
      </c>
      <c r="Z276" s="1">
        <v>3</v>
      </c>
      <c r="AA276" s="1">
        <v>3</v>
      </c>
      <c r="AB276" s="1">
        <v>1</v>
      </c>
      <c r="AC276" s="1">
        <v>7</v>
      </c>
      <c r="AD276" s="1">
        <v>1</v>
      </c>
      <c r="AK276" s="1">
        <v>18</v>
      </c>
      <c r="AM276" s="7"/>
      <c r="AN276">
        <v>12.5</v>
      </c>
      <c r="AP276" s="7"/>
      <c r="AQ276">
        <v>42</v>
      </c>
      <c r="AR276" s="1"/>
      <c r="AX276" s="3"/>
      <c r="BA276" s="3"/>
      <c r="BB276" s="1"/>
      <c r="BL276" s="1"/>
      <c r="BV276" s="1"/>
    </row>
    <row r="277" spans="1:74" x14ac:dyDescent="0.25">
      <c r="A277" s="1" t="s">
        <v>270</v>
      </c>
      <c r="B277" s="1">
        <v>9</v>
      </c>
      <c r="H277" s="1">
        <v>1</v>
      </c>
      <c r="I277" s="1">
        <v>1</v>
      </c>
      <c r="J277" s="1">
        <v>1</v>
      </c>
      <c r="K277" s="1">
        <v>1</v>
      </c>
      <c r="L277" s="1">
        <v>2</v>
      </c>
      <c r="M277" s="1">
        <v>2</v>
      </c>
      <c r="N277" s="1">
        <v>1</v>
      </c>
      <c r="O277" s="1">
        <v>2</v>
      </c>
      <c r="P277" s="1">
        <v>1</v>
      </c>
      <c r="Q277" s="1">
        <v>1</v>
      </c>
      <c r="R277" s="1">
        <v>2</v>
      </c>
      <c r="S277" s="1">
        <v>2</v>
      </c>
      <c r="T277" s="1">
        <v>1</v>
      </c>
      <c r="U277" s="1">
        <v>3</v>
      </c>
      <c r="V277" s="1">
        <v>5</v>
      </c>
      <c r="W277" s="1">
        <v>2</v>
      </c>
      <c r="X277" s="1">
        <v>4</v>
      </c>
      <c r="Y277" s="1">
        <v>5</v>
      </c>
      <c r="Z277" s="1">
        <v>1</v>
      </c>
      <c r="AA277" s="1">
        <v>7</v>
      </c>
      <c r="AB277" s="1">
        <v>2</v>
      </c>
      <c r="AC277" s="1">
        <v>1</v>
      </c>
      <c r="AD277" s="1">
        <v>3</v>
      </c>
      <c r="AK277" s="1">
        <v>16</v>
      </c>
      <c r="AM277" s="7"/>
      <c r="AN277">
        <v>9</v>
      </c>
      <c r="AP277" s="7"/>
      <c r="AQ277">
        <v>20.25</v>
      </c>
      <c r="AR277" s="1"/>
      <c r="AX277" s="3"/>
      <c r="BA277" s="3"/>
      <c r="BB277" s="1"/>
      <c r="BL277" s="1"/>
      <c r="BV277" s="1"/>
    </row>
    <row r="278" spans="1:74" x14ac:dyDescent="0.25">
      <c r="A278" s="1" t="s">
        <v>272</v>
      </c>
      <c r="B278" s="1">
        <v>9</v>
      </c>
      <c r="H278" s="1">
        <v>2</v>
      </c>
      <c r="I278" s="1">
        <v>1</v>
      </c>
      <c r="J278" s="1">
        <v>2</v>
      </c>
      <c r="K278" s="1">
        <v>4</v>
      </c>
      <c r="L278" s="1">
        <v>1</v>
      </c>
      <c r="M278" s="1">
        <v>2</v>
      </c>
      <c r="N278" s="1">
        <v>1</v>
      </c>
      <c r="O278" s="1">
        <v>3</v>
      </c>
      <c r="P278" s="1">
        <v>1</v>
      </c>
      <c r="Q278" s="1">
        <v>1</v>
      </c>
      <c r="R278" s="1">
        <v>1</v>
      </c>
      <c r="S278" s="1">
        <v>1</v>
      </c>
      <c r="T278" s="1">
        <v>1</v>
      </c>
      <c r="U278" s="1">
        <v>3</v>
      </c>
      <c r="V278" s="1">
        <v>2</v>
      </c>
      <c r="W278" s="1">
        <v>4</v>
      </c>
      <c r="X278" s="1">
        <v>3</v>
      </c>
      <c r="Y278" s="1">
        <v>4</v>
      </c>
      <c r="Z278" s="1">
        <v>2</v>
      </c>
      <c r="AA278" s="1">
        <v>1</v>
      </c>
      <c r="AB278" s="1">
        <v>3</v>
      </c>
      <c r="AC278" s="1">
        <v>3</v>
      </c>
      <c r="AD278" s="1">
        <v>5</v>
      </c>
      <c r="AE278" s="1">
        <v>2</v>
      </c>
      <c r="AF278" s="3">
        <v>6</v>
      </c>
      <c r="AK278" s="1">
        <v>16</v>
      </c>
      <c r="AM278" s="7">
        <v>3.25</v>
      </c>
      <c r="AP278" s="7"/>
      <c r="AQ278">
        <v>19.25</v>
      </c>
      <c r="AR278" s="1"/>
      <c r="AX278" s="3"/>
      <c r="BA278" s="3"/>
      <c r="BB278" s="1"/>
      <c r="BL278" s="1"/>
      <c r="BV278" s="1"/>
    </row>
    <row r="279" spans="1:74" x14ac:dyDescent="0.25">
      <c r="A279" s="1" t="s">
        <v>279</v>
      </c>
      <c r="B279" s="1">
        <v>9</v>
      </c>
      <c r="H279" s="1">
        <v>1</v>
      </c>
      <c r="I279" s="1">
        <v>1</v>
      </c>
      <c r="J279" s="1">
        <v>1</v>
      </c>
      <c r="K279" s="1">
        <v>1</v>
      </c>
      <c r="L279" s="1">
        <v>1</v>
      </c>
      <c r="M279" s="1">
        <v>1</v>
      </c>
      <c r="N279" s="1">
        <v>2</v>
      </c>
      <c r="O279" s="1">
        <v>1</v>
      </c>
      <c r="P279" s="1">
        <v>3</v>
      </c>
      <c r="Q279" s="1">
        <v>1</v>
      </c>
      <c r="R279" s="1">
        <v>1</v>
      </c>
      <c r="S279" s="1">
        <v>3</v>
      </c>
      <c r="T279" s="1">
        <v>6</v>
      </c>
      <c r="U279" s="1">
        <v>1</v>
      </c>
      <c r="V279" s="1">
        <v>1</v>
      </c>
      <c r="W279" s="1">
        <v>2</v>
      </c>
      <c r="X279" s="1">
        <v>2</v>
      </c>
      <c r="Y279" s="1">
        <v>2</v>
      </c>
      <c r="Z279" s="1">
        <v>9</v>
      </c>
      <c r="AA279" s="1">
        <v>1</v>
      </c>
      <c r="AB279" s="1">
        <v>5</v>
      </c>
      <c r="AC279" s="1">
        <v>7</v>
      </c>
      <c r="AD279" s="1">
        <v>11</v>
      </c>
      <c r="AK279" s="1">
        <v>17</v>
      </c>
      <c r="AM279" s="7"/>
      <c r="AN279">
        <v>12.25</v>
      </c>
      <c r="AP279" s="7"/>
      <c r="AQ279">
        <v>2.75</v>
      </c>
      <c r="AR279" s="1"/>
      <c r="AX279" s="3"/>
      <c r="BA279" s="3"/>
      <c r="BB279" s="1"/>
      <c r="BL279" s="1"/>
      <c r="BV279" s="1"/>
    </row>
    <row r="280" spans="1:74" x14ac:dyDescent="0.25">
      <c r="A280" s="1" t="s">
        <v>280</v>
      </c>
      <c r="B280" s="1">
        <v>9</v>
      </c>
      <c r="H280" s="1">
        <v>1</v>
      </c>
      <c r="I280" s="1">
        <v>1</v>
      </c>
      <c r="J280" s="1">
        <v>1</v>
      </c>
      <c r="K280" s="1">
        <v>1</v>
      </c>
      <c r="L280" s="1">
        <v>1</v>
      </c>
      <c r="M280" s="1">
        <v>1</v>
      </c>
      <c r="N280" s="1">
        <v>2</v>
      </c>
      <c r="O280" s="1">
        <v>1</v>
      </c>
      <c r="P280" s="1">
        <v>2</v>
      </c>
      <c r="Q280" s="1">
        <v>3</v>
      </c>
      <c r="R280" s="1">
        <v>4</v>
      </c>
      <c r="S280" s="1">
        <v>1</v>
      </c>
      <c r="T280" s="1">
        <v>1</v>
      </c>
      <c r="U280" s="1">
        <v>7</v>
      </c>
      <c r="V280" s="1">
        <v>3</v>
      </c>
      <c r="W280" s="1">
        <v>1</v>
      </c>
      <c r="X280" s="1">
        <v>1</v>
      </c>
      <c r="Y280" s="1">
        <v>2</v>
      </c>
      <c r="Z280" s="1">
        <v>1</v>
      </c>
      <c r="AA280" s="1">
        <v>10</v>
      </c>
      <c r="AB280" s="1">
        <v>1</v>
      </c>
      <c r="AC280" s="1">
        <v>2</v>
      </c>
      <c r="AD280" s="1">
        <v>1</v>
      </c>
      <c r="AK280" s="1">
        <v>15</v>
      </c>
      <c r="AM280" s="7">
        <v>6.75</v>
      </c>
      <c r="AP280" s="7"/>
      <c r="AQ280">
        <v>21.5</v>
      </c>
      <c r="AR280" s="1"/>
      <c r="AX280" s="3"/>
      <c r="BA280" s="3"/>
      <c r="BB280" s="1"/>
      <c r="BL280" s="1"/>
      <c r="BV280" s="1"/>
    </row>
    <row r="281" spans="1:74" x14ac:dyDescent="0.25">
      <c r="A281" s="1" t="s">
        <v>285</v>
      </c>
      <c r="B281" s="1">
        <v>9</v>
      </c>
      <c r="H281" s="1">
        <v>1</v>
      </c>
      <c r="I281" s="1">
        <v>1</v>
      </c>
      <c r="J281" s="1">
        <v>1</v>
      </c>
      <c r="K281" s="1">
        <v>2</v>
      </c>
      <c r="L281" s="1">
        <v>1</v>
      </c>
      <c r="M281" s="1">
        <v>1</v>
      </c>
      <c r="N281" s="1">
        <v>2</v>
      </c>
      <c r="O281" s="1">
        <v>2</v>
      </c>
      <c r="P281" s="1">
        <v>1</v>
      </c>
      <c r="Q281" s="1">
        <v>1</v>
      </c>
      <c r="R281" s="1">
        <v>1</v>
      </c>
      <c r="S281" s="1">
        <v>1</v>
      </c>
      <c r="T281" s="1">
        <v>1</v>
      </c>
      <c r="U281" s="1">
        <v>2</v>
      </c>
      <c r="V281" s="1">
        <v>4</v>
      </c>
      <c r="W281" s="1">
        <v>7</v>
      </c>
      <c r="X281" s="1">
        <v>1</v>
      </c>
      <c r="Y281" s="1">
        <v>6</v>
      </c>
      <c r="Z281" s="1">
        <v>1</v>
      </c>
      <c r="AA281" s="1">
        <v>2</v>
      </c>
      <c r="AB281" s="1">
        <v>2</v>
      </c>
      <c r="AC281" s="1">
        <v>1</v>
      </c>
      <c r="AK281" s="1">
        <v>17</v>
      </c>
      <c r="AM281" s="7"/>
      <c r="AN281">
        <v>25</v>
      </c>
      <c r="AP281" s="7"/>
      <c r="AQ281">
        <v>33</v>
      </c>
      <c r="AR281" s="1"/>
      <c r="AX281" s="3"/>
      <c r="BA281" s="3"/>
      <c r="BB281" s="1"/>
      <c r="BL281" s="1"/>
      <c r="BV281" s="1"/>
    </row>
    <row r="282" spans="1:74" x14ac:dyDescent="0.25">
      <c r="A282" s="1" t="s">
        <v>286</v>
      </c>
      <c r="B282" s="1">
        <v>9</v>
      </c>
      <c r="H282" s="1">
        <v>1</v>
      </c>
      <c r="I282" s="1">
        <v>3</v>
      </c>
      <c r="J282" s="1">
        <v>1</v>
      </c>
      <c r="K282" s="1">
        <v>1</v>
      </c>
      <c r="L282" s="1">
        <v>5</v>
      </c>
      <c r="M282" s="1">
        <v>1</v>
      </c>
      <c r="N282" s="1">
        <v>2</v>
      </c>
      <c r="O282" s="1">
        <v>1</v>
      </c>
      <c r="P282" s="1">
        <v>2</v>
      </c>
      <c r="Q282" s="1">
        <v>1</v>
      </c>
      <c r="R282" s="1">
        <v>1</v>
      </c>
      <c r="S282" s="1">
        <v>4</v>
      </c>
      <c r="T282" s="1">
        <v>1</v>
      </c>
      <c r="U282" s="1">
        <v>1</v>
      </c>
      <c r="V282" s="1">
        <v>3</v>
      </c>
      <c r="W282" s="1">
        <v>1</v>
      </c>
      <c r="X282" s="1">
        <v>1</v>
      </c>
      <c r="Y282" s="1">
        <v>4</v>
      </c>
      <c r="Z282" s="1">
        <v>2</v>
      </c>
      <c r="AA282" s="1">
        <v>14</v>
      </c>
      <c r="AB282" s="1">
        <v>5</v>
      </c>
      <c r="AC282" s="1">
        <v>1</v>
      </c>
      <c r="AK282" s="1">
        <v>17</v>
      </c>
      <c r="AM282" s="7">
        <v>11.5</v>
      </c>
      <c r="AP282" s="7">
        <v>14</v>
      </c>
      <c r="AR282" s="1"/>
      <c r="AX282" s="3"/>
      <c r="BA282" s="3"/>
      <c r="BB282" s="1"/>
      <c r="BL282" s="1"/>
      <c r="BV282" s="1"/>
    </row>
    <row r="283" spans="1:74" x14ac:dyDescent="0.25">
      <c r="A283" s="1" t="s">
        <v>290</v>
      </c>
      <c r="B283" s="1">
        <v>9</v>
      </c>
      <c r="H283" s="1">
        <v>1</v>
      </c>
      <c r="I283" s="1">
        <v>1</v>
      </c>
      <c r="J283" s="1">
        <v>1</v>
      </c>
      <c r="K283" s="1">
        <v>1</v>
      </c>
      <c r="L283" s="1">
        <v>2</v>
      </c>
      <c r="M283" s="1">
        <v>1</v>
      </c>
      <c r="N283" s="1">
        <v>2</v>
      </c>
      <c r="O283" s="1">
        <v>1</v>
      </c>
      <c r="P283" s="1">
        <v>1</v>
      </c>
      <c r="Q283" s="1">
        <v>2</v>
      </c>
      <c r="R283" s="1">
        <v>2</v>
      </c>
      <c r="S283" s="1">
        <v>1</v>
      </c>
      <c r="T283" s="1">
        <v>2</v>
      </c>
      <c r="U283" s="1">
        <v>3</v>
      </c>
      <c r="V283" s="1">
        <v>1</v>
      </c>
      <c r="W283" s="1">
        <v>1</v>
      </c>
      <c r="X283" s="1">
        <v>1</v>
      </c>
      <c r="Y283" s="1">
        <v>6</v>
      </c>
      <c r="Z283" s="1">
        <v>2</v>
      </c>
      <c r="AA283" s="1">
        <v>6</v>
      </c>
      <c r="AB283" s="1">
        <v>2</v>
      </c>
      <c r="AC283" s="1">
        <v>1</v>
      </c>
      <c r="AD283" s="1">
        <v>14</v>
      </c>
      <c r="AE283" s="1">
        <v>5</v>
      </c>
      <c r="AF283" s="3">
        <v>9</v>
      </c>
      <c r="AK283" s="1">
        <v>18</v>
      </c>
      <c r="AM283" s="7"/>
      <c r="AN283">
        <v>24</v>
      </c>
      <c r="AP283" s="7"/>
      <c r="AQ283">
        <v>30.75</v>
      </c>
      <c r="AR283" s="1"/>
      <c r="AX283" s="3"/>
      <c r="BA283" s="3"/>
      <c r="BB283" s="1"/>
      <c r="BL283" s="1"/>
      <c r="BV283" s="1"/>
    </row>
    <row r="284" spans="1:74" x14ac:dyDescent="0.25">
      <c r="A284" s="1" t="s">
        <v>297</v>
      </c>
      <c r="B284" s="1">
        <v>9</v>
      </c>
      <c r="H284" s="1">
        <v>1</v>
      </c>
      <c r="I284" s="1">
        <v>1</v>
      </c>
      <c r="J284" s="1">
        <v>1</v>
      </c>
      <c r="K284" s="1">
        <v>1</v>
      </c>
      <c r="L284" s="1">
        <v>1</v>
      </c>
      <c r="M284" s="1">
        <v>1</v>
      </c>
      <c r="N284" s="1">
        <v>1</v>
      </c>
      <c r="O284" s="1">
        <v>1</v>
      </c>
      <c r="P284" s="1">
        <v>3</v>
      </c>
      <c r="Q284" s="1">
        <v>7</v>
      </c>
      <c r="R284" s="1">
        <v>1</v>
      </c>
      <c r="S284" s="1">
        <v>1</v>
      </c>
      <c r="T284" s="1">
        <v>4</v>
      </c>
      <c r="U284" s="1">
        <v>1</v>
      </c>
      <c r="V284" s="1">
        <v>1</v>
      </c>
      <c r="W284" s="1">
        <v>5</v>
      </c>
      <c r="X284" s="1">
        <v>3</v>
      </c>
      <c r="Y284" s="1">
        <v>5</v>
      </c>
      <c r="Z284" s="1">
        <v>8</v>
      </c>
      <c r="AA284" s="1">
        <v>2</v>
      </c>
      <c r="AB284" s="1">
        <v>6</v>
      </c>
      <c r="AC284" s="1">
        <v>8</v>
      </c>
      <c r="AK284" s="1">
        <v>15</v>
      </c>
      <c r="AM284" s="7"/>
      <c r="AN284">
        <v>5.75</v>
      </c>
      <c r="AP284" s="7">
        <v>20.75</v>
      </c>
      <c r="AR284" s="1"/>
      <c r="AX284" s="3"/>
      <c r="BA284" s="3"/>
      <c r="BB284" s="1"/>
      <c r="BL284" s="1"/>
      <c r="BV284" s="1"/>
    </row>
    <row r="285" spans="1:74" x14ac:dyDescent="0.25">
      <c r="A285" s="1" t="s">
        <v>298</v>
      </c>
      <c r="B285" s="1">
        <v>9</v>
      </c>
      <c r="H285" s="1">
        <v>1</v>
      </c>
      <c r="I285" s="1">
        <v>2</v>
      </c>
      <c r="J285" s="1">
        <v>1</v>
      </c>
      <c r="K285" s="1">
        <v>2</v>
      </c>
      <c r="L285" s="1">
        <v>1</v>
      </c>
      <c r="M285" s="1">
        <v>2</v>
      </c>
      <c r="N285" s="1">
        <v>1</v>
      </c>
      <c r="O285" s="1">
        <v>1</v>
      </c>
      <c r="P285" s="1">
        <v>2</v>
      </c>
      <c r="Q285" s="1">
        <v>1</v>
      </c>
      <c r="R285" s="1">
        <v>1</v>
      </c>
      <c r="S285" s="1">
        <v>1</v>
      </c>
      <c r="T285" s="1">
        <v>5</v>
      </c>
      <c r="U285" s="1">
        <v>4</v>
      </c>
      <c r="V285" s="1">
        <v>5</v>
      </c>
      <c r="W285" s="1">
        <v>2</v>
      </c>
      <c r="X285" s="1">
        <v>9</v>
      </c>
      <c r="Y285" s="1">
        <v>2</v>
      </c>
      <c r="Z285" s="1">
        <v>10</v>
      </c>
      <c r="AA285" s="1">
        <v>3</v>
      </c>
      <c r="AB285" s="1">
        <v>5</v>
      </c>
      <c r="AK285" s="1">
        <v>15</v>
      </c>
      <c r="AM285" s="7">
        <v>8.75</v>
      </c>
      <c r="AP285" s="7">
        <v>35.5</v>
      </c>
      <c r="AR285" s="1"/>
      <c r="AX285" s="3"/>
      <c r="BA285" s="3"/>
      <c r="BB285" s="1"/>
      <c r="BL285" s="1"/>
      <c r="BV285" s="1"/>
    </row>
    <row r="286" spans="1:74" x14ac:dyDescent="0.25">
      <c r="A286" s="1" t="s">
        <v>299</v>
      </c>
      <c r="B286" s="1">
        <v>9</v>
      </c>
      <c r="H286" s="1">
        <v>1</v>
      </c>
      <c r="I286" s="1">
        <v>1</v>
      </c>
      <c r="J286" s="1">
        <v>1</v>
      </c>
      <c r="K286" s="1">
        <v>1</v>
      </c>
      <c r="L286" s="1">
        <v>2</v>
      </c>
      <c r="M286" s="1">
        <v>4</v>
      </c>
      <c r="N286" s="1">
        <v>2</v>
      </c>
      <c r="O286" s="1">
        <v>4</v>
      </c>
      <c r="P286" s="1">
        <v>1</v>
      </c>
      <c r="Q286" s="1">
        <v>1</v>
      </c>
      <c r="R286" s="1">
        <v>1</v>
      </c>
      <c r="S286" s="1">
        <v>5</v>
      </c>
      <c r="T286" s="1">
        <v>1</v>
      </c>
      <c r="U286" s="1">
        <v>3</v>
      </c>
      <c r="V286" s="1">
        <v>1</v>
      </c>
      <c r="W286" s="1">
        <v>9</v>
      </c>
      <c r="X286" s="1">
        <v>5</v>
      </c>
      <c r="Y286" s="1">
        <v>8</v>
      </c>
      <c r="Z286" s="1">
        <v>6</v>
      </c>
      <c r="AA286" s="1">
        <v>5</v>
      </c>
      <c r="AB286" s="1">
        <v>4</v>
      </c>
      <c r="AC286" s="1">
        <v>6</v>
      </c>
      <c r="AK286" s="1">
        <v>15</v>
      </c>
      <c r="AM286" s="7">
        <v>12.75</v>
      </c>
      <c r="AP286" s="7">
        <v>60.75</v>
      </c>
      <c r="AR286" s="1"/>
      <c r="AX286" s="3"/>
      <c r="BA286" s="3"/>
      <c r="BB286" s="1"/>
      <c r="BL286" s="1"/>
      <c r="BV286" s="1"/>
    </row>
    <row r="287" spans="1:74" x14ac:dyDescent="0.25">
      <c r="A287" s="1" t="s">
        <v>301</v>
      </c>
      <c r="B287" s="1">
        <v>9</v>
      </c>
      <c r="H287" s="1">
        <v>2</v>
      </c>
      <c r="I287" s="1">
        <v>3</v>
      </c>
      <c r="J287" s="1">
        <v>1</v>
      </c>
      <c r="K287" s="1">
        <v>3</v>
      </c>
      <c r="L287" s="1">
        <v>2</v>
      </c>
      <c r="M287" s="1">
        <v>2</v>
      </c>
      <c r="N287" s="1">
        <v>3</v>
      </c>
      <c r="O287" s="1">
        <v>2</v>
      </c>
      <c r="P287" s="1">
        <v>3</v>
      </c>
      <c r="Q287" s="1">
        <v>4</v>
      </c>
      <c r="R287" s="1">
        <v>1</v>
      </c>
      <c r="S287" s="1">
        <v>1</v>
      </c>
      <c r="T287" s="1">
        <v>1</v>
      </c>
      <c r="U287" s="1">
        <v>10</v>
      </c>
      <c r="V287" s="1">
        <v>1</v>
      </c>
      <c r="W287" s="1">
        <v>10</v>
      </c>
      <c r="X287" s="1">
        <v>2</v>
      </c>
      <c r="Y287" s="1">
        <v>1</v>
      </c>
      <c r="AK287" s="1">
        <v>13</v>
      </c>
      <c r="AM287" s="7">
        <v>47.25</v>
      </c>
      <c r="AP287" s="7">
        <v>77</v>
      </c>
      <c r="AR287" s="1"/>
      <c r="AX287" s="3"/>
      <c r="BA287" s="3"/>
      <c r="BB287" s="1"/>
      <c r="BL287" s="1"/>
      <c r="BV287" s="1"/>
    </row>
    <row r="288" spans="1:74" x14ac:dyDescent="0.25">
      <c r="A288" s="12" t="s">
        <v>307</v>
      </c>
      <c r="B288" s="12">
        <v>9</v>
      </c>
      <c r="E288" s="12"/>
      <c r="F288" s="12"/>
      <c r="G288" s="12"/>
      <c r="H288" s="12">
        <v>1</v>
      </c>
      <c r="I288" s="12">
        <v>1</v>
      </c>
      <c r="J288" s="12">
        <v>2</v>
      </c>
      <c r="K288" s="12">
        <v>2</v>
      </c>
      <c r="L288" s="12">
        <v>4</v>
      </c>
      <c r="M288" s="12">
        <v>1</v>
      </c>
      <c r="N288" s="12">
        <v>1</v>
      </c>
      <c r="O288" s="12">
        <v>4</v>
      </c>
      <c r="P288" s="12">
        <v>2</v>
      </c>
      <c r="Q288" s="12">
        <v>2</v>
      </c>
      <c r="R288" s="12">
        <v>1</v>
      </c>
      <c r="S288" s="12">
        <v>1</v>
      </c>
      <c r="T288" s="12">
        <v>16</v>
      </c>
      <c r="U288" s="12">
        <v>1</v>
      </c>
      <c r="V288" s="12">
        <v>4</v>
      </c>
      <c r="W288" s="12">
        <v>8</v>
      </c>
      <c r="X288" s="12">
        <v>4</v>
      </c>
      <c r="Y288" s="12"/>
      <c r="Z288" s="12"/>
      <c r="AA288" s="12"/>
      <c r="AB288" s="12"/>
      <c r="AC288" s="12"/>
      <c r="AD288" s="12"/>
      <c r="AE288" s="12"/>
      <c r="AG288" s="12"/>
      <c r="AH288" s="12"/>
      <c r="AI288" s="12"/>
      <c r="AJ288" s="12"/>
      <c r="AK288" s="12">
        <v>12</v>
      </c>
      <c r="AM288" s="7">
        <v>78.25</v>
      </c>
      <c r="AP288" s="7">
        <v>90.5</v>
      </c>
      <c r="AR288" s="12"/>
      <c r="AX288" s="3"/>
      <c r="BA288" s="3"/>
      <c r="BB288" s="12"/>
      <c r="BL288" s="12"/>
      <c r="BT288" s="12"/>
      <c r="BU288" s="12"/>
      <c r="BV288" s="12"/>
    </row>
    <row r="289" spans="1:74" x14ac:dyDescent="0.25">
      <c r="A289" s="1" t="s">
        <v>308</v>
      </c>
      <c r="B289" s="1">
        <v>9</v>
      </c>
      <c r="H289" s="1">
        <v>2</v>
      </c>
      <c r="I289" s="1">
        <v>1</v>
      </c>
      <c r="J289" s="1">
        <v>1</v>
      </c>
      <c r="K289" s="1">
        <v>1</v>
      </c>
      <c r="L289" s="1">
        <v>2</v>
      </c>
      <c r="M289" s="1">
        <v>2</v>
      </c>
      <c r="N289" s="1">
        <v>1</v>
      </c>
      <c r="O289" s="1">
        <v>1</v>
      </c>
      <c r="P289" s="1">
        <v>1</v>
      </c>
      <c r="Q289" s="1">
        <v>3</v>
      </c>
      <c r="R289" s="1">
        <v>2</v>
      </c>
      <c r="S289" s="1">
        <v>1</v>
      </c>
      <c r="T289" s="1">
        <v>6</v>
      </c>
      <c r="U289" s="1">
        <v>3</v>
      </c>
      <c r="V289" s="1">
        <v>1</v>
      </c>
      <c r="W289" s="1">
        <v>1</v>
      </c>
      <c r="X289" s="1">
        <v>5</v>
      </c>
      <c r="Y289" s="1">
        <v>5</v>
      </c>
      <c r="Z289" s="1">
        <v>10</v>
      </c>
      <c r="AA289" s="1">
        <v>6</v>
      </c>
      <c r="AB289" s="1">
        <v>4</v>
      </c>
      <c r="AC289" s="1">
        <v>5</v>
      </c>
      <c r="AD289" s="1">
        <v>2</v>
      </c>
      <c r="AE289" s="1">
        <v>1</v>
      </c>
      <c r="AK289" s="1">
        <v>16</v>
      </c>
      <c r="AM289" s="7">
        <v>4</v>
      </c>
      <c r="AP289" s="7">
        <v>14.5</v>
      </c>
      <c r="AR289" s="1"/>
      <c r="AX289" s="3"/>
      <c r="BA289" s="3"/>
      <c r="BB289" s="1"/>
      <c r="BL289" s="1"/>
      <c r="BV289" s="1"/>
    </row>
    <row r="290" spans="1:74" x14ac:dyDescent="0.25">
      <c r="A290" s="12" t="s">
        <v>309</v>
      </c>
      <c r="B290" s="12">
        <v>9</v>
      </c>
      <c r="E290" s="12"/>
      <c r="F290" s="12"/>
      <c r="G290" s="12"/>
      <c r="H290" s="12">
        <v>2</v>
      </c>
      <c r="I290" s="12">
        <v>1</v>
      </c>
      <c r="J290" s="12">
        <v>1</v>
      </c>
      <c r="K290" s="12">
        <v>3</v>
      </c>
      <c r="L290" s="12">
        <v>1</v>
      </c>
      <c r="M290" s="12">
        <v>1</v>
      </c>
      <c r="N290" s="12">
        <v>1</v>
      </c>
      <c r="O290" s="12">
        <v>1</v>
      </c>
      <c r="P290" s="12">
        <v>1</v>
      </c>
      <c r="Q290" s="12">
        <v>2</v>
      </c>
      <c r="R290" s="12">
        <v>1</v>
      </c>
      <c r="S290" s="12">
        <v>5</v>
      </c>
      <c r="T290" s="12">
        <v>3</v>
      </c>
      <c r="U290" s="12">
        <v>1</v>
      </c>
      <c r="V290" s="12">
        <v>1</v>
      </c>
      <c r="W290" s="12">
        <v>2</v>
      </c>
      <c r="X290" s="12">
        <v>11</v>
      </c>
      <c r="Y290" s="12"/>
      <c r="Z290" s="12"/>
      <c r="AA290" s="12"/>
      <c r="AB290" s="12"/>
      <c r="AC290" s="12"/>
      <c r="AD290" s="12"/>
      <c r="AE290" s="12"/>
      <c r="AG290" s="12"/>
      <c r="AH290" s="12"/>
      <c r="AI290" s="12"/>
      <c r="AJ290" s="12"/>
      <c r="AK290" s="12">
        <v>16</v>
      </c>
      <c r="AN290">
        <v>7</v>
      </c>
      <c r="AP290" s="7">
        <v>14.5</v>
      </c>
      <c r="AR290" s="12"/>
      <c r="AX290" s="3"/>
      <c r="BA290" s="3"/>
      <c r="BB290" s="12"/>
      <c r="BL290" s="12"/>
      <c r="BT290" s="12"/>
      <c r="BU290" s="12"/>
      <c r="BV290" s="12"/>
    </row>
    <row r="291" spans="1:74" x14ac:dyDescent="0.25">
      <c r="A291" s="15" t="s">
        <v>313</v>
      </c>
      <c r="B291" s="15">
        <v>9</v>
      </c>
      <c r="E291" s="15"/>
      <c r="F291" s="15"/>
      <c r="G291" s="15"/>
      <c r="H291" s="15">
        <v>1</v>
      </c>
      <c r="I291" s="15">
        <v>1</v>
      </c>
      <c r="J291" s="15">
        <v>1</v>
      </c>
      <c r="K291" s="15">
        <v>1</v>
      </c>
      <c r="L291" s="15">
        <v>2</v>
      </c>
      <c r="M291" s="15">
        <v>1</v>
      </c>
      <c r="N291" s="15">
        <v>2</v>
      </c>
      <c r="O291" s="15">
        <v>1</v>
      </c>
      <c r="P291" s="15">
        <v>2</v>
      </c>
      <c r="Q291" s="15">
        <v>1</v>
      </c>
      <c r="R291" s="15">
        <v>2</v>
      </c>
      <c r="S291" s="15">
        <v>4</v>
      </c>
      <c r="T291" s="15">
        <v>1</v>
      </c>
      <c r="U291" s="15">
        <v>1</v>
      </c>
      <c r="V291" s="15">
        <v>7</v>
      </c>
      <c r="W291" s="15">
        <v>4</v>
      </c>
      <c r="X291" s="15">
        <v>2</v>
      </c>
      <c r="Y291" s="15">
        <v>1</v>
      </c>
      <c r="Z291" s="15">
        <v>2</v>
      </c>
      <c r="AA291" s="15">
        <v>13</v>
      </c>
      <c r="AB291" s="15">
        <v>1</v>
      </c>
      <c r="AC291" s="15"/>
      <c r="AD291" s="15"/>
      <c r="AE291" s="15"/>
      <c r="AG291" s="15"/>
      <c r="AH291" s="15"/>
      <c r="AI291" s="15"/>
      <c r="AJ291" s="15"/>
      <c r="AK291" s="15">
        <v>15</v>
      </c>
      <c r="AN291">
        <v>1.5</v>
      </c>
      <c r="AP291" s="7">
        <v>2.5</v>
      </c>
      <c r="AR291" s="15"/>
      <c r="AX291" s="3"/>
      <c r="BA291" s="3"/>
      <c r="BB291" s="15"/>
      <c r="BL291" s="15"/>
      <c r="BT291" s="15"/>
      <c r="BU291" s="15"/>
      <c r="BV291" s="15"/>
    </row>
    <row r="292" spans="1:74" x14ac:dyDescent="0.25">
      <c r="A292" s="17" t="s">
        <v>315</v>
      </c>
      <c r="B292" s="17">
        <v>9</v>
      </c>
      <c r="E292" s="17"/>
      <c r="F292" s="17"/>
      <c r="G292" s="17"/>
      <c r="H292" s="17">
        <v>1</v>
      </c>
      <c r="I292" s="17">
        <v>1</v>
      </c>
      <c r="J292" s="17">
        <v>2</v>
      </c>
      <c r="K292" s="17">
        <v>2</v>
      </c>
      <c r="L292" s="17">
        <v>1</v>
      </c>
      <c r="M292" s="17">
        <v>4</v>
      </c>
      <c r="N292" s="17">
        <v>2</v>
      </c>
      <c r="O292" s="17">
        <v>1</v>
      </c>
      <c r="P292" s="17">
        <v>1</v>
      </c>
      <c r="Q292" s="17">
        <v>2</v>
      </c>
      <c r="R292" s="17">
        <v>2</v>
      </c>
      <c r="S292" s="17">
        <v>4</v>
      </c>
      <c r="T292" s="17">
        <v>1</v>
      </c>
      <c r="U292" s="17">
        <v>3</v>
      </c>
      <c r="V292" s="17">
        <v>9</v>
      </c>
      <c r="W292" s="17">
        <v>3</v>
      </c>
      <c r="X292" s="17">
        <v>11</v>
      </c>
      <c r="Y292" s="17">
        <v>2</v>
      </c>
      <c r="Z292" s="17">
        <v>4</v>
      </c>
      <c r="AA292" s="17">
        <v>1</v>
      </c>
      <c r="AB292" s="17"/>
      <c r="AC292" s="17"/>
      <c r="AD292" s="17"/>
      <c r="AE292" s="17"/>
      <c r="AG292" s="17"/>
      <c r="AH292" s="17"/>
      <c r="AI292" s="17"/>
      <c r="AJ292" s="17"/>
      <c r="AK292" s="17">
        <v>14</v>
      </c>
      <c r="AM292" s="7">
        <v>24.75</v>
      </c>
      <c r="AP292" s="7">
        <v>52.25</v>
      </c>
      <c r="AR292" s="17"/>
      <c r="AX292" s="3"/>
      <c r="AY292" s="17"/>
      <c r="BA292" s="3"/>
      <c r="BB292" s="17"/>
      <c r="BL292" s="17"/>
      <c r="BT292" s="17"/>
      <c r="BU292" s="17"/>
      <c r="BV292" s="17"/>
    </row>
    <row r="293" spans="1:74" x14ac:dyDescent="0.25">
      <c r="A293" s="20" t="s">
        <v>320</v>
      </c>
      <c r="B293" s="20">
        <v>9</v>
      </c>
      <c r="E293" s="20"/>
      <c r="F293" s="20"/>
      <c r="G293" s="20"/>
      <c r="H293" s="20">
        <v>1</v>
      </c>
      <c r="I293" s="20">
        <v>1</v>
      </c>
      <c r="J293" s="20">
        <v>1</v>
      </c>
      <c r="K293" s="20">
        <v>1</v>
      </c>
      <c r="L293" s="20">
        <v>3</v>
      </c>
      <c r="M293" s="20">
        <v>1</v>
      </c>
      <c r="N293" s="20">
        <v>1</v>
      </c>
      <c r="O293" s="20">
        <v>1</v>
      </c>
      <c r="P293" s="20">
        <v>5</v>
      </c>
      <c r="Q293" s="20">
        <v>3</v>
      </c>
      <c r="R293" s="20">
        <v>4</v>
      </c>
      <c r="S293" s="20">
        <v>1</v>
      </c>
      <c r="T293" s="20">
        <v>2</v>
      </c>
      <c r="U293" s="20">
        <v>2</v>
      </c>
      <c r="V293" s="20">
        <v>2</v>
      </c>
      <c r="W293" s="20">
        <v>7</v>
      </c>
      <c r="X293" s="20">
        <v>2</v>
      </c>
      <c r="Y293" s="20">
        <v>2</v>
      </c>
      <c r="Z293" s="20"/>
      <c r="AA293" s="20"/>
      <c r="AB293" s="20"/>
      <c r="AC293" s="20"/>
      <c r="AD293" s="20"/>
      <c r="AE293" s="20"/>
      <c r="AG293" s="20"/>
      <c r="AH293" s="20"/>
      <c r="AI293" s="20"/>
      <c r="AJ293" s="20"/>
      <c r="AK293" s="20">
        <v>15</v>
      </c>
      <c r="AM293" s="7">
        <v>10</v>
      </c>
      <c r="AP293" s="7">
        <v>17.25</v>
      </c>
      <c r="AR293" s="20"/>
      <c r="AX293" s="3"/>
      <c r="AY293" s="20"/>
      <c r="BA293" s="3"/>
      <c r="BB293" s="20"/>
      <c r="BL293" s="20"/>
      <c r="BT293" s="20"/>
      <c r="BU293" s="20"/>
      <c r="BV293" s="20"/>
    </row>
    <row r="294" spans="1:74" x14ac:dyDescent="0.25">
      <c r="A294" s="22" t="s">
        <v>322</v>
      </c>
      <c r="B294" s="22">
        <v>9</v>
      </c>
      <c r="E294" s="22"/>
      <c r="F294" s="22"/>
      <c r="G294" s="22"/>
      <c r="H294" s="22">
        <v>1</v>
      </c>
      <c r="I294" s="22">
        <v>1</v>
      </c>
      <c r="J294" s="22">
        <v>1</v>
      </c>
      <c r="K294" s="22">
        <v>1</v>
      </c>
      <c r="L294" s="22">
        <v>1</v>
      </c>
      <c r="M294" s="22">
        <v>1</v>
      </c>
      <c r="N294" s="22">
        <v>1</v>
      </c>
      <c r="O294" s="22">
        <v>2</v>
      </c>
      <c r="P294" s="22">
        <v>1</v>
      </c>
      <c r="Q294" s="22">
        <v>1</v>
      </c>
      <c r="R294" s="22">
        <v>1</v>
      </c>
      <c r="S294" s="22">
        <v>9</v>
      </c>
      <c r="T294" s="22">
        <v>1</v>
      </c>
      <c r="U294" s="22">
        <v>1</v>
      </c>
      <c r="V294" s="22">
        <v>5</v>
      </c>
      <c r="W294" s="22">
        <v>1</v>
      </c>
      <c r="X294" s="22">
        <v>7</v>
      </c>
      <c r="Y294" s="22">
        <v>15</v>
      </c>
      <c r="Z294" s="22">
        <v>1</v>
      </c>
      <c r="AA294" s="22">
        <v>1</v>
      </c>
      <c r="AB294" s="22">
        <v>1</v>
      </c>
      <c r="AC294" s="22">
        <v>3</v>
      </c>
      <c r="AD294" s="22"/>
      <c r="AE294" s="22"/>
      <c r="AG294" s="22"/>
      <c r="AH294" s="22"/>
      <c r="AI294" s="22"/>
      <c r="AJ294" s="22"/>
      <c r="AK294" s="22">
        <v>16</v>
      </c>
      <c r="AM294" s="7"/>
      <c r="AN294">
        <v>3</v>
      </c>
      <c r="AP294" s="7">
        <v>11.5</v>
      </c>
      <c r="AR294" s="22"/>
      <c r="AX294" s="3"/>
      <c r="AY294" s="22"/>
      <c r="BA294" s="3"/>
      <c r="BB294" s="22"/>
      <c r="BL294" s="22"/>
      <c r="BT294" s="22"/>
      <c r="BU294" s="22"/>
      <c r="BV294" s="22"/>
    </row>
    <row r="295" spans="1:74" x14ac:dyDescent="0.25">
      <c r="A295" s="24" t="s">
        <v>324</v>
      </c>
      <c r="B295" s="24">
        <v>9</v>
      </c>
      <c r="E295" s="24"/>
      <c r="F295" s="24"/>
      <c r="G295" s="24"/>
      <c r="H295" s="24">
        <v>2</v>
      </c>
      <c r="I295" s="24">
        <v>1</v>
      </c>
      <c r="J295" s="24">
        <v>1</v>
      </c>
      <c r="K295" s="24">
        <v>3</v>
      </c>
      <c r="L295" s="24">
        <v>1</v>
      </c>
      <c r="M295" s="24">
        <v>2</v>
      </c>
      <c r="N295" s="24">
        <v>3</v>
      </c>
      <c r="O295" s="24">
        <v>4</v>
      </c>
      <c r="P295" s="24">
        <v>1</v>
      </c>
      <c r="Q295" s="24">
        <v>4</v>
      </c>
      <c r="R295" s="24">
        <v>1</v>
      </c>
      <c r="S295" s="24">
        <v>1</v>
      </c>
      <c r="T295" s="24">
        <v>1</v>
      </c>
      <c r="U295" s="24">
        <v>1</v>
      </c>
      <c r="V295" s="24">
        <v>2</v>
      </c>
      <c r="W295" s="24">
        <v>3</v>
      </c>
      <c r="X295" s="24">
        <v>3</v>
      </c>
      <c r="Y295" s="24">
        <v>1</v>
      </c>
      <c r="Z295" s="24">
        <v>6</v>
      </c>
      <c r="AA295" s="24">
        <v>9</v>
      </c>
      <c r="AB295" s="24">
        <v>3</v>
      </c>
      <c r="AC295" s="24">
        <v>2</v>
      </c>
      <c r="AD295" s="24"/>
      <c r="AE295" s="24"/>
      <c r="AG295" s="24"/>
      <c r="AH295" s="24"/>
      <c r="AI295" s="24"/>
      <c r="AJ295" s="24"/>
      <c r="AK295" s="24">
        <v>15</v>
      </c>
      <c r="AM295" s="7">
        <v>13.5</v>
      </c>
      <c r="AP295" s="7">
        <v>16.75</v>
      </c>
      <c r="AR295" s="24"/>
      <c r="AX295" s="3"/>
      <c r="AY295" s="24"/>
      <c r="BA295" s="3"/>
      <c r="BB295" s="24"/>
      <c r="BL295" s="24"/>
      <c r="BT295" s="24"/>
      <c r="BU295" s="24"/>
      <c r="BV295" s="24"/>
    </row>
    <row r="296" spans="1:74" x14ac:dyDescent="0.25">
      <c r="A296" s="30" t="s">
        <v>329</v>
      </c>
      <c r="B296" s="30">
        <v>9</v>
      </c>
      <c r="E296" s="30"/>
      <c r="F296" s="30"/>
      <c r="G296" s="30"/>
      <c r="H296" s="30">
        <v>1</v>
      </c>
      <c r="I296" s="30">
        <v>2</v>
      </c>
      <c r="J296" s="30">
        <v>1</v>
      </c>
      <c r="K296" s="30">
        <v>1</v>
      </c>
      <c r="L296" s="30">
        <v>1</v>
      </c>
      <c r="M296" s="30">
        <v>1</v>
      </c>
      <c r="N296" s="30">
        <v>3</v>
      </c>
      <c r="O296" s="30">
        <v>1</v>
      </c>
      <c r="P296" s="30">
        <v>1</v>
      </c>
      <c r="Q296" s="30">
        <v>1</v>
      </c>
      <c r="R296" s="30">
        <v>1</v>
      </c>
      <c r="S296" s="30">
        <v>3</v>
      </c>
      <c r="T296" s="30">
        <v>2</v>
      </c>
      <c r="U296" s="30">
        <v>1</v>
      </c>
      <c r="V296" s="30">
        <v>1</v>
      </c>
      <c r="W296" s="30">
        <v>4</v>
      </c>
      <c r="X296" s="30">
        <v>6</v>
      </c>
      <c r="Y296" s="30">
        <v>4</v>
      </c>
      <c r="Z296" s="30">
        <v>2</v>
      </c>
      <c r="AA296" s="30">
        <v>16</v>
      </c>
      <c r="AB296" s="30"/>
      <c r="AC296" s="30"/>
      <c r="AD296" s="30"/>
      <c r="AE296" s="30"/>
      <c r="AG296" s="30"/>
      <c r="AH296" s="30"/>
      <c r="AI296" s="30"/>
      <c r="AJ296" s="30"/>
      <c r="AK296" s="30">
        <v>16</v>
      </c>
      <c r="AM296" s="7"/>
      <c r="AN296">
        <v>26</v>
      </c>
      <c r="AP296" s="7">
        <v>12</v>
      </c>
      <c r="AR296" s="30"/>
      <c r="AX296" s="3"/>
      <c r="AY296" s="30"/>
      <c r="BA296" s="3"/>
      <c r="BB296" s="30"/>
      <c r="BL296" s="30"/>
      <c r="BT296" s="30"/>
      <c r="BU296" s="30"/>
      <c r="BV296" s="30"/>
    </row>
    <row r="297" spans="1:74" x14ac:dyDescent="0.25">
      <c r="A297" s="40" t="s">
        <v>338</v>
      </c>
      <c r="B297" s="40">
        <v>9</v>
      </c>
      <c r="E297" s="40"/>
      <c r="F297" s="40"/>
      <c r="G297" s="40"/>
      <c r="H297" s="40">
        <v>3</v>
      </c>
      <c r="I297" s="40">
        <v>1</v>
      </c>
      <c r="J297" s="40">
        <v>1</v>
      </c>
      <c r="K297" s="40">
        <v>1</v>
      </c>
      <c r="L297" s="40">
        <v>1</v>
      </c>
      <c r="M297" s="40">
        <v>4</v>
      </c>
      <c r="N297" s="40">
        <v>1</v>
      </c>
      <c r="O297" s="40">
        <v>1</v>
      </c>
      <c r="P297" s="40">
        <v>1</v>
      </c>
      <c r="Q297" s="40">
        <v>4</v>
      </c>
      <c r="R297" s="40">
        <v>2</v>
      </c>
      <c r="S297" s="40">
        <v>5</v>
      </c>
      <c r="T297" s="40">
        <v>4</v>
      </c>
      <c r="U297" s="40">
        <v>3</v>
      </c>
      <c r="V297" s="40">
        <v>2</v>
      </c>
      <c r="W297" s="40">
        <v>1</v>
      </c>
      <c r="X297" s="40">
        <v>1</v>
      </c>
      <c r="Y297" s="40">
        <v>8</v>
      </c>
      <c r="Z297" s="40">
        <v>1</v>
      </c>
      <c r="AA297" s="40">
        <v>2</v>
      </c>
      <c r="AB297" s="40">
        <v>3</v>
      </c>
      <c r="AC297" s="40">
        <v>1</v>
      </c>
      <c r="AD297" s="40">
        <v>3</v>
      </c>
      <c r="AE297" s="40">
        <v>1</v>
      </c>
      <c r="AF297" s="3">
        <v>1</v>
      </c>
      <c r="AG297" s="40"/>
      <c r="AH297" s="40"/>
      <c r="AI297" s="40"/>
      <c r="AJ297" s="40"/>
      <c r="AK297" s="40">
        <v>13</v>
      </c>
      <c r="AM297" s="7"/>
      <c r="AP297" s="7"/>
      <c r="AR297" s="40"/>
      <c r="AX297" s="3"/>
      <c r="AY297" s="40"/>
      <c r="BA297" s="3"/>
      <c r="BB297" s="40"/>
      <c r="BL297" s="40"/>
      <c r="BT297" s="40"/>
      <c r="BU297" s="40"/>
      <c r="BV297" s="40"/>
    </row>
    <row r="298" spans="1:74" x14ac:dyDescent="0.25">
      <c r="A298" s="41" t="s">
        <v>339</v>
      </c>
      <c r="B298" s="41">
        <v>9</v>
      </c>
      <c r="E298" s="41"/>
      <c r="F298" s="41"/>
      <c r="G298" s="41"/>
      <c r="H298" s="41">
        <v>1</v>
      </c>
      <c r="I298" s="41">
        <v>3</v>
      </c>
      <c r="J298" s="41">
        <v>1</v>
      </c>
      <c r="K298" s="41">
        <v>6</v>
      </c>
      <c r="L298" s="41">
        <v>1</v>
      </c>
      <c r="M298" s="41">
        <v>1</v>
      </c>
      <c r="N298" s="41">
        <v>1</v>
      </c>
      <c r="O298" s="41">
        <v>3</v>
      </c>
      <c r="P298" s="41">
        <v>1</v>
      </c>
      <c r="Q298" s="41">
        <v>2</v>
      </c>
      <c r="R298" s="41">
        <v>4</v>
      </c>
      <c r="S298" s="41">
        <v>2</v>
      </c>
      <c r="T298" s="41">
        <v>3</v>
      </c>
      <c r="U298" s="41">
        <v>1</v>
      </c>
      <c r="V298" s="41">
        <v>8</v>
      </c>
      <c r="W298" s="41">
        <v>2</v>
      </c>
      <c r="X298" s="41">
        <v>2</v>
      </c>
      <c r="Y298" s="41">
        <v>4</v>
      </c>
      <c r="Z298" s="41">
        <v>2</v>
      </c>
      <c r="AA298" s="41">
        <v>1</v>
      </c>
      <c r="AB298" s="41">
        <v>4</v>
      </c>
      <c r="AC298" s="41">
        <v>1</v>
      </c>
      <c r="AD298" s="41"/>
      <c r="AE298" s="41"/>
      <c r="AG298" s="41"/>
      <c r="AH298" s="41"/>
      <c r="AI298" s="41"/>
      <c r="AJ298" s="41"/>
      <c r="AK298" s="41">
        <v>14</v>
      </c>
      <c r="AM298" s="7"/>
      <c r="AP298" s="7"/>
      <c r="AR298" s="41"/>
      <c r="AX298" s="3"/>
      <c r="AY298" s="41"/>
      <c r="BA298" s="3"/>
      <c r="BB298" s="41"/>
      <c r="BL298" s="41"/>
      <c r="BT298" s="41"/>
      <c r="BU298" s="41"/>
      <c r="BV298" s="41"/>
    </row>
    <row r="299" spans="1:74" x14ac:dyDescent="0.25">
      <c r="A299" s="42" t="s">
        <v>340</v>
      </c>
      <c r="B299" s="42">
        <v>9</v>
      </c>
      <c r="E299" s="42"/>
      <c r="F299" s="42"/>
      <c r="G299" s="42"/>
      <c r="H299" s="42">
        <v>1</v>
      </c>
      <c r="I299" s="42">
        <v>2</v>
      </c>
      <c r="J299" s="42">
        <v>2</v>
      </c>
      <c r="K299" s="42">
        <v>1</v>
      </c>
      <c r="L299" s="42">
        <v>1</v>
      </c>
      <c r="M299" s="42">
        <v>2</v>
      </c>
      <c r="N299" s="42">
        <v>6</v>
      </c>
      <c r="O299" s="42">
        <v>1</v>
      </c>
      <c r="P299" s="42">
        <v>2</v>
      </c>
      <c r="Q299" s="42">
        <v>3</v>
      </c>
      <c r="R299" s="42">
        <v>1</v>
      </c>
      <c r="S299" s="42">
        <v>1</v>
      </c>
      <c r="T299" s="42">
        <v>2</v>
      </c>
      <c r="U299" s="42">
        <v>1</v>
      </c>
      <c r="V299" s="42">
        <v>1</v>
      </c>
      <c r="W299" s="42">
        <v>4</v>
      </c>
      <c r="X299" s="42">
        <v>5</v>
      </c>
      <c r="Y299" s="42">
        <v>4</v>
      </c>
      <c r="Z299" s="42">
        <v>14</v>
      </c>
      <c r="AA299" s="42">
        <v>1</v>
      </c>
      <c r="AB299" s="42"/>
      <c r="AC299" s="42"/>
      <c r="AD299" s="42"/>
      <c r="AE299" s="42"/>
      <c r="AG299" s="42"/>
      <c r="AH299" s="42"/>
      <c r="AI299" s="42"/>
      <c r="AJ299" s="42"/>
      <c r="AK299" s="42">
        <v>15</v>
      </c>
      <c r="AM299" s="7"/>
      <c r="AP299" s="7"/>
      <c r="AR299" s="42"/>
      <c r="AX299" s="3"/>
      <c r="AY299" s="42"/>
      <c r="BA299" s="3"/>
      <c r="BB299" s="42"/>
      <c r="BL299" s="42"/>
      <c r="BT299" s="42"/>
      <c r="BU299" s="42"/>
      <c r="BV299" s="42"/>
    </row>
    <row r="300" spans="1:74" x14ac:dyDescent="0.25">
      <c r="A300" s="44" t="s">
        <v>342</v>
      </c>
      <c r="B300" s="44">
        <v>9</v>
      </c>
      <c r="E300" s="44"/>
      <c r="F300" s="44"/>
      <c r="G300" s="44"/>
      <c r="H300" s="44">
        <v>1</v>
      </c>
      <c r="I300" s="44">
        <v>1</v>
      </c>
      <c r="J300" s="44">
        <v>2</v>
      </c>
      <c r="K300" s="44">
        <v>1</v>
      </c>
      <c r="L300" s="44">
        <v>1</v>
      </c>
      <c r="M300" s="44">
        <v>1</v>
      </c>
      <c r="N300" s="44">
        <v>2</v>
      </c>
      <c r="O300" s="44">
        <v>1</v>
      </c>
      <c r="P300" s="44">
        <v>1</v>
      </c>
      <c r="Q300" s="44">
        <v>1</v>
      </c>
      <c r="R300" s="44">
        <v>1</v>
      </c>
      <c r="S300" s="44">
        <v>4</v>
      </c>
      <c r="T300" s="44">
        <v>2</v>
      </c>
      <c r="U300" s="44">
        <v>3</v>
      </c>
      <c r="V300" s="44">
        <v>5</v>
      </c>
      <c r="W300" s="44">
        <v>5</v>
      </c>
      <c r="X300" s="44">
        <v>1</v>
      </c>
      <c r="Y300" s="44">
        <v>2</v>
      </c>
      <c r="Z300" s="44">
        <v>6</v>
      </c>
      <c r="AA300" s="44">
        <v>6</v>
      </c>
      <c r="AB300" s="44"/>
      <c r="AC300" s="44"/>
      <c r="AD300" s="44"/>
      <c r="AE300" s="44"/>
      <c r="AG300" s="44"/>
      <c r="AH300" s="44"/>
      <c r="AI300" s="44"/>
      <c r="AJ300" s="44"/>
      <c r="AK300" s="44">
        <v>15</v>
      </c>
      <c r="AM300" s="7"/>
      <c r="AP300" s="7"/>
      <c r="AR300" s="44"/>
      <c r="AX300" s="3"/>
      <c r="AY300" s="44"/>
      <c r="BA300" s="3"/>
      <c r="BB300" s="44"/>
      <c r="BL300" s="44"/>
      <c r="BT300" s="44"/>
      <c r="BU300" s="44"/>
      <c r="BV300" s="44"/>
    </row>
    <row r="301" spans="1:74" x14ac:dyDescent="0.25">
      <c r="A301" s="51" t="s">
        <v>351</v>
      </c>
      <c r="B301" s="51">
        <v>9</v>
      </c>
      <c r="E301" s="51"/>
      <c r="F301" s="51"/>
      <c r="G301" s="51"/>
      <c r="H301" s="51">
        <v>2</v>
      </c>
      <c r="I301" s="51">
        <v>1</v>
      </c>
      <c r="J301" s="51">
        <v>2</v>
      </c>
      <c r="K301" s="51">
        <v>1</v>
      </c>
      <c r="L301" s="51">
        <v>1</v>
      </c>
      <c r="M301" s="51">
        <v>3</v>
      </c>
      <c r="N301" s="51">
        <v>4</v>
      </c>
      <c r="O301" s="51">
        <v>2</v>
      </c>
      <c r="P301" s="51">
        <v>2</v>
      </c>
      <c r="Q301" s="51">
        <v>2</v>
      </c>
      <c r="R301" s="51">
        <v>1</v>
      </c>
      <c r="S301" s="51">
        <v>6</v>
      </c>
      <c r="T301" s="51">
        <v>1</v>
      </c>
      <c r="U301" s="51">
        <v>1</v>
      </c>
      <c r="V301" s="51">
        <v>1</v>
      </c>
      <c r="W301" s="51">
        <v>4</v>
      </c>
      <c r="X301" s="51">
        <v>6</v>
      </c>
      <c r="Y301" s="51">
        <v>3</v>
      </c>
      <c r="Z301" s="51">
        <v>10</v>
      </c>
      <c r="AA301" s="51">
        <v>2</v>
      </c>
      <c r="AB301" s="51">
        <v>1</v>
      </c>
      <c r="AC301" s="51">
        <v>7</v>
      </c>
      <c r="AD301" s="51">
        <v>13</v>
      </c>
      <c r="AE301" s="51"/>
      <c r="AG301" s="51"/>
      <c r="AH301" s="51"/>
      <c r="AI301" s="51"/>
      <c r="AJ301" s="51"/>
      <c r="AK301" s="51">
        <v>15</v>
      </c>
      <c r="AM301" s="7"/>
      <c r="AP301" s="7"/>
      <c r="AR301" s="51"/>
      <c r="AX301" s="3"/>
      <c r="AY301" s="51"/>
      <c r="BA301" s="3"/>
      <c r="BB301" s="51"/>
      <c r="BL301" s="51"/>
      <c r="BT301" s="51"/>
      <c r="BU301" s="51"/>
      <c r="BV301" s="51"/>
    </row>
    <row r="302" spans="1:74" x14ac:dyDescent="0.25">
      <c r="A302" s="52" t="s">
        <v>352</v>
      </c>
      <c r="B302" s="52">
        <v>9</v>
      </c>
      <c r="E302" s="52"/>
      <c r="F302" s="52"/>
      <c r="G302" s="52"/>
      <c r="H302" s="52">
        <v>1</v>
      </c>
      <c r="I302" s="52">
        <v>1</v>
      </c>
      <c r="J302" s="52">
        <v>1</v>
      </c>
      <c r="K302" s="52">
        <v>1</v>
      </c>
      <c r="L302" s="52">
        <v>2</v>
      </c>
      <c r="M302" s="52">
        <v>2</v>
      </c>
      <c r="N302" s="52">
        <v>1</v>
      </c>
      <c r="O302" s="52">
        <v>1</v>
      </c>
      <c r="P302" s="52">
        <v>3</v>
      </c>
      <c r="Q302" s="52">
        <v>3</v>
      </c>
      <c r="R302" s="52">
        <v>1</v>
      </c>
      <c r="S302" s="52">
        <v>1</v>
      </c>
      <c r="T302" s="52">
        <v>1</v>
      </c>
      <c r="U302" s="52">
        <v>2</v>
      </c>
      <c r="V302" s="52">
        <v>3</v>
      </c>
      <c r="W302" s="52">
        <v>2</v>
      </c>
      <c r="X302" s="52">
        <v>7</v>
      </c>
      <c r="Y302" s="52">
        <v>3</v>
      </c>
      <c r="Z302" s="52">
        <v>1</v>
      </c>
      <c r="AA302" s="52">
        <v>1</v>
      </c>
      <c r="AB302" s="52">
        <v>4</v>
      </c>
      <c r="AC302" s="52">
        <v>2</v>
      </c>
      <c r="AD302" s="52">
        <v>4</v>
      </c>
      <c r="AE302" s="52">
        <v>8</v>
      </c>
      <c r="AF302" s="3">
        <v>5</v>
      </c>
      <c r="AG302" s="52"/>
      <c r="AH302" s="52"/>
      <c r="AI302" s="52"/>
      <c r="AJ302" s="52"/>
      <c r="AK302" s="52">
        <v>16</v>
      </c>
      <c r="AM302" s="7"/>
      <c r="AP302" s="7"/>
      <c r="AR302" s="52"/>
      <c r="AX302" s="3"/>
      <c r="AY302" s="52"/>
      <c r="BA302" s="3"/>
      <c r="BB302" s="52"/>
      <c r="BL302" s="52"/>
      <c r="BT302" s="52"/>
      <c r="BU302" s="52"/>
      <c r="BV302" s="52"/>
    </row>
    <row r="303" spans="1:74" x14ac:dyDescent="0.25">
      <c r="A303" s="53" t="s">
        <v>354</v>
      </c>
      <c r="B303" s="53">
        <v>9</v>
      </c>
      <c r="E303" s="53"/>
      <c r="F303" s="53"/>
      <c r="G303" s="53"/>
      <c r="H303" s="53">
        <v>2</v>
      </c>
      <c r="I303" s="53">
        <v>5</v>
      </c>
      <c r="J303" s="53">
        <v>3</v>
      </c>
      <c r="K303" s="53">
        <v>1</v>
      </c>
      <c r="L303" s="53">
        <v>1</v>
      </c>
      <c r="M303" s="53">
        <v>1</v>
      </c>
      <c r="N303" s="53">
        <v>3</v>
      </c>
      <c r="O303" s="53">
        <v>3</v>
      </c>
      <c r="P303" s="53">
        <v>4</v>
      </c>
      <c r="Q303" s="53">
        <v>1</v>
      </c>
      <c r="R303" s="53">
        <v>1</v>
      </c>
      <c r="S303" s="53">
        <v>1</v>
      </c>
      <c r="T303" s="53">
        <v>1</v>
      </c>
      <c r="U303" s="53">
        <v>1</v>
      </c>
      <c r="V303" s="53">
        <v>4</v>
      </c>
      <c r="W303" s="53">
        <v>6</v>
      </c>
      <c r="X303" s="53">
        <v>3</v>
      </c>
      <c r="Y303" s="53">
        <v>2</v>
      </c>
      <c r="Z303" s="53">
        <v>6</v>
      </c>
      <c r="AA303" s="53">
        <v>1</v>
      </c>
      <c r="AB303" s="53"/>
      <c r="AC303" s="53"/>
      <c r="AD303" s="53"/>
      <c r="AE303" s="53"/>
      <c r="AG303" s="53"/>
      <c r="AH303" s="53"/>
      <c r="AI303" s="53"/>
      <c r="AJ303" s="53"/>
      <c r="AK303" s="53">
        <v>14</v>
      </c>
      <c r="AM303" s="7"/>
      <c r="AP303" s="7"/>
      <c r="AR303" s="53"/>
      <c r="AX303" s="3"/>
      <c r="AY303" s="53"/>
      <c r="BA303" s="3"/>
      <c r="BB303" s="53"/>
      <c r="BL303" s="53"/>
      <c r="BT303" s="53"/>
      <c r="BU303" s="53"/>
      <c r="BV303" s="53"/>
    </row>
    <row r="304" spans="1:74" x14ac:dyDescent="0.25">
      <c r="A304" s="54" t="s">
        <v>356</v>
      </c>
      <c r="B304" s="54">
        <v>9</v>
      </c>
      <c r="E304" s="54"/>
      <c r="F304" s="54"/>
      <c r="G304" s="54"/>
      <c r="H304" s="54">
        <v>1</v>
      </c>
      <c r="I304" s="54">
        <v>1</v>
      </c>
      <c r="J304" s="54">
        <v>1</v>
      </c>
      <c r="K304" s="54">
        <v>1</v>
      </c>
      <c r="L304" s="54">
        <v>1</v>
      </c>
      <c r="M304" s="54">
        <v>1</v>
      </c>
      <c r="N304" s="54">
        <v>1</v>
      </c>
      <c r="O304" s="54">
        <v>1</v>
      </c>
      <c r="P304" s="54">
        <v>2</v>
      </c>
      <c r="Q304" s="54">
        <v>2</v>
      </c>
      <c r="R304" s="54">
        <v>2</v>
      </c>
      <c r="S304" s="54">
        <v>1</v>
      </c>
      <c r="T304" s="54">
        <v>2</v>
      </c>
      <c r="U304" s="54">
        <v>1</v>
      </c>
      <c r="V304" s="54">
        <v>4</v>
      </c>
      <c r="W304" s="54">
        <v>3</v>
      </c>
      <c r="X304" s="54">
        <v>7</v>
      </c>
      <c r="Y304" s="54">
        <v>4</v>
      </c>
      <c r="Z304" s="54">
        <v>1</v>
      </c>
      <c r="AA304" s="54">
        <v>3</v>
      </c>
      <c r="AB304" s="54">
        <v>4</v>
      </c>
      <c r="AC304" s="54">
        <v>1</v>
      </c>
      <c r="AD304" s="54"/>
      <c r="AE304" s="54"/>
      <c r="AG304" s="54"/>
      <c r="AH304" s="54"/>
      <c r="AI304" s="54"/>
      <c r="AJ304" s="54"/>
      <c r="AK304" s="54">
        <v>16</v>
      </c>
      <c r="AM304" s="7"/>
      <c r="AP304" s="7"/>
      <c r="AR304" s="54"/>
      <c r="AX304" s="3"/>
      <c r="AY304" s="54"/>
      <c r="BA304" s="3"/>
      <c r="BB304" s="54"/>
      <c r="BL304" s="54"/>
      <c r="BT304" s="54"/>
      <c r="BU304" s="54"/>
      <c r="BV304" s="54"/>
    </row>
    <row r="305" spans="1:74" x14ac:dyDescent="0.25">
      <c r="A305" s="57" t="s">
        <v>359</v>
      </c>
      <c r="B305" s="57">
        <v>9</v>
      </c>
      <c r="E305" s="57"/>
      <c r="F305" s="57"/>
      <c r="G305" s="57"/>
      <c r="H305" s="57">
        <v>1</v>
      </c>
      <c r="I305" s="57">
        <v>1</v>
      </c>
      <c r="J305" s="57">
        <v>2</v>
      </c>
      <c r="K305" s="57">
        <v>1</v>
      </c>
      <c r="L305" s="57">
        <v>1</v>
      </c>
      <c r="M305" s="57">
        <v>1</v>
      </c>
      <c r="N305" s="57">
        <v>3</v>
      </c>
      <c r="O305" s="57">
        <v>1</v>
      </c>
      <c r="P305" s="57">
        <v>2</v>
      </c>
      <c r="Q305" s="57">
        <v>1</v>
      </c>
      <c r="R305" s="57">
        <v>5</v>
      </c>
      <c r="S305" s="57">
        <v>1</v>
      </c>
      <c r="T305" s="57">
        <v>1</v>
      </c>
      <c r="U305" s="57">
        <v>1</v>
      </c>
      <c r="V305" s="57">
        <v>1</v>
      </c>
      <c r="W305" s="57">
        <v>1</v>
      </c>
      <c r="X305" s="57">
        <v>1</v>
      </c>
      <c r="Y305" s="57">
        <v>1</v>
      </c>
      <c r="Z305" s="57">
        <v>1</v>
      </c>
      <c r="AA305" s="57">
        <v>3</v>
      </c>
      <c r="AB305" s="57">
        <v>3</v>
      </c>
      <c r="AC305" s="57">
        <v>3</v>
      </c>
      <c r="AD305" s="57">
        <v>1</v>
      </c>
      <c r="AE305" s="57">
        <v>8</v>
      </c>
      <c r="AF305" s="3">
        <v>7</v>
      </c>
      <c r="AG305" s="57"/>
      <c r="AH305" s="57"/>
      <c r="AI305" s="57"/>
      <c r="AJ305" s="57"/>
      <c r="AK305" s="57">
        <v>20</v>
      </c>
      <c r="AM305" s="7"/>
      <c r="AP305" s="7"/>
      <c r="AR305" s="57"/>
      <c r="AX305" s="3"/>
      <c r="AY305" s="57"/>
      <c r="BA305" s="3"/>
      <c r="BB305" s="57"/>
      <c r="BL305" s="57"/>
      <c r="BT305" s="57"/>
      <c r="BU305" s="57"/>
      <c r="BV305" s="57"/>
    </row>
    <row r="306" spans="1:74" x14ac:dyDescent="0.25">
      <c r="A306" s="58" t="s">
        <v>360</v>
      </c>
      <c r="B306" s="58">
        <v>9</v>
      </c>
      <c r="E306" s="58"/>
      <c r="F306" s="58"/>
      <c r="G306" s="58"/>
      <c r="H306" s="58">
        <v>1</v>
      </c>
      <c r="I306" s="58">
        <v>1</v>
      </c>
      <c r="J306" s="58">
        <v>1</v>
      </c>
      <c r="K306" s="58">
        <v>1</v>
      </c>
      <c r="L306" s="58">
        <v>1</v>
      </c>
      <c r="M306" s="58">
        <v>1</v>
      </c>
      <c r="N306" s="58">
        <v>2</v>
      </c>
      <c r="O306" s="58">
        <v>1</v>
      </c>
      <c r="P306" s="58">
        <v>2</v>
      </c>
      <c r="Q306" s="58">
        <v>1</v>
      </c>
      <c r="R306" s="58">
        <v>2</v>
      </c>
      <c r="S306" s="58">
        <v>2</v>
      </c>
      <c r="T306" s="58">
        <v>1</v>
      </c>
      <c r="U306" s="58">
        <v>2</v>
      </c>
      <c r="V306" s="58">
        <v>3</v>
      </c>
      <c r="W306" s="58">
        <v>1</v>
      </c>
      <c r="X306" s="58">
        <v>1</v>
      </c>
      <c r="Y306" s="58">
        <v>1</v>
      </c>
      <c r="Z306" s="58">
        <v>1</v>
      </c>
      <c r="AA306" s="58">
        <v>5</v>
      </c>
      <c r="AB306" s="58">
        <v>4</v>
      </c>
      <c r="AC306" s="58">
        <v>3</v>
      </c>
      <c r="AD306" s="58">
        <v>5</v>
      </c>
      <c r="AE306" s="58"/>
      <c r="AG306" s="58"/>
      <c r="AH306" s="58"/>
      <c r="AI306" s="58"/>
      <c r="AJ306" s="58"/>
      <c r="AK306" s="58">
        <v>19</v>
      </c>
      <c r="AM306" s="7"/>
      <c r="AP306" s="7"/>
      <c r="AR306" s="58"/>
      <c r="AX306" s="3"/>
      <c r="AY306" s="58"/>
      <c r="BA306" s="3"/>
      <c r="BB306" s="58"/>
      <c r="BL306" s="58"/>
      <c r="BT306" s="58"/>
      <c r="BU306" s="58"/>
      <c r="BV306" s="58"/>
    </row>
    <row r="307" spans="1:74" x14ac:dyDescent="0.25">
      <c r="A307" s="60" t="s">
        <v>362</v>
      </c>
      <c r="B307" s="60">
        <v>9</v>
      </c>
      <c r="E307" s="60"/>
      <c r="F307" s="60"/>
      <c r="G307" s="60"/>
      <c r="H307" s="60">
        <v>1</v>
      </c>
      <c r="I307" s="60">
        <v>3</v>
      </c>
      <c r="J307" s="60">
        <v>2</v>
      </c>
      <c r="K307" s="60">
        <v>1</v>
      </c>
      <c r="L307" s="60">
        <v>2</v>
      </c>
      <c r="M307" s="60">
        <v>1</v>
      </c>
      <c r="N307" s="60">
        <v>1</v>
      </c>
      <c r="O307" s="60">
        <v>3</v>
      </c>
      <c r="P307" s="60">
        <v>4</v>
      </c>
      <c r="Q307" s="60">
        <v>2</v>
      </c>
      <c r="R307" s="60">
        <v>2</v>
      </c>
      <c r="S307" s="60">
        <v>2</v>
      </c>
      <c r="T307" s="60">
        <v>3</v>
      </c>
      <c r="U307" s="60">
        <v>2</v>
      </c>
      <c r="V307" s="60">
        <v>3</v>
      </c>
      <c r="W307" s="60">
        <v>1</v>
      </c>
      <c r="X307" s="60">
        <v>6</v>
      </c>
      <c r="Y307" s="60">
        <v>2</v>
      </c>
      <c r="Z307" s="60">
        <v>4</v>
      </c>
      <c r="AA307" s="60">
        <v>1</v>
      </c>
      <c r="AB307" s="60">
        <v>8</v>
      </c>
      <c r="AC307" s="60">
        <v>3</v>
      </c>
      <c r="AD307" s="60">
        <v>8</v>
      </c>
      <c r="AE307" s="60"/>
      <c r="AG307" s="60"/>
      <c r="AH307" s="60"/>
      <c r="AI307" s="60"/>
      <c r="AJ307" s="60"/>
      <c r="AK307" s="60">
        <v>14</v>
      </c>
      <c r="AM307" s="7"/>
      <c r="AP307" s="7"/>
      <c r="AR307" s="60"/>
      <c r="AX307" s="3"/>
      <c r="AY307" s="60"/>
      <c r="BA307" s="3"/>
      <c r="BB307" s="60"/>
      <c r="BL307" s="60"/>
      <c r="BT307" s="60"/>
      <c r="BU307" s="60"/>
      <c r="BV307" s="60"/>
    </row>
    <row r="308" spans="1:74" x14ac:dyDescent="0.25">
      <c r="A308" s="12" t="s">
        <v>364</v>
      </c>
      <c r="B308" s="12">
        <v>9</v>
      </c>
      <c r="E308" s="12"/>
      <c r="F308" s="12"/>
      <c r="G308" s="12"/>
      <c r="H308" s="12">
        <v>2</v>
      </c>
      <c r="I308" s="12">
        <v>2</v>
      </c>
      <c r="J308" s="12">
        <v>1</v>
      </c>
      <c r="K308" s="12">
        <v>1</v>
      </c>
      <c r="L308" s="12">
        <v>1</v>
      </c>
      <c r="M308" s="12">
        <v>4</v>
      </c>
      <c r="N308" s="12">
        <v>1</v>
      </c>
      <c r="O308" s="12">
        <v>1</v>
      </c>
      <c r="P308" s="12">
        <v>1</v>
      </c>
      <c r="Q308" s="12">
        <v>2</v>
      </c>
      <c r="R308" s="12">
        <v>4</v>
      </c>
      <c r="S308" s="12">
        <v>3</v>
      </c>
      <c r="T308" s="12">
        <v>2</v>
      </c>
      <c r="U308" s="12">
        <v>5</v>
      </c>
      <c r="V308" s="12">
        <v>6</v>
      </c>
      <c r="W308" s="12">
        <v>4</v>
      </c>
      <c r="X308" s="12">
        <v>5</v>
      </c>
      <c r="Y308" s="12">
        <v>2</v>
      </c>
      <c r="Z308" s="12">
        <v>7</v>
      </c>
      <c r="AA308" s="12"/>
      <c r="AB308" s="12"/>
      <c r="AC308" s="12"/>
      <c r="AD308" s="12"/>
      <c r="AE308" s="12"/>
      <c r="AG308" s="12"/>
      <c r="AH308" s="12"/>
      <c r="AI308" s="12"/>
      <c r="AJ308" s="12"/>
      <c r="AK308" s="12">
        <v>14</v>
      </c>
      <c r="AM308" s="7"/>
      <c r="AP308" s="7"/>
      <c r="AR308" s="12"/>
      <c r="AX308" s="3"/>
      <c r="BA308" s="3"/>
      <c r="BB308" s="12"/>
      <c r="BL308" s="12"/>
      <c r="BT308" s="12"/>
      <c r="BU308" s="12"/>
      <c r="BV308" s="12"/>
    </row>
    <row r="309" spans="1:74" x14ac:dyDescent="0.25">
      <c r="A309" s="62" t="s">
        <v>365</v>
      </c>
      <c r="B309" s="62">
        <v>9</v>
      </c>
      <c r="E309" s="62"/>
      <c r="F309" s="62"/>
      <c r="G309" s="62"/>
      <c r="H309" s="62">
        <v>3</v>
      </c>
      <c r="I309" s="62">
        <v>1</v>
      </c>
      <c r="J309" s="62">
        <v>1</v>
      </c>
      <c r="K309" s="62">
        <v>1</v>
      </c>
      <c r="L309" s="62">
        <v>1</v>
      </c>
      <c r="M309" s="62">
        <v>1</v>
      </c>
      <c r="N309" s="62">
        <v>1</v>
      </c>
      <c r="O309" s="62">
        <v>2</v>
      </c>
      <c r="P309" s="62">
        <v>1</v>
      </c>
      <c r="Q309" s="62">
        <v>1</v>
      </c>
      <c r="R309" s="62">
        <v>1</v>
      </c>
      <c r="S309" s="62">
        <v>3</v>
      </c>
      <c r="T309" s="62">
        <v>1</v>
      </c>
      <c r="U309" s="62">
        <v>2</v>
      </c>
      <c r="V309" s="62">
        <v>4</v>
      </c>
      <c r="W309" s="62">
        <v>2</v>
      </c>
      <c r="X309" s="62">
        <v>3</v>
      </c>
      <c r="Y309" s="62"/>
      <c r="Z309" s="62"/>
      <c r="AA309" s="62"/>
      <c r="AB309" s="62"/>
      <c r="AC309" s="62"/>
      <c r="AD309" s="62"/>
      <c r="AE309" s="62"/>
      <c r="AG309" s="62"/>
      <c r="AH309" s="62"/>
      <c r="AI309" s="62"/>
      <c r="AJ309" s="62"/>
      <c r="AK309" s="62">
        <v>17</v>
      </c>
      <c r="AM309" s="7"/>
      <c r="AP309" s="7"/>
      <c r="AR309" s="62"/>
      <c r="AX309" s="3"/>
      <c r="AY309" s="62"/>
      <c r="BA309" s="3"/>
      <c r="BB309" s="62"/>
      <c r="BL309" s="62"/>
      <c r="BT309" s="62"/>
      <c r="BU309" s="62"/>
      <c r="BV309" s="62"/>
    </row>
    <row r="310" spans="1:74" x14ac:dyDescent="0.25">
      <c r="A310" s="63" t="s">
        <v>366</v>
      </c>
      <c r="B310" s="63">
        <v>9</v>
      </c>
      <c r="E310" s="63"/>
      <c r="F310" s="63"/>
      <c r="G310" s="63"/>
      <c r="H310" s="63">
        <v>3</v>
      </c>
      <c r="I310" s="63">
        <v>2</v>
      </c>
      <c r="J310" s="63">
        <v>1</v>
      </c>
      <c r="K310" s="63">
        <v>2</v>
      </c>
      <c r="L310" s="63">
        <v>1</v>
      </c>
      <c r="M310" s="63">
        <v>1</v>
      </c>
      <c r="N310" s="63">
        <v>1</v>
      </c>
      <c r="O310" s="63">
        <v>1</v>
      </c>
      <c r="P310" s="63">
        <v>2</v>
      </c>
      <c r="Q310" s="63">
        <v>2</v>
      </c>
      <c r="R310" s="63">
        <v>3</v>
      </c>
      <c r="S310" s="63">
        <v>1</v>
      </c>
      <c r="T310" s="63">
        <v>1</v>
      </c>
      <c r="U310" s="63">
        <v>2</v>
      </c>
      <c r="V310" s="63">
        <v>2</v>
      </c>
      <c r="W310" s="63">
        <v>1</v>
      </c>
      <c r="X310" s="63">
        <v>3</v>
      </c>
      <c r="Y310" s="63">
        <v>9</v>
      </c>
      <c r="Z310" s="63">
        <v>1</v>
      </c>
      <c r="AA310" s="63">
        <v>6</v>
      </c>
      <c r="AB310" s="63">
        <v>3</v>
      </c>
      <c r="AC310" s="63">
        <v>2</v>
      </c>
      <c r="AD310" s="63">
        <v>10</v>
      </c>
      <c r="AE310" s="63">
        <v>1</v>
      </c>
      <c r="AG310" s="63"/>
      <c r="AH310" s="63"/>
      <c r="AI310" s="63"/>
      <c r="AJ310" s="63"/>
      <c r="AK310" s="63">
        <v>17</v>
      </c>
      <c r="AM310" s="7"/>
      <c r="AP310" s="7"/>
      <c r="AR310" s="63"/>
      <c r="AX310" s="3"/>
      <c r="AY310" s="63"/>
      <c r="BA310" s="3"/>
      <c r="BB310" s="63"/>
      <c r="BL310" s="63"/>
      <c r="BT310" s="63"/>
      <c r="BU310" s="63"/>
      <c r="BV310" s="63"/>
    </row>
    <row r="311" spans="1:74" x14ac:dyDescent="0.25">
      <c r="A311" s="65" t="s">
        <v>367</v>
      </c>
      <c r="B311" s="65">
        <v>9</v>
      </c>
      <c r="E311" s="65"/>
      <c r="F311" s="65"/>
      <c r="G311" s="65"/>
      <c r="H311" s="65">
        <v>1</v>
      </c>
      <c r="I311" s="65">
        <v>1</v>
      </c>
      <c r="J311" s="65">
        <v>1</v>
      </c>
      <c r="K311" s="65">
        <v>2</v>
      </c>
      <c r="L311" s="65">
        <v>1</v>
      </c>
      <c r="M311" s="65">
        <v>2</v>
      </c>
      <c r="N311" s="65">
        <v>1</v>
      </c>
      <c r="O311" s="65">
        <v>1</v>
      </c>
      <c r="P311" s="65">
        <v>3</v>
      </c>
      <c r="Q311" s="65">
        <v>1</v>
      </c>
      <c r="R311" s="65">
        <v>4</v>
      </c>
      <c r="S311" s="65">
        <v>1</v>
      </c>
      <c r="T311" s="65">
        <v>2</v>
      </c>
      <c r="U311" s="65">
        <v>1</v>
      </c>
      <c r="V311" s="65">
        <v>3</v>
      </c>
      <c r="W311" s="65">
        <v>6</v>
      </c>
      <c r="X311" s="65">
        <v>2</v>
      </c>
      <c r="Y311" s="65">
        <v>2</v>
      </c>
      <c r="Z311" s="65">
        <v>5</v>
      </c>
      <c r="AA311" s="65">
        <v>3</v>
      </c>
      <c r="AB311" s="65">
        <v>1</v>
      </c>
      <c r="AC311" s="65">
        <v>6</v>
      </c>
      <c r="AD311" s="65">
        <v>2</v>
      </c>
      <c r="AE311" s="65"/>
      <c r="AG311" s="65"/>
      <c r="AH311" s="65"/>
      <c r="AI311" s="65"/>
      <c r="AJ311" s="65"/>
      <c r="AK311" s="65">
        <v>15</v>
      </c>
      <c r="AM311" s="7"/>
      <c r="AP311" s="7"/>
      <c r="AR311" s="65"/>
      <c r="AX311" s="3"/>
      <c r="AY311" s="65"/>
      <c r="BA311" s="3"/>
      <c r="BB311" s="65"/>
      <c r="BL311" s="65"/>
      <c r="BT311" s="65"/>
      <c r="BU311" s="65"/>
      <c r="BV311" s="65"/>
    </row>
    <row r="312" spans="1:74" x14ac:dyDescent="0.25">
      <c r="A312" s="67" t="s">
        <v>370</v>
      </c>
      <c r="B312" s="67">
        <v>9</v>
      </c>
      <c r="E312" s="67"/>
      <c r="F312" s="67"/>
      <c r="G312" s="67"/>
      <c r="H312" s="67">
        <v>1</v>
      </c>
      <c r="I312" s="67">
        <v>1</v>
      </c>
      <c r="J312" s="67">
        <v>2</v>
      </c>
      <c r="K312" s="67">
        <v>1</v>
      </c>
      <c r="L312" s="67">
        <v>1</v>
      </c>
      <c r="M312" s="67">
        <v>1</v>
      </c>
      <c r="N312" s="67">
        <v>1</v>
      </c>
      <c r="O312" s="67">
        <v>1</v>
      </c>
      <c r="P312" s="67">
        <v>2</v>
      </c>
      <c r="Q312" s="67">
        <v>1</v>
      </c>
      <c r="R312" s="67">
        <v>2</v>
      </c>
      <c r="S312" s="67">
        <v>1</v>
      </c>
      <c r="T312" s="67">
        <v>1</v>
      </c>
      <c r="U312" s="67">
        <v>3</v>
      </c>
      <c r="V312" s="67">
        <v>1</v>
      </c>
      <c r="W312" s="67">
        <v>1</v>
      </c>
      <c r="X312" s="67">
        <v>1</v>
      </c>
      <c r="Y312" s="67">
        <v>2</v>
      </c>
      <c r="Z312" s="67">
        <v>4</v>
      </c>
      <c r="AA312" s="67">
        <v>8</v>
      </c>
      <c r="AB312" s="67">
        <v>6</v>
      </c>
      <c r="AC312" s="67">
        <v>2</v>
      </c>
      <c r="AD312" s="67"/>
      <c r="AE312" s="67"/>
      <c r="AG312" s="67"/>
      <c r="AH312" s="67"/>
      <c r="AI312" s="67"/>
      <c r="AJ312" s="67"/>
      <c r="AK312" s="67">
        <v>19</v>
      </c>
      <c r="AM312" s="7"/>
      <c r="AP312" s="7"/>
      <c r="AR312" s="67"/>
      <c r="AX312" s="3"/>
      <c r="AY312" s="67"/>
      <c r="BA312" s="3"/>
      <c r="BB312" s="67"/>
      <c r="BL312" s="67"/>
      <c r="BT312" s="67"/>
      <c r="BU312" s="67"/>
      <c r="BV312" s="67"/>
    </row>
    <row r="313" spans="1:74" x14ac:dyDescent="0.25">
      <c r="A313" s="68" t="s">
        <v>371</v>
      </c>
      <c r="B313" s="68">
        <v>9</v>
      </c>
      <c r="E313" s="68"/>
      <c r="F313" s="68"/>
      <c r="G313" s="68"/>
      <c r="H313" s="68">
        <v>1</v>
      </c>
      <c r="I313" s="68">
        <v>1</v>
      </c>
      <c r="J313" s="68">
        <v>2</v>
      </c>
      <c r="K313" s="68">
        <v>1</v>
      </c>
      <c r="L313" s="68">
        <v>1</v>
      </c>
      <c r="M313" s="68">
        <v>1</v>
      </c>
      <c r="N313" s="68">
        <v>3</v>
      </c>
      <c r="O313" s="68">
        <v>3</v>
      </c>
      <c r="P313" s="68">
        <v>2</v>
      </c>
      <c r="Q313" s="68">
        <v>1</v>
      </c>
      <c r="R313" s="68">
        <v>1</v>
      </c>
      <c r="S313" s="68">
        <v>1</v>
      </c>
      <c r="T313" s="68">
        <v>3</v>
      </c>
      <c r="U313" s="68">
        <v>2</v>
      </c>
      <c r="V313" s="68">
        <v>8</v>
      </c>
      <c r="W313" s="68">
        <v>6</v>
      </c>
      <c r="X313" s="68">
        <v>2</v>
      </c>
      <c r="Y313" s="68"/>
      <c r="Z313" s="68"/>
      <c r="AA313" s="68"/>
      <c r="AB313" s="68"/>
      <c r="AC313" s="68"/>
      <c r="AD313" s="68"/>
      <c r="AE313" s="68"/>
      <c r="AG313" s="68"/>
      <c r="AH313" s="68"/>
      <c r="AI313" s="68"/>
      <c r="AJ313" s="68"/>
      <c r="AK313" s="68">
        <v>14</v>
      </c>
      <c r="AM313" s="7"/>
      <c r="AP313" s="7"/>
      <c r="AR313" s="68"/>
      <c r="AX313" s="3"/>
      <c r="AY313" s="68"/>
      <c r="BA313" s="3"/>
      <c r="BB313" s="68"/>
      <c r="BL313" s="68"/>
      <c r="BT313" s="68"/>
      <c r="BU313" s="68"/>
      <c r="BV313" s="68"/>
    </row>
    <row r="314" spans="1:74" x14ac:dyDescent="0.25">
      <c r="A314" s="75" t="s">
        <v>376</v>
      </c>
      <c r="B314" s="75">
        <v>9</v>
      </c>
      <c r="E314" s="75"/>
      <c r="F314" s="75"/>
      <c r="G314" s="75"/>
      <c r="H314" s="75">
        <v>1</v>
      </c>
      <c r="I314" s="75">
        <v>1</v>
      </c>
      <c r="J314" s="75">
        <v>2</v>
      </c>
      <c r="K314" s="75">
        <v>1</v>
      </c>
      <c r="L314" s="75">
        <v>1</v>
      </c>
      <c r="M314" s="75">
        <v>1</v>
      </c>
      <c r="N314" s="75">
        <v>1</v>
      </c>
      <c r="O314" s="75">
        <v>2</v>
      </c>
      <c r="P314" s="75">
        <v>1</v>
      </c>
      <c r="Q314" s="75">
        <v>3</v>
      </c>
      <c r="R314" s="75">
        <v>1</v>
      </c>
      <c r="S314" s="75">
        <v>1</v>
      </c>
      <c r="T314" s="75">
        <v>2</v>
      </c>
      <c r="U314" s="75">
        <v>4</v>
      </c>
      <c r="V314" s="75">
        <v>6</v>
      </c>
      <c r="W314" s="75">
        <v>2</v>
      </c>
      <c r="X314" s="75">
        <v>1</v>
      </c>
      <c r="Y314" s="75">
        <v>8</v>
      </c>
      <c r="Z314" s="75">
        <v>3</v>
      </c>
      <c r="AA314" s="75">
        <v>2</v>
      </c>
      <c r="AB314" s="75">
        <v>6</v>
      </c>
      <c r="AC314" s="75"/>
      <c r="AD314" s="75"/>
      <c r="AE314" s="75"/>
      <c r="AG314" s="75"/>
      <c r="AH314" s="75"/>
      <c r="AI314" s="75"/>
      <c r="AJ314" s="75"/>
      <c r="AK314" s="75">
        <v>16</v>
      </c>
      <c r="AM314" s="7"/>
      <c r="AP314" s="7"/>
      <c r="AR314" s="75"/>
      <c r="AX314" s="3"/>
      <c r="AY314" s="75"/>
      <c r="BA314" s="3"/>
      <c r="BB314" s="75"/>
      <c r="BL314" s="75"/>
      <c r="BT314" s="75"/>
      <c r="BU314" s="75"/>
      <c r="BV314" s="75"/>
    </row>
    <row r="315" spans="1:74" x14ac:dyDescent="0.25">
      <c r="A315" s="62" t="s">
        <v>377</v>
      </c>
      <c r="B315" s="62">
        <v>9</v>
      </c>
      <c r="E315" s="62"/>
      <c r="F315" s="62"/>
      <c r="G315" s="62"/>
      <c r="H315" s="62">
        <v>1</v>
      </c>
      <c r="I315" s="62">
        <v>4</v>
      </c>
      <c r="J315" s="62">
        <v>1</v>
      </c>
      <c r="K315" s="62">
        <v>1</v>
      </c>
      <c r="L315" s="62">
        <v>1</v>
      </c>
      <c r="M315" s="62">
        <v>2</v>
      </c>
      <c r="N315" s="62">
        <v>6</v>
      </c>
      <c r="O315" s="62">
        <v>5</v>
      </c>
      <c r="P315" s="62">
        <v>1</v>
      </c>
      <c r="Q315" s="62">
        <v>3</v>
      </c>
      <c r="R315" s="62">
        <v>1</v>
      </c>
      <c r="S315" s="62">
        <v>2</v>
      </c>
      <c r="T315" s="62">
        <v>1</v>
      </c>
      <c r="U315" s="62">
        <v>2</v>
      </c>
      <c r="V315" s="62">
        <v>1</v>
      </c>
      <c r="W315" s="62">
        <v>4</v>
      </c>
      <c r="X315" s="62">
        <v>2</v>
      </c>
      <c r="Y315" s="62">
        <v>3</v>
      </c>
      <c r="Z315" s="62">
        <v>2</v>
      </c>
      <c r="AA315" s="62"/>
      <c r="AB315" s="62"/>
      <c r="AC315" s="62"/>
      <c r="AD315" s="62"/>
      <c r="AE315" s="62"/>
      <c r="AG315" s="62"/>
      <c r="AH315" s="62"/>
      <c r="AI315" s="62"/>
      <c r="AJ315" s="62"/>
      <c r="AK315" s="62">
        <v>13</v>
      </c>
      <c r="AM315" s="7"/>
      <c r="AP315" s="7"/>
      <c r="AR315" s="62"/>
      <c r="AX315" s="3"/>
      <c r="AY315" s="62"/>
      <c r="BA315" s="3"/>
      <c r="BB315" s="62"/>
      <c r="BL315" s="62"/>
      <c r="BT315" s="62"/>
      <c r="BU315" s="62"/>
      <c r="BV315" s="62"/>
    </row>
    <row r="316" spans="1:74" x14ac:dyDescent="0.25">
      <c r="A316" s="75" t="s">
        <v>378</v>
      </c>
      <c r="B316" s="75">
        <v>9</v>
      </c>
      <c r="E316" s="75"/>
      <c r="F316" s="75"/>
      <c r="G316" s="75"/>
      <c r="H316" s="75">
        <v>1</v>
      </c>
      <c r="I316" s="75">
        <v>1</v>
      </c>
      <c r="J316" s="75">
        <v>1</v>
      </c>
      <c r="K316" s="75">
        <v>1</v>
      </c>
      <c r="L316" s="75">
        <v>2</v>
      </c>
      <c r="M316" s="75">
        <v>2</v>
      </c>
      <c r="N316" s="75">
        <v>1</v>
      </c>
      <c r="O316" s="75">
        <v>1</v>
      </c>
      <c r="P316" s="75">
        <v>1</v>
      </c>
      <c r="Q316" s="75">
        <v>1</v>
      </c>
      <c r="R316" s="75">
        <v>1</v>
      </c>
      <c r="S316" s="75">
        <v>1</v>
      </c>
      <c r="T316" s="75">
        <v>2</v>
      </c>
      <c r="U316" s="75">
        <v>1</v>
      </c>
      <c r="V316" s="75">
        <v>2</v>
      </c>
      <c r="W316" s="75">
        <v>6</v>
      </c>
      <c r="X316" s="75">
        <v>6</v>
      </c>
      <c r="Y316" s="75">
        <v>5</v>
      </c>
      <c r="Z316" s="75">
        <v>6</v>
      </c>
      <c r="AA316" s="75">
        <v>8</v>
      </c>
      <c r="AB316" s="75">
        <v>4</v>
      </c>
      <c r="AC316" s="75"/>
      <c r="AD316" s="75"/>
      <c r="AE316" s="75"/>
      <c r="AG316" s="75"/>
      <c r="AH316" s="75"/>
      <c r="AI316" s="75"/>
      <c r="AJ316" s="75"/>
      <c r="AK316" s="75">
        <v>16</v>
      </c>
      <c r="AM316" s="7"/>
      <c r="AP316" s="7"/>
      <c r="AR316" s="75"/>
      <c r="AX316" s="3"/>
      <c r="AY316" s="75"/>
      <c r="BA316" s="3"/>
      <c r="BB316" s="75"/>
      <c r="BL316" s="75"/>
      <c r="BT316" s="75"/>
      <c r="BU316" s="75"/>
      <c r="BV316" s="75"/>
    </row>
    <row r="317" spans="1:74" x14ac:dyDescent="0.25">
      <c r="A317" s="75" t="s">
        <v>380</v>
      </c>
      <c r="B317" s="75">
        <v>9</v>
      </c>
      <c r="E317" s="75"/>
      <c r="F317" s="75"/>
      <c r="G317" s="75"/>
      <c r="H317" s="75">
        <v>1</v>
      </c>
      <c r="I317" s="75">
        <v>5</v>
      </c>
      <c r="J317" s="75">
        <v>1</v>
      </c>
      <c r="K317" s="75">
        <v>2</v>
      </c>
      <c r="L317" s="75">
        <v>1</v>
      </c>
      <c r="M317" s="75">
        <v>1</v>
      </c>
      <c r="N317" s="75">
        <v>1</v>
      </c>
      <c r="O317" s="75">
        <v>1</v>
      </c>
      <c r="P317" s="75">
        <v>1</v>
      </c>
      <c r="Q317" s="75">
        <v>2</v>
      </c>
      <c r="R317" s="75">
        <v>1</v>
      </c>
      <c r="S317" s="75">
        <v>2</v>
      </c>
      <c r="T317" s="75">
        <v>3</v>
      </c>
      <c r="U317" s="75">
        <v>9</v>
      </c>
      <c r="V317" s="75">
        <v>2</v>
      </c>
      <c r="W317" s="75">
        <v>1</v>
      </c>
      <c r="X317" s="75">
        <v>2</v>
      </c>
      <c r="Y317" s="75">
        <v>3</v>
      </c>
      <c r="Z317" s="75">
        <v>2</v>
      </c>
      <c r="AA317" s="75">
        <v>2</v>
      </c>
      <c r="AB317" s="75">
        <v>1</v>
      </c>
      <c r="AC317" s="75">
        <v>1</v>
      </c>
      <c r="AD317" s="75">
        <v>3</v>
      </c>
      <c r="AE317" s="75">
        <v>1</v>
      </c>
      <c r="AF317" s="3">
        <v>5</v>
      </c>
      <c r="AG317" s="75">
        <v>1</v>
      </c>
      <c r="AH317" s="75"/>
      <c r="AI317" s="75"/>
      <c r="AJ317" s="75"/>
      <c r="AK317" s="75">
        <v>13</v>
      </c>
      <c r="AM317" s="7"/>
      <c r="AP317" s="7"/>
      <c r="AR317" s="75"/>
      <c r="AX317" s="3"/>
      <c r="AY317" s="75"/>
      <c r="BA317" s="3"/>
      <c r="BB317" s="75"/>
      <c r="BL317" s="75"/>
      <c r="BT317" s="75"/>
      <c r="BU317" s="75"/>
      <c r="BV317" s="75"/>
    </row>
    <row r="318" spans="1:74" x14ac:dyDescent="0.25">
      <c r="A318" s="76" t="s">
        <v>382</v>
      </c>
      <c r="B318" s="76">
        <v>9</v>
      </c>
      <c r="E318" s="76"/>
      <c r="F318" s="76"/>
      <c r="G318" s="76"/>
      <c r="H318" s="76">
        <v>1</v>
      </c>
      <c r="I318" s="76">
        <v>1</v>
      </c>
      <c r="J318" s="76">
        <v>1</v>
      </c>
      <c r="K318" s="76">
        <v>1</v>
      </c>
      <c r="L318" s="76">
        <v>1</v>
      </c>
      <c r="M318" s="76">
        <v>1</v>
      </c>
      <c r="N318" s="76">
        <v>1</v>
      </c>
      <c r="O318" s="76">
        <v>1</v>
      </c>
      <c r="P318" s="76">
        <v>1</v>
      </c>
      <c r="Q318" s="76">
        <v>1</v>
      </c>
      <c r="R318" s="76">
        <v>1</v>
      </c>
      <c r="S318" s="76">
        <v>2</v>
      </c>
      <c r="T318" s="76">
        <v>2</v>
      </c>
      <c r="U318" s="76">
        <v>3</v>
      </c>
      <c r="V318" s="76">
        <v>1</v>
      </c>
      <c r="W318" s="76">
        <v>2</v>
      </c>
      <c r="X318" s="76">
        <v>2</v>
      </c>
      <c r="Y318" s="76">
        <v>1</v>
      </c>
      <c r="Z318" s="76">
        <v>2</v>
      </c>
      <c r="AA318" s="76">
        <v>7</v>
      </c>
      <c r="AB318" s="76">
        <v>3</v>
      </c>
      <c r="AC318" s="76">
        <v>2</v>
      </c>
      <c r="AD318" s="76">
        <v>1</v>
      </c>
      <c r="AE318" s="76">
        <v>2</v>
      </c>
      <c r="AF318" s="3">
        <v>9</v>
      </c>
      <c r="AG318" s="76">
        <v>4</v>
      </c>
      <c r="AH318" s="76"/>
      <c r="AI318" s="76"/>
      <c r="AJ318" s="76"/>
      <c r="AK318" s="76">
        <v>19</v>
      </c>
      <c r="AM318" s="7"/>
      <c r="AP318" s="7"/>
      <c r="AR318" s="76"/>
      <c r="AX318" s="3"/>
      <c r="AY318" s="76"/>
      <c r="BA318" s="3"/>
      <c r="BB318" s="76"/>
      <c r="BL318" s="76"/>
      <c r="BT318" s="76"/>
      <c r="BU318" s="76"/>
      <c r="BV318" s="76"/>
    </row>
    <row r="319" spans="1:74" x14ac:dyDescent="0.25">
      <c r="A319" s="80" t="s">
        <v>386</v>
      </c>
      <c r="B319" s="80">
        <v>9</v>
      </c>
      <c r="E319" s="80"/>
      <c r="F319" s="80"/>
      <c r="G319" s="80"/>
      <c r="H319" s="80">
        <v>1</v>
      </c>
      <c r="I319" s="80">
        <v>4</v>
      </c>
      <c r="J319" s="80">
        <v>1</v>
      </c>
      <c r="K319" s="80">
        <v>1</v>
      </c>
      <c r="L319" s="80">
        <v>2</v>
      </c>
      <c r="M319" s="80">
        <v>4</v>
      </c>
      <c r="N319" s="80">
        <v>1</v>
      </c>
      <c r="O319" s="80">
        <v>1</v>
      </c>
      <c r="P319" s="80">
        <v>1</v>
      </c>
      <c r="Q319" s="80">
        <v>3</v>
      </c>
      <c r="R319" s="80">
        <v>3</v>
      </c>
      <c r="S319" s="80">
        <v>3</v>
      </c>
      <c r="T319" s="80">
        <v>8</v>
      </c>
      <c r="U319" s="80">
        <v>1</v>
      </c>
      <c r="V319" s="80">
        <v>2</v>
      </c>
      <c r="W319" s="80">
        <v>3</v>
      </c>
      <c r="X319" s="80">
        <v>5</v>
      </c>
      <c r="Y319" s="80">
        <v>1</v>
      </c>
      <c r="Z319" s="80">
        <v>4</v>
      </c>
      <c r="AA319" s="80">
        <v>2</v>
      </c>
      <c r="AB319" s="80"/>
      <c r="AC319" s="80"/>
      <c r="AD319" s="80"/>
      <c r="AE319" s="80"/>
      <c r="AG319" s="80"/>
      <c r="AH319" s="80"/>
      <c r="AI319" s="80"/>
      <c r="AJ319" s="80"/>
      <c r="AK319" s="80">
        <v>12</v>
      </c>
      <c r="AM319" s="7"/>
      <c r="AP319" s="7"/>
      <c r="AR319" s="80"/>
      <c r="AX319" s="3"/>
      <c r="AY319" s="80"/>
      <c r="BA319" s="3"/>
      <c r="BB319" s="80"/>
      <c r="BL319" s="80"/>
      <c r="BT319" s="80"/>
      <c r="BU319" s="80"/>
      <c r="BV319" s="80"/>
    </row>
    <row r="320" spans="1:74" x14ac:dyDescent="0.25">
      <c r="A320" s="81" t="s">
        <v>389</v>
      </c>
      <c r="B320" s="81">
        <v>9</v>
      </c>
      <c r="E320" s="81"/>
      <c r="F320" s="81"/>
      <c r="G320" s="81"/>
      <c r="H320" s="81">
        <v>1</v>
      </c>
      <c r="I320" s="81">
        <v>2</v>
      </c>
      <c r="J320" s="81">
        <v>2</v>
      </c>
      <c r="K320" s="81">
        <v>1</v>
      </c>
      <c r="L320" s="81">
        <v>1</v>
      </c>
      <c r="M320" s="81">
        <v>1</v>
      </c>
      <c r="N320" s="81">
        <v>2</v>
      </c>
      <c r="O320" s="81">
        <v>1</v>
      </c>
      <c r="P320" s="81">
        <v>1</v>
      </c>
      <c r="Q320" s="81">
        <v>1</v>
      </c>
      <c r="R320" s="81">
        <v>2</v>
      </c>
      <c r="S320" s="81">
        <v>1</v>
      </c>
      <c r="T320" s="81">
        <v>4</v>
      </c>
      <c r="U320" s="81">
        <v>1</v>
      </c>
      <c r="V320" s="81">
        <v>6</v>
      </c>
      <c r="W320" s="81">
        <v>3</v>
      </c>
      <c r="X320" s="81">
        <v>4</v>
      </c>
      <c r="Y320" s="81">
        <v>2</v>
      </c>
      <c r="Z320" s="81">
        <v>6</v>
      </c>
      <c r="AA320" s="81">
        <v>5</v>
      </c>
      <c r="AB320" s="81">
        <v>4</v>
      </c>
      <c r="AC320" s="81">
        <v>5</v>
      </c>
      <c r="AD320" s="81">
        <v>4</v>
      </c>
      <c r="AE320" s="81"/>
      <c r="AG320" s="81"/>
      <c r="AH320" s="81"/>
      <c r="AI320" s="81"/>
      <c r="AJ320" s="81"/>
      <c r="AK320" s="81">
        <v>16</v>
      </c>
      <c r="AM320" s="7"/>
      <c r="AP320" s="7"/>
      <c r="AR320" s="81"/>
      <c r="AX320" s="3"/>
      <c r="AY320" s="81"/>
      <c r="BA320" s="3"/>
      <c r="BB320" s="81"/>
      <c r="BL320" s="81"/>
      <c r="BT320" s="81"/>
      <c r="BU320" s="81"/>
      <c r="BV320" s="81"/>
    </row>
    <row r="321" spans="1:74" x14ac:dyDescent="0.25">
      <c r="A321" s="81" t="s">
        <v>390</v>
      </c>
      <c r="B321" s="81">
        <v>9</v>
      </c>
      <c r="E321" s="81"/>
      <c r="F321" s="81"/>
      <c r="G321" s="81"/>
      <c r="H321" s="81">
        <v>1</v>
      </c>
      <c r="I321" s="81">
        <v>1</v>
      </c>
      <c r="J321" s="81">
        <v>1</v>
      </c>
      <c r="K321" s="81">
        <v>1</v>
      </c>
      <c r="L321" s="81">
        <v>1</v>
      </c>
      <c r="M321" s="81">
        <v>2</v>
      </c>
      <c r="N321" s="81">
        <v>1</v>
      </c>
      <c r="O321" s="81">
        <v>1</v>
      </c>
      <c r="P321" s="81">
        <v>1</v>
      </c>
      <c r="Q321" s="81">
        <v>2</v>
      </c>
      <c r="R321" s="81">
        <v>1</v>
      </c>
      <c r="S321" s="81">
        <v>2</v>
      </c>
      <c r="T321" s="81">
        <v>5</v>
      </c>
      <c r="U321" s="81">
        <v>3</v>
      </c>
      <c r="V321" s="81">
        <v>2</v>
      </c>
      <c r="W321" s="81">
        <v>6</v>
      </c>
      <c r="X321" s="81">
        <v>2</v>
      </c>
      <c r="Y321" s="81">
        <v>1</v>
      </c>
      <c r="Z321" s="81">
        <v>5</v>
      </c>
      <c r="AA321" s="81"/>
      <c r="AB321" s="81"/>
      <c r="AC321" s="81"/>
      <c r="AD321" s="81"/>
      <c r="AE321" s="81"/>
      <c r="AG321" s="81"/>
      <c r="AH321" s="81"/>
      <c r="AI321" s="81"/>
      <c r="AJ321" s="81"/>
      <c r="AK321" s="81">
        <v>15</v>
      </c>
      <c r="AM321" s="7"/>
      <c r="AP321" s="7"/>
      <c r="AR321" s="81"/>
      <c r="AX321" s="3"/>
      <c r="AY321" s="81"/>
      <c r="BA321" s="3"/>
      <c r="BB321" s="81"/>
      <c r="BL321" s="81"/>
      <c r="BT321" s="81"/>
      <c r="BU321" s="81"/>
      <c r="BV321" s="81"/>
    </row>
    <row r="322" spans="1:74" x14ac:dyDescent="0.25">
      <c r="A322" s="84" t="s">
        <v>395</v>
      </c>
      <c r="B322" s="84">
        <v>9</v>
      </c>
      <c r="E322" s="84"/>
      <c r="F322" s="84"/>
      <c r="G322" s="84"/>
      <c r="H322" s="84">
        <v>1</v>
      </c>
      <c r="I322" s="84">
        <v>1</v>
      </c>
      <c r="J322" s="84">
        <v>1</v>
      </c>
      <c r="K322" s="84">
        <v>3</v>
      </c>
      <c r="L322" s="84">
        <v>1</v>
      </c>
      <c r="M322" s="84">
        <v>6</v>
      </c>
      <c r="N322" s="84">
        <v>1</v>
      </c>
      <c r="O322" s="84">
        <v>3</v>
      </c>
      <c r="P322" s="84">
        <v>3</v>
      </c>
      <c r="Q322" s="84">
        <v>1</v>
      </c>
      <c r="R322" s="84">
        <v>1</v>
      </c>
      <c r="S322" s="84">
        <v>1</v>
      </c>
      <c r="T322" s="84">
        <v>4</v>
      </c>
      <c r="U322" s="84">
        <v>1</v>
      </c>
      <c r="V322" s="84">
        <v>1</v>
      </c>
      <c r="W322" s="84">
        <v>1</v>
      </c>
      <c r="X322" s="84">
        <v>1</v>
      </c>
      <c r="Y322" s="84">
        <v>3</v>
      </c>
      <c r="Z322" s="84">
        <v>2</v>
      </c>
      <c r="AA322" s="84">
        <v>1</v>
      </c>
      <c r="AB322" s="84">
        <v>2</v>
      </c>
      <c r="AC322" s="84">
        <v>3</v>
      </c>
      <c r="AD322" s="84">
        <v>2</v>
      </c>
      <c r="AE322" s="84">
        <v>3</v>
      </c>
      <c r="AF322" s="3">
        <v>5</v>
      </c>
      <c r="AG322" s="84"/>
      <c r="AH322" s="84"/>
      <c r="AI322" s="84"/>
      <c r="AJ322" s="84"/>
      <c r="AK322" s="84">
        <v>16</v>
      </c>
      <c r="AM322" s="7"/>
      <c r="AP322" s="7"/>
      <c r="AR322" s="84"/>
      <c r="AX322" s="3"/>
      <c r="AY322" s="84"/>
      <c r="BA322" s="3"/>
      <c r="BB322" s="84"/>
      <c r="BL322" s="84"/>
      <c r="BT322" s="84"/>
      <c r="BU322" s="84"/>
      <c r="BV322" s="84"/>
    </row>
    <row r="323" spans="1:74" x14ac:dyDescent="0.25">
      <c r="A323" s="84" t="s">
        <v>397</v>
      </c>
      <c r="B323" s="84">
        <v>9</v>
      </c>
      <c r="E323" s="84"/>
      <c r="F323" s="84"/>
      <c r="G323" s="84"/>
      <c r="H323" s="84">
        <v>2</v>
      </c>
      <c r="I323" s="84">
        <v>1</v>
      </c>
      <c r="J323" s="84">
        <v>1</v>
      </c>
      <c r="K323" s="84">
        <v>2</v>
      </c>
      <c r="L323" s="84">
        <v>1</v>
      </c>
      <c r="M323" s="84">
        <v>4</v>
      </c>
      <c r="N323" s="84">
        <v>1</v>
      </c>
      <c r="O323" s="84">
        <v>1</v>
      </c>
      <c r="P323" s="84">
        <v>1</v>
      </c>
      <c r="Q323" s="84">
        <v>1</v>
      </c>
      <c r="R323" s="84">
        <v>4</v>
      </c>
      <c r="S323" s="84">
        <v>5</v>
      </c>
      <c r="T323" s="84">
        <v>1</v>
      </c>
      <c r="U323" s="84">
        <v>5</v>
      </c>
      <c r="V323" s="84">
        <v>1</v>
      </c>
      <c r="W323" s="84">
        <v>6</v>
      </c>
      <c r="X323" s="84">
        <v>2</v>
      </c>
      <c r="Y323" s="84">
        <v>7</v>
      </c>
      <c r="Z323" s="84">
        <v>3</v>
      </c>
      <c r="AA323" s="84"/>
      <c r="AB323" s="84"/>
      <c r="AC323" s="84"/>
      <c r="AD323" s="84"/>
      <c r="AE323" s="84"/>
      <c r="AG323" s="84"/>
      <c r="AH323" s="84"/>
      <c r="AI323" s="84"/>
      <c r="AJ323" s="84"/>
      <c r="AK323" s="84">
        <v>14</v>
      </c>
      <c r="AM323" s="7"/>
      <c r="AP323" s="7"/>
      <c r="AR323" s="84"/>
      <c r="AX323" s="3"/>
      <c r="AY323" s="84"/>
      <c r="BA323" s="3"/>
      <c r="BB323" s="84"/>
      <c r="BL323" s="84"/>
      <c r="BT323" s="84"/>
      <c r="BU323" s="84"/>
      <c r="BV323" s="84"/>
    </row>
    <row r="324" spans="1:74" x14ac:dyDescent="0.25">
      <c r="A324" s="85" t="s">
        <v>399</v>
      </c>
      <c r="B324" s="85">
        <v>9</v>
      </c>
      <c r="E324" s="85"/>
      <c r="F324" s="85"/>
      <c r="G324" s="85"/>
      <c r="H324" s="85">
        <v>1</v>
      </c>
      <c r="I324" s="85">
        <v>2</v>
      </c>
      <c r="J324" s="85">
        <v>2</v>
      </c>
      <c r="K324" s="85">
        <v>1</v>
      </c>
      <c r="L324" s="85">
        <v>2</v>
      </c>
      <c r="M324" s="85">
        <v>1</v>
      </c>
      <c r="N324" s="85">
        <v>1</v>
      </c>
      <c r="O324" s="85">
        <v>1</v>
      </c>
      <c r="P324" s="85">
        <v>1</v>
      </c>
      <c r="Q324" s="85">
        <v>2</v>
      </c>
      <c r="R324" s="85">
        <v>2</v>
      </c>
      <c r="S324" s="85">
        <v>1</v>
      </c>
      <c r="T324" s="85">
        <v>1</v>
      </c>
      <c r="U324" s="85">
        <v>1</v>
      </c>
      <c r="V324" s="85">
        <v>1</v>
      </c>
      <c r="W324" s="85">
        <v>1</v>
      </c>
      <c r="X324" s="85">
        <v>1</v>
      </c>
      <c r="Y324" s="85">
        <v>5</v>
      </c>
      <c r="Z324" s="85">
        <v>4</v>
      </c>
      <c r="AA324" s="85">
        <v>2</v>
      </c>
      <c r="AB324" s="85">
        <v>5</v>
      </c>
      <c r="AC324" s="85">
        <v>3</v>
      </c>
      <c r="AD324" s="85">
        <v>2</v>
      </c>
      <c r="AE324" s="85">
        <v>5</v>
      </c>
      <c r="AG324" s="85"/>
      <c r="AH324" s="85"/>
      <c r="AI324" s="85"/>
      <c r="AJ324" s="85"/>
      <c r="AK324" s="85">
        <v>18</v>
      </c>
      <c r="AM324" s="7"/>
      <c r="AP324" s="7"/>
      <c r="AR324" s="85"/>
      <c r="AX324" s="3"/>
      <c r="AY324" s="85"/>
      <c r="BA324" s="3"/>
      <c r="BB324" s="85"/>
      <c r="BL324" s="85"/>
      <c r="BT324" s="85"/>
      <c r="BU324" s="85"/>
      <c r="BV324" s="85"/>
    </row>
    <row r="325" spans="1:74" x14ac:dyDescent="0.25">
      <c r="A325" s="92" t="s">
        <v>405</v>
      </c>
      <c r="B325" s="92">
        <v>9</v>
      </c>
      <c r="E325" s="92"/>
      <c r="F325" s="92"/>
      <c r="G325" s="92"/>
      <c r="H325" s="92">
        <v>1</v>
      </c>
      <c r="I325" s="92">
        <v>1</v>
      </c>
      <c r="J325" s="92">
        <v>1</v>
      </c>
      <c r="K325" s="92">
        <v>2</v>
      </c>
      <c r="L325" s="92">
        <v>1</v>
      </c>
      <c r="M325" s="92">
        <v>3</v>
      </c>
      <c r="N325" s="92">
        <v>2</v>
      </c>
      <c r="O325" s="92">
        <v>1</v>
      </c>
      <c r="P325" s="92">
        <v>1</v>
      </c>
      <c r="Q325" s="92">
        <v>1</v>
      </c>
      <c r="R325" s="92">
        <v>5</v>
      </c>
      <c r="S325" s="92">
        <v>1</v>
      </c>
      <c r="T325" s="92">
        <v>1</v>
      </c>
      <c r="U325" s="92">
        <v>1</v>
      </c>
      <c r="V325" s="92">
        <v>1</v>
      </c>
      <c r="W325" s="92">
        <v>1</v>
      </c>
      <c r="X325" s="92">
        <v>2</v>
      </c>
      <c r="Y325" s="92">
        <v>6</v>
      </c>
      <c r="Z325" s="92">
        <v>3</v>
      </c>
      <c r="AA325" s="92">
        <v>6</v>
      </c>
      <c r="AB325" s="92">
        <v>2</v>
      </c>
      <c r="AC325" s="92">
        <v>3</v>
      </c>
      <c r="AD325" s="92">
        <v>1</v>
      </c>
      <c r="AE325" s="92">
        <v>2</v>
      </c>
      <c r="AG325" s="92"/>
      <c r="AH325" s="92"/>
      <c r="AI325" s="92"/>
      <c r="AJ325" s="92"/>
      <c r="AK325" s="92">
        <v>17</v>
      </c>
      <c r="AM325" s="7"/>
      <c r="AP325" s="7"/>
      <c r="AR325" s="92"/>
      <c r="AX325" s="3"/>
      <c r="AY325" s="92"/>
      <c r="BA325" s="3"/>
      <c r="BB325" s="92"/>
      <c r="BL325" s="92"/>
      <c r="BT325" s="92"/>
      <c r="BU325" s="92"/>
      <c r="BV325" s="92"/>
    </row>
    <row r="326" spans="1:74" x14ac:dyDescent="0.25">
      <c r="A326" s="97" t="s">
        <v>408</v>
      </c>
      <c r="B326" s="97">
        <v>9</v>
      </c>
      <c r="E326" s="97"/>
      <c r="F326" s="97"/>
      <c r="G326" s="97"/>
      <c r="H326" s="97">
        <v>1</v>
      </c>
      <c r="I326" s="97">
        <v>2</v>
      </c>
      <c r="J326" s="97">
        <v>1</v>
      </c>
      <c r="K326" s="97">
        <v>1</v>
      </c>
      <c r="L326" s="97">
        <v>1</v>
      </c>
      <c r="M326" s="97">
        <v>1</v>
      </c>
      <c r="N326" s="97">
        <v>1</v>
      </c>
      <c r="O326" s="97">
        <v>2</v>
      </c>
      <c r="P326" s="97">
        <v>1</v>
      </c>
      <c r="Q326" s="97">
        <v>2</v>
      </c>
      <c r="R326" s="97">
        <v>2</v>
      </c>
      <c r="S326" s="97">
        <v>1</v>
      </c>
      <c r="T326" s="97">
        <v>1</v>
      </c>
      <c r="U326" s="97">
        <v>5</v>
      </c>
      <c r="V326" s="97">
        <v>10</v>
      </c>
      <c r="W326" s="97">
        <v>3</v>
      </c>
      <c r="X326" s="97">
        <v>6</v>
      </c>
      <c r="Y326" s="97">
        <v>4</v>
      </c>
      <c r="Z326" s="97">
        <v>1</v>
      </c>
      <c r="AA326" s="97">
        <v>3</v>
      </c>
      <c r="AB326" s="97">
        <v>3</v>
      </c>
      <c r="AC326" s="97">
        <v>5</v>
      </c>
      <c r="AD326" s="97"/>
      <c r="AE326" s="97"/>
      <c r="AG326" s="97"/>
      <c r="AH326" s="97"/>
      <c r="AI326" s="97"/>
      <c r="AJ326" s="97"/>
      <c r="AK326" s="97">
        <v>14</v>
      </c>
      <c r="AM326" s="7"/>
      <c r="AP326" s="7"/>
      <c r="AR326" s="97"/>
      <c r="AX326" s="3"/>
      <c r="AY326" s="97"/>
      <c r="BA326" s="3"/>
      <c r="BB326" s="97"/>
      <c r="BL326" s="97"/>
      <c r="BT326" s="97"/>
      <c r="BU326" s="97"/>
      <c r="BV326" s="97"/>
    </row>
    <row r="327" spans="1:74" x14ac:dyDescent="0.25">
      <c r="A327" s="99" t="s">
        <v>409</v>
      </c>
      <c r="B327" s="99">
        <v>9</v>
      </c>
      <c r="E327" s="99"/>
      <c r="F327" s="99"/>
      <c r="G327" s="99"/>
      <c r="H327" s="99">
        <v>1</v>
      </c>
      <c r="I327" s="99">
        <v>2</v>
      </c>
      <c r="J327" s="99">
        <v>1</v>
      </c>
      <c r="K327" s="99">
        <v>1</v>
      </c>
      <c r="L327" s="99">
        <v>1</v>
      </c>
      <c r="M327" s="99">
        <v>5</v>
      </c>
      <c r="N327" s="99">
        <v>1</v>
      </c>
      <c r="O327" s="99">
        <v>1</v>
      </c>
      <c r="P327" s="99">
        <v>1</v>
      </c>
      <c r="Q327" s="99">
        <v>1</v>
      </c>
      <c r="R327" s="99">
        <v>2</v>
      </c>
      <c r="S327" s="99">
        <v>4</v>
      </c>
      <c r="T327" s="99">
        <v>3</v>
      </c>
      <c r="U327" s="99">
        <v>2</v>
      </c>
      <c r="V327" s="99">
        <v>2</v>
      </c>
      <c r="W327" s="99">
        <v>2</v>
      </c>
      <c r="X327" s="99">
        <v>2</v>
      </c>
      <c r="Y327" s="99">
        <v>4</v>
      </c>
      <c r="Z327" s="99">
        <v>10</v>
      </c>
      <c r="AA327" s="99"/>
      <c r="AB327" s="99"/>
      <c r="AC327" s="99"/>
      <c r="AD327" s="99"/>
      <c r="AE327" s="99"/>
      <c r="AG327" s="99"/>
      <c r="AH327" s="99"/>
      <c r="AI327" s="99"/>
      <c r="AJ327" s="99"/>
      <c r="AK327" s="99">
        <v>16</v>
      </c>
      <c r="AM327" s="7"/>
      <c r="AP327" s="7"/>
      <c r="AR327" s="99"/>
      <c r="AX327" s="3"/>
      <c r="AY327" s="99"/>
      <c r="BA327" s="3"/>
      <c r="BB327" s="99"/>
      <c r="BL327" s="99"/>
      <c r="BT327" s="99"/>
      <c r="BU327" s="99"/>
      <c r="BV327" s="99"/>
    </row>
    <row r="328" spans="1:74" x14ac:dyDescent="0.25">
      <c r="A328" s="101" t="s">
        <v>411</v>
      </c>
      <c r="B328" s="101">
        <v>9</v>
      </c>
      <c r="E328" s="101"/>
      <c r="F328" s="101"/>
      <c r="G328" s="101"/>
      <c r="H328" s="101">
        <v>1</v>
      </c>
      <c r="I328" s="101">
        <v>1</v>
      </c>
      <c r="J328" s="101">
        <v>1</v>
      </c>
      <c r="K328" s="101">
        <v>2</v>
      </c>
      <c r="L328" s="101">
        <v>6</v>
      </c>
      <c r="M328" s="101">
        <v>2</v>
      </c>
      <c r="N328" s="101">
        <v>1</v>
      </c>
      <c r="O328" s="101">
        <v>1</v>
      </c>
      <c r="P328" s="101">
        <v>1</v>
      </c>
      <c r="Q328" s="101">
        <v>1</v>
      </c>
      <c r="R328" s="101">
        <v>5</v>
      </c>
      <c r="S328" s="101">
        <v>1</v>
      </c>
      <c r="T328" s="101">
        <v>3</v>
      </c>
      <c r="U328" s="101">
        <v>3</v>
      </c>
      <c r="V328" s="101">
        <v>1</v>
      </c>
      <c r="W328" s="101">
        <v>2</v>
      </c>
      <c r="X328" s="101">
        <v>7</v>
      </c>
      <c r="Y328" s="101">
        <v>2</v>
      </c>
      <c r="Z328" s="101">
        <v>3</v>
      </c>
      <c r="AA328" s="101">
        <v>2</v>
      </c>
      <c r="AB328" s="101">
        <v>2</v>
      </c>
      <c r="AC328" s="101"/>
      <c r="AD328" s="101"/>
      <c r="AE328" s="101"/>
      <c r="AG328" s="101"/>
      <c r="AH328" s="101"/>
      <c r="AI328" s="101"/>
      <c r="AJ328" s="101"/>
      <c r="AK328" s="101">
        <v>15</v>
      </c>
      <c r="AM328" s="7"/>
      <c r="AP328" s="7"/>
      <c r="AR328" s="101"/>
      <c r="AX328" s="3"/>
      <c r="AY328" s="101"/>
      <c r="BA328" s="3"/>
      <c r="BB328" s="101"/>
      <c r="BL328" s="101"/>
      <c r="BT328" s="101"/>
      <c r="BU328" s="101"/>
      <c r="BV328" s="101"/>
    </row>
    <row r="329" spans="1:74" x14ac:dyDescent="0.25">
      <c r="A329" s="102" t="s">
        <v>413</v>
      </c>
      <c r="B329" s="102">
        <v>9</v>
      </c>
      <c r="E329" s="102"/>
      <c r="F329" s="102"/>
      <c r="G329" s="102"/>
      <c r="H329" s="102">
        <v>3</v>
      </c>
      <c r="I329" s="102">
        <v>1</v>
      </c>
      <c r="J329" s="102">
        <v>2</v>
      </c>
      <c r="K329" s="102">
        <v>2</v>
      </c>
      <c r="L329" s="102">
        <v>1</v>
      </c>
      <c r="M329" s="102">
        <v>2</v>
      </c>
      <c r="N329" s="102">
        <v>1</v>
      </c>
      <c r="O329" s="102">
        <v>1</v>
      </c>
      <c r="P329" s="102">
        <v>5</v>
      </c>
      <c r="Q329" s="102">
        <v>1</v>
      </c>
      <c r="R329" s="102">
        <v>2</v>
      </c>
      <c r="S329" s="102">
        <v>8</v>
      </c>
      <c r="T329" s="102">
        <v>4</v>
      </c>
      <c r="U329" s="102">
        <v>1</v>
      </c>
      <c r="V329" s="102">
        <v>3</v>
      </c>
      <c r="W329" s="102">
        <v>4</v>
      </c>
      <c r="X329" s="102">
        <v>4</v>
      </c>
      <c r="Y329" s="102">
        <v>1</v>
      </c>
      <c r="Z329" s="102">
        <v>4</v>
      </c>
      <c r="AA329" s="102">
        <v>3</v>
      </c>
      <c r="AB329" s="102">
        <v>2</v>
      </c>
      <c r="AC329" s="102">
        <v>4</v>
      </c>
      <c r="AD329" s="102">
        <v>3</v>
      </c>
      <c r="AE329" s="102">
        <v>4</v>
      </c>
      <c r="AG329" s="102"/>
      <c r="AH329" s="102"/>
      <c r="AI329" s="102"/>
      <c r="AJ329" s="102"/>
      <c r="AK329" s="102">
        <v>12</v>
      </c>
      <c r="AM329" s="7"/>
      <c r="AP329" s="7"/>
      <c r="AR329" s="102"/>
      <c r="AX329" s="3"/>
      <c r="AY329" s="102"/>
      <c r="BA329" s="3"/>
      <c r="BB329" s="102"/>
      <c r="BL329" s="102"/>
      <c r="BT329" s="102"/>
      <c r="BU329" s="102"/>
      <c r="BV329" s="102"/>
    </row>
    <row r="330" spans="1:74" x14ac:dyDescent="0.25">
      <c r="A330" s="103" t="s">
        <v>414</v>
      </c>
      <c r="B330" s="103">
        <v>9</v>
      </c>
      <c r="E330" s="103"/>
      <c r="F330" s="103"/>
      <c r="G330" s="103"/>
      <c r="H330" s="103">
        <v>1</v>
      </c>
      <c r="I330" s="103">
        <v>2</v>
      </c>
      <c r="J330" s="103">
        <v>1</v>
      </c>
      <c r="K330" s="103">
        <v>3</v>
      </c>
      <c r="L330" s="103">
        <v>1</v>
      </c>
      <c r="M330" s="103">
        <v>4</v>
      </c>
      <c r="N330" s="103">
        <v>1</v>
      </c>
      <c r="O330" s="103">
        <v>2</v>
      </c>
      <c r="P330" s="103">
        <v>1</v>
      </c>
      <c r="Q330" s="103">
        <v>1</v>
      </c>
      <c r="R330" s="103">
        <v>4</v>
      </c>
      <c r="S330" s="103">
        <v>2</v>
      </c>
      <c r="T330" s="103">
        <v>6</v>
      </c>
      <c r="U330" s="103">
        <v>1</v>
      </c>
      <c r="V330" s="103">
        <v>3</v>
      </c>
      <c r="W330" s="103">
        <v>2</v>
      </c>
      <c r="X330" s="103">
        <v>1</v>
      </c>
      <c r="Y330" s="103">
        <v>3</v>
      </c>
      <c r="Z330" s="103">
        <v>4</v>
      </c>
      <c r="AA330" s="103"/>
      <c r="AB330" s="103"/>
      <c r="AC330" s="103"/>
      <c r="AD330" s="103"/>
      <c r="AE330" s="103"/>
      <c r="AG330" s="103"/>
      <c r="AH330" s="103"/>
      <c r="AI330" s="103"/>
      <c r="AJ330" s="103"/>
      <c r="AK330" s="103">
        <v>14</v>
      </c>
      <c r="AM330" s="7"/>
      <c r="AP330" s="7"/>
      <c r="AR330" s="103"/>
      <c r="AX330" s="3"/>
      <c r="AY330" s="103"/>
      <c r="BA330" s="3"/>
      <c r="BB330" s="103"/>
      <c r="BL330" s="103"/>
      <c r="BT330" s="103"/>
      <c r="BU330" s="103"/>
      <c r="BV330" s="103"/>
    </row>
    <row r="331" spans="1:74" x14ac:dyDescent="0.25">
      <c r="A331" s="104" t="s">
        <v>415</v>
      </c>
      <c r="B331" s="104">
        <v>9</v>
      </c>
      <c r="E331" s="104"/>
      <c r="F331" s="104"/>
      <c r="G331" s="104"/>
      <c r="H331" s="104">
        <v>1</v>
      </c>
      <c r="I331" s="104">
        <v>1</v>
      </c>
      <c r="J331" s="104">
        <v>4</v>
      </c>
      <c r="K331" s="104">
        <v>1</v>
      </c>
      <c r="L331" s="104">
        <v>1</v>
      </c>
      <c r="M331" s="104">
        <v>6</v>
      </c>
      <c r="N331" s="104">
        <v>2</v>
      </c>
      <c r="O331" s="104">
        <v>1</v>
      </c>
      <c r="P331" s="104">
        <v>5</v>
      </c>
      <c r="Q331" s="104">
        <v>1</v>
      </c>
      <c r="R331" s="104">
        <v>1</v>
      </c>
      <c r="S331" s="104">
        <v>4</v>
      </c>
      <c r="T331" s="104">
        <v>1</v>
      </c>
      <c r="U331" s="104">
        <v>5</v>
      </c>
      <c r="V331" s="104">
        <v>6</v>
      </c>
      <c r="W331" s="104">
        <v>5</v>
      </c>
      <c r="X331" s="104">
        <v>4</v>
      </c>
      <c r="Y331" s="104"/>
      <c r="Z331" s="104"/>
      <c r="AA331" s="104"/>
      <c r="AB331" s="104"/>
      <c r="AC331" s="104"/>
      <c r="AD331" s="104"/>
      <c r="AE331" s="104"/>
      <c r="AG331" s="104"/>
      <c r="AH331" s="104"/>
      <c r="AI331" s="104"/>
      <c r="AJ331" s="104"/>
      <c r="AK331" s="104">
        <v>13</v>
      </c>
      <c r="AM331" s="7"/>
      <c r="AP331" s="7"/>
      <c r="AR331" s="104"/>
      <c r="AX331" s="3"/>
      <c r="AY331" s="104"/>
      <c r="BA331" s="3"/>
      <c r="BB331" s="104"/>
      <c r="BL331" s="104"/>
      <c r="BT331" s="104"/>
      <c r="BU331" s="104"/>
      <c r="BV331" s="104"/>
    </row>
    <row r="332" spans="1:74" x14ac:dyDescent="0.25">
      <c r="A332" s="105" t="s">
        <v>416</v>
      </c>
      <c r="B332" s="105">
        <v>9</v>
      </c>
      <c r="E332" s="105"/>
      <c r="F332" s="105"/>
      <c r="G332" s="105"/>
      <c r="H332" s="105">
        <v>2</v>
      </c>
      <c r="I332" s="105">
        <v>1</v>
      </c>
      <c r="J332" s="105">
        <v>1</v>
      </c>
      <c r="K332" s="105">
        <v>2</v>
      </c>
      <c r="L332" s="105">
        <v>1</v>
      </c>
      <c r="M332" s="105">
        <v>1</v>
      </c>
      <c r="N332" s="105">
        <v>4</v>
      </c>
      <c r="O332" s="105">
        <v>2</v>
      </c>
      <c r="P332" s="105">
        <v>1</v>
      </c>
      <c r="Q332" s="105">
        <v>1</v>
      </c>
      <c r="R332" s="105">
        <v>2</v>
      </c>
      <c r="S332" s="105">
        <v>1</v>
      </c>
      <c r="T332" s="105">
        <v>1</v>
      </c>
      <c r="U332" s="105">
        <v>1</v>
      </c>
      <c r="V332" s="105">
        <v>2</v>
      </c>
      <c r="W332" s="105">
        <v>4</v>
      </c>
      <c r="X332" s="105">
        <v>1</v>
      </c>
      <c r="Y332" s="105">
        <v>9</v>
      </c>
      <c r="Z332" s="105">
        <v>4</v>
      </c>
      <c r="AA332" s="105">
        <v>13</v>
      </c>
      <c r="AB332" s="105">
        <v>3</v>
      </c>
      <c r="AC332" s="105">
        <v>2</v>
      </c>
      <c r="AD332" s="105">
        <v>3</v>
      </c>
      <c r="AE332" s="105">
        <v>3</v>
      </c>
      <c r="AF332" s="3">
        <v>2</v>
      </c>
      <c r="AG332" s="105"/>
      <c r="AH332" s="105"/>
      <c r="AI332" s="105"/>
      <c r="AJ332" s="105"/>
      <c r="AK332" s="105">
        <v>17</v>
      </c>
      <c r="AM332" s="7"/>
      <c r="AP332" s="7"/>
      <c r="AR332" s="105"/>
      <c r="AX332" s="3"/>
      <c r="AY332" s="105"/>
      <c r="BA332" s="3"/>
      <c r="BB332" s="105"/>
      <c r="BL332" s="105"/>
      <c r="BT332" s="105"/>
      <c r="BU332" s="105"/>
      <c r="BV332" s="105"/>
    </row>
    <row r="333" spans="1:74" x14ac:dyDescent="0.25">
      <c r="A333" s="106" t="s">
        <v>417</v>
      </c>
      <c r="B333" s="106">
        <v>9</v>
      </c>
      <c r="E333" s="106"/>
      <c r="F333" s="106"/>
      <c r="G333" s="106"/>
      <c r="H333" s="106">
        <v>1</v>
      </c>
      <c r="I333" s="106">
        <v>1</v>
      </c>
      <c r="J333" s="106">
        <v>1</v>
      </c>
      <c r="K333" s="106">
        <v>2</v>
      </c>
      <c r="L333" s="106">
        <v>1</v>
      </c>
      <c r="M333" s="106">
        <v>1</v>
      </c>
      <c r="N333" s="106">
        <v>3</v>
      </c>
      <c r="O333" s="106">
        <v>1</v>
      </c>
      <c r="P333" s="106">
        <v>1</v>
      </c>
      <c r="Q333" s="106">
        <v>1</v>
      </c>
      <c r="R333" s="106">
        <v>2</v>
      </c>
      <c r="S333" s="106">
        <v>1</v>
      </c>
      <c r="T333" s="106">
        <v>6</v>
      </c>
      <c r="U333" s="106">
        <v>5</v>
      </c>
      <c r="V333" s="106">
        <v>4</v>
      </c>
      <c r="W333" s="106">
        <v>4</v>
      </c>
      <c r="X333" s="106">
        <v>3</v>
      </c>
      <c r="Y333" s="106">
        <v>3</v>
      </c>
      <c r="Z333" s="106">
        <v>6</v>
      </c>
      <c r="AA333" s="106">
        <v>3</v>
      </c>
      <c r="AB333" s="106">
        <v>4</v>
      </c>
      <c r="AC333" s="106">
        <v>1</v>
      </c>
      <c r="AD333" s="106">
        <v>2</v>
      </c>
      <c r="AE333" s="106"/>
      <c r="AG333" s="106"/>
      <c r="AH333" s="106"/>
      <c r="AI333" s="106"/>
      <c r="AJ333" s="106"/>
      <c r="AK333" s="106">
        <v>14</v>
      </c>
      <c r="AM333" s="7"/>
      <c r="AP333" s="7"/>
      <c r="AR333" s="106"/>
      <c r="AX333" s="3"/>
      <c r="AY333" s="106"/>
      <c r="BA333" s="3"/>
      <c r="BB333" s="106"/>
      <c r="BL333" s="106"/>
      <c r="BT333" s="106"/>
      <c r="BU333" s="106"/>
      <c r="BV333" s="106"/>
    </row>
    <row r="334" spans="1:74" x14ac:dyDescent="0.25">
      <c r="A334" s="107" t="s">
        <v>418</v>
      </c>
      <c r="B334" s="107">
        <v>9</v>
      </c>
      <c r="E334" s="107"/>
      <c r="F334" s="107"/>
      <c r="G334" s="107"/>
      <c r="H334" s="107">
        <v>1</v>
      </c>
      <c r="I334" s="107">
        <v>1</v>
      </c>
      <c r="J334" s="107">
        <v>3</v>
      </c>
      <c r="K334" s="107">
        <v>2</v>
      </c>
      <c r="L334" s="107">
        <v>2</v>
      </c>
      <c r="M334" s="107">
        <v>1</v>
      </c>
      <c r="N334" s="107">
        <v>2</v>
      </c>
      <c r="O334" s="107">
        <v>1</v>
      </c>
      <c r="P334" s="107">
        <v>1</v>
      </c>
      <c r="Q334" s="107">
        <v>1</v>
      </c>
      <c r="R334" s="107">
        <v>1</v>
      </c>
      <c r="S334" s="107">
        <v>4</v>
      </c>
      <c r="T334" s="107">
        <v>1</v>
      </c>
      <c r="U334" s="107">
        <v>4</v>
      </c>
      <c r="V334" s="107">
        <v>3</v>
      </c>
      <c r="W334" s="107">
        <v>7</v>
      </c>
      <c r="X334" s="107">
        <v>1</v>
      </c>
      <c r="Y334" s="107">
        <v>1</v>
      </c>
      <c r="Z334" s="107">
        <v>2</v>
      </c>
      <c r="AA334" s="107">
        <v>5</v>
      </c>
      <c r="AB334" s="107">
        <v>1</v>
      </c>
      <c r="AC334" s="107">
        <v>1</v>
      </c>
      <c r="AD334" s="107">
        <v>5</v>
      </c>
      <c r="AE334" s="107">
        <v>4</v>
      </c>
      <c r="AG334" s="107"/>
      <c r="AH334" s="107"/>
      <c r="AI334" s="107"/>
      <c r="AJ334" s="107"/>
      <c r="AK334" s="107">
        <v>15</v>
      </c>
      <c r="AM334" s="7"/>
      <c r="AP334" s="7"/>
      <c r="AR334" s="107"/>
      <c r="AX334" s="3"/>
      <c r="AY334" s="107"/>
      <c r="BA334" s="3"/>
      <c r="BB334" s="107"/>
      <c r="BL334" s="107"/>
      <c r="BT334" s="107"/>
      <c r="BU334" s="107"/>
      <c r="BV334" s="107"/>
    </row>
    <row r="335" spans="1:74" x14ac:dyDescent="0.25">
      <c r="A335" s="113" t="s">
        <v>422</v>
      </c>
      <c r="B335" s="113">
        <v>9</v>
      </c>
      <c r="E335" s="113"/>
      <c r="F335" s="113"/>
      <c r="G335" s="113"/>
      <c r="H335" s="113">
        <v>1</v>
      </c>
      <c r="I335" s="113">
        <v>1</v>
      </c>
      <c r="J335" s="113">
        <v>2</v>
      </c>
      <c r="K335" s="113">
        <v>2</v>
      </c>
      <c r="L335" s="113">
        <v>1</v>
      </c>
      <c r="M335" s="113">
        <v>1</v>
      </c>
      <c r="N335" s="113">
        <v>1</v>
      </c>
      <c r="O335" s="113">
        <v>1</v>
      </c>
      <c r="P335" s="113">
        <v>3</v>
      </c>
      <c r="Q335" s="113">
        <v>3</v>
      </c>
      <c r="R335" s="113">
        <v>2</v>
      </c>
      <c r="S335" s="113">
        <v>2</v>
      </c>
      <c r="T335" s="113">
        <v>7</v>
      </c>
      <c r="U335" s="113">
        <v>4</v>
      </c>
      <c r="V335" s="113">
        <v>2</v>
      </c>
      <c r="W335" s="113">
        <v>3</v>
      </c>
      <c r="X335" s="113">
        <v>1</v>
      </c>
      <c r="Y335" s="113">
        <v>10</v>
      </c>
      <c r="Z335" s="113">
        <v>1</v>
      </c>
      <c r="AA335" s="113">
        <v>2</v>
      </c>
      <c r="AB335" s="113">
        <v>1</v>
      </c>
      <c r="AC335" s="113">
        <v>1</v>
      </c>
      <c r="AD335" s="113">
        <v>6</v>
      </c>
      <c r="AE335" s="113"/>
      <c r="AG335" s="113"/>
      <c r="AH335" s="113"/>
      <c r="AI335" s="113"/>
      <c r="AJ335" s="113"/>
      <c r="AK335" s="113">
        <v>13</v>
      </c>
      <c r="AM335" s="7"/>
      <c r="AP335" s="7"/>
      <c r="AR335" s="113"/>
      <c r="AX335" s="3"/>
      <c r="AY335" s="113"/>
      <c r="BA335" s="3"/>
      <c r="BB335" s="113"/>
      <c r="BL335" s="113"/>
      <c r="BT335" s="113"/>
      <c r="BU335" s="113"/>
      <c r="BV335" s="113"/>
    </row>
    <row r="336" spans="1:74" x14ac:dyDescent="0.25">
      <c r="A336" s="115" t="s">
        <v>425</v>
      </c>
      <c r="B336" s="115">
        <v>9</v>
      </c>
      <c r="E336" s="115"/>
      <c r="F336" s="115"/>
      <c r="G336" s="115"/>
      <c r="H336" s="115">
        <v>1</v>
      </c>
      <c r="I336" s="115">
        <v>1</v>
      </c>
      <c r="J336" s="115">
        <v>1</v>
      </c>
      <c r="K336" s="115">
        <v>1</v>
      </c>
      <c r="L336" s="115">
        <v>1</v>
      </c>
      <c r="M336" s="115">
        <v>1</v>
      </c>
      <c r="N336" s="115">
        <v>1</v>
      </c>
      <c r="O336" s="115">
        <v>1</v>
      </c>
      <c r="P336" s="115">
        <v>5</v>
      </c>
      <c r="Q336" s="115">
        <v>1</v>
      </c>
      <c r="R336" s="115">
        <v>3</v>
      </c>
      <c r="S336" s="115">
        <v>1</v>
      </c>
      <c r="T336" s="115">
        <v>1</v>
      </c>
      <c r="U336" s="115">
        <v>1</v>
      </c>
      <c r="V336" s="115">
        <v>1</v>
      </c>
      <c r="W336" s="115">
        <v>4</v>
      </c>
      <c r="X336" s="115">
        <v>3</v>
      </c>
      <c r="Y336" s="115">
        <v>1</v>
      </c>
      <c r="Z336" s="115">
        <v>2</v>
      </c>
      <c r="AA336" s="115">
        <v>4</v>
      </c>
      <c r="AB336" s="115">
        <v>6</v>
      </c>
      <c r="AC336" s="115">
        <v>3</v>
      </c>
      <c r="AD336" s="115">
        <v>2</v>
      </c>
      <c r="AE336" s="115">
        <v>1</v>
      </c>
      <c r="AG336" s="115"/>
      <c r="AH336" s="115"/>
      <c r="AI336" s="115"/>
      <c r="AJ336" s="115"/>
      <c r="AK336" s="115">
        <v>18</v>
      </c>
      <c r="AM336" s="7"/>
      <c r="AP336" s="7"/>
      <c r="AR336" s="115"/>
      <c r="AX336" s="3"/>
      <c r="AY336" s="115"/>
      <c r="BA336" s="3"/>
      <c r="BB336" s="115"/>
      <c r="BL336" s="115"/>
      <c r="BT336" s="115"/>
      <c r="BU336" s="115"/>
      <c r="BV336" s="115"/>
    </row>
    <row r="337" spans="1:74" x14ac:dyDescent="0.25">
      <c r="A337" s="117" t="s">
        <v>427</v>
      </c>
      <c r="B337" s="117">
        <v>9</v>
      </c>
      <c r="E337" s="117"/>
      <c r="F337" s="117"/>
      <c r="G337" s="117"/>
      <c r="H337" s="117">
        <v>1</v>
      </c>
      <c r="I337" s="117">
        <v>2</v>
      </c>
      <c r="J337" s="117">
        <v>1</v>
      </c>
      <c r="K337" s="117">
        <v>1</v>
      </c>
      <c r="L337" s="117">
        <v>1</v>
      </c>
      <c r="M337" s="117">
        <v>1</v>
      </c>
      <c r="N337" s="117">
        <v>1</v>
      </c>
      <c r="O337" s="117">
        <v>3</v>
      </c>
      <c r="P337" s="117">
        <v>1</v>
      </c>
      <c r="Q337" s="117">
        <v>1</v>
      </c>
      <c r="R337" s="117">
        <v>2</v>
      </c>
      <c r="S337" s="117">
        <v>5</v>
      </c>
      <c r="T337" s="117">
        <v>1</v>
      </c>
      <c r="U337" s="117">
        <v>2</v>
      </c>
      <c r="V337" s="117">
        <v>2</v>
      </c>
      <c r="W337" s="117">
        <v>7</v>
      </c>
      <c r="X337" s="117">
        <v>2</v>
      </c>
      <c r="Y337" s="117">
        <v>5</v>
      </c>
      <c r="Z337" s="117">
        <v>5</v>
      </c>
      <c r="AA337" s="117">
        <v>3</v>
      </c>
      <c r="AB337" s="117">
        <v>4</v>
      </c>
      <c r="AC337" s="117">
        <v>10</v>
      </c>
      <c r="AD337" s="117">
        <v>1</v>
      </c>
      <c r="AE337" s="117">
        <v>4</v>
      </c>
      <c r="AF337" s="3">
        <v>2</v>
      </c>
      <c r="AG337" s="117"/>
      <c r="AH337" s="117"/>
      <c r="AI337" s="117"/>
      <c r="AJ337" s="117"/>
      <c r="AK337" s="117">
        <v>15</v>
      </c>
      <c r="AM337" s="7"/>
      <c r="AP337" s="7"/>
      <c r="AR337" s="117"/>
      <c r="AX337" s="3"/>
      <c r="AY337" s="117"/>
      <c r="BA337" s="3"/>
      <c r="BB337" s="117"/>
      <c r="BL337" s="117"/>
      <c r="BT337" s="117"/>
      <c r="BU337" s="117"/>
      <c r="BV337" s="117"/>
    </row>
    <row r="338" spans="1:74" x14ac:dyDescent="0.25">
      <c r="A338" s="118" t="s">
        <v>428</v>
      </c>
      <c r="B338" s="118">
        <v>9</v>
      </c>
      <c r="E338" s="118"/>
      <c r="F338" s="118"/>
      <c r="G338" s="118"/>
      <c r="H338" s="118">
        <v>1</v>
      </c>
      <c r="I338" s="118">
        <v>2</v>
      </c>
      <c r="J338" s="118">
        <v>5</v>
      </c>
      <c r="K338" s="118">
        <v>1</v>
      </c>
      <c r="L338" s="118">
        <v>1</v>
      </c>
      <c r="M338" s="118">
        <v>1</v>
      </c>
      <c r="N338" s="118">
        <v>1</v>
      </c>
      <c r="O338" s="118">
        <v>1</v>
      </c>
      <c r="P338" s="118">
        <v>1</v>
      </c>
      <c r="Q338" s="118">
        <v>1</v>
      </c>
      <c r="R338" s="118">
        <v>1</v>
      </c>
      <c r="S338" s="118">
        <v>3</v>
      </c>
      <c r="T338" s="118">
        <v>2</v>
      </c>
      <c r="U338" s="118">
        <v>1</v>
      </c>
      <c r="V338" s="118">
        <v>1</v>
      </c>
      <c r="W338" s="118">
        <v>1</v>
      </c>
      <c r="X338" s="118">
        <v>16</v>
      </c>
      <c r="Y338" s="118">
        <v>1</v>
      </c>
      <c r="Z338" s="118">
        <v>6</v>
      </c>
      <c r="AA338" s="118">
        <v>11</v>
      </c>
      <c r="AB338" s="118"/>
      <c r="AC338" s="118"/>
      <c r="AD338" s="118"/>
      <c r="AE338" s="118"/>
      <c r="AG338" s="118"/>
      <c r="AH338" s="118"/>
      <c r="AI338" s="118"/>
      <c r="AJ338" s="118"/>
      <c r="AK338" s="118">
        <v>16</v>
      </c>
      <c r="AM338" s="7"/>
      <c r="AP338" s="7"/>
      <c r="AR338" s="118"/>
      <c r="AX338" s="3"/>
      <c r="AY338" s="118"/>
      <c r="BA338" s="3"/>
      <c r="BB338" s="118"/>
      <c r="BL338" s="118"/>
      <c r="BT338" s="118"/>
      <c r="BU338" s="118"/>
      <c r="BV338" s="118"/>
    </row>
    <row r="339" spans="1:74" x14ac:dyDescent="0.25">
      <c r="A339" s="119" t="s">
        <v>429</v>
      </c>
      <c r="B339" s="119">
        <v>9</v>
      </c>
      <c r="E339" s="119"/>
      <c r="F339" s="119"/>
      <c r="G339" s="119"/>
      <c r="H339" s="119">
        <v>2</v>
      </c>
      <c r="I339" s="119">
        <v>1</v>
      </c>
      <c r="J339" s="119">
        <v>1</v>
      </c>
      <c r="K339" s="119">
        <v>1</v>
      </c>
      <c r="L339" s="119">
        <v>1</v>
      </c>
      <c r="M339" s="119">
        <v>3</v>
      </c>
      <c r="N339" s="119">
        <v>1</v>
      </c>
      <c r="O339" s="119">
        <v>1</v>
      </c>
      <c r="P339" s="119">
        <v>1</v>
      </c>
      <c r="Q339" s="119">
        <v>13</v>
      </c>
      <c r="R339" s="119">
        <v>1</v>
      </c>
      <c r="S339" s="119">
        <v>6</v>
      </c>
      <c r="T339" s="119">
        <v>1</v>
      </c>
      <c r="U339" s="119">
        <v>1</v>
      </c>
      <c r="V339" s="119">
        <v>1</v>
      </c>
      <c r="W339" s="119">
        <v>2</v>
      </c>
      <c r="X339" s="119">
        <v>2</v>
      </c>
      <c r="Y339" s="119">
        <v>6</v>
      </c>
      <c r="Z339" s="119">
        <v>7</v>
      </c>
      <c r="AA339" s="119">
        <v>4</v>
      </c>
      <c r="AB339" s="119">
        <v>4</v>
      </c>
      <c r="AC339" s="119"/>
      <c r="AD339" s="119"/>
      <c r="AE339" s="119"/>
      <c r="AG339" s="119"/>
      <c r="AH339" s="119"/>
      <c r="AI339" s="119"/>
      <c r="AJ339" s="119"/>
      <c r="AK339" s="119">
        <v>11</v>
      </c>
      <c r="AM339" s="7"/>
      <c r="AP339" s="7"/>
      <c r="AR339" s="119"/>
      <c r="AX339" s="3"/>
      <c r="AY339" s="119"/>
      <c r="BA339" s="3"/>
      <c r="BB339" s="119"/>
      <c r="BL339" s="119"/>
      <c r="BT339" s="119"/>
      <c r="BU339" s="119"/>
      <c r="BV339" s="119"/>
    </row>
    <row r="340" spans="1:74" x14ac:dyDescent="0.25">
      <c r="A340" s="120" t="s">
        <v>430</v>
      </c>
      <c r="B340" s="120">
        <v>9</v>
      </c>
      <c r="E340" s="120"/>
      <c r="F340" s="120"/>
      <c r="G340" s="120"/>
      <c r="H340" s="120">
        <v>2</v>
      </c>
      <c r="I340" s="120">
        <v>1</v>
      </c>
      <c r="J340" s="120">
        <v>1</v>
      </c>
      <c r="K340" s="120">
        <v>1</v>
      </c>
      <c r="L340" s="120">
        <v>1</v>
      </c>
      <c r="M340" s="120">
        <v>1</v>
      </c>
      <c r="N340" s="120">
        <v>1</v>
      </c>
      <c r="O340" s="120">
        <v>1</v>
      </c>
      <c r="P340" s="120">
        <v>1</v>
      </c>
      <c r="Q340" s="120">
        <v>1</v>
      </c>
      <c r="R340" s="120">
        <v>7</v>
      </c>
      <c r="S340" s="120">
        <v>1</v>
      </c>
      <c r="T340" s="120">
        <v>1</v>
      </c>
      <c r="U340" s="120">
        <v>5</v>
      </c>
      <c r="V340" s="120">
        <v>1</v>
      </c>
      <c r="W340" s="120">
        <v>2</v>
      </c>
      <c r="X340" s="120">
        <v>2</v>
      </c>
      <c r="Y340" s="120">
        <v>2</v>
      </c>
      <c r="Z340" s="120">
        <v>2</v>
      </c>
      <c r="AA340" s="120">
        <v>3</v>
      </c>
      <c r="AB340" s="120">
        <v>2</v>
      </c>
      <c r="AC340" s="120">
        <v>2</v>
      </c>
      <c r="AD340" s="120">
        <v>1</v>
      </c>
      <c r="AE340" s="120">
        <v>8</v>
      </c>
      <c r="AG340" s="120"/>
      <c r="AH340" s="120"/>
      <c r="AI340" s="120"/>
      <c r="AJ340" s="120"/>
      <c r="AK340" s="120">
        <v>17</v>
      </c>
      <c r="AM340" s="7"/>
      <c r="AP340" s="7"/>
      <c r="AR340" s="120"/>
      <c r="AX340" s="3"/>
      <c r="AY340" s="120"/>
      <c r="BA340" s="3"/>
      <c r="BB340" s="120"/>
      <c r="BL340" s="120"/>
      <c r="BT340" s="120"/>
      <c r="BU340" s="120"/>
      <c r="BV340" s="120"/>
    </row>
    <row r="341" spans="1:74" x14ac:dyDescent="0.25">
      <c r="A341" s="121" t="s">
        <v>431</v>
      </c>
      <c r="B341" s="121">
        <v>9</v>
      </c>
      <c r="E341" s="121"/>
      <c r="F341" s="121"/>
      <c r="G341" s="121"/>
      <c r="H341" s="121">
        <v>1</v>
      </c>
      <c r="I341" s="121">
        <v>2</v>
      </c>
      <c r="J341" s="121">
        <v>1</v>
      </c>
      <c r="K341" s="121">
        <v>3</v>
      </c>
      <c r="L341" s="121">
        <v>1</v>
      </c>
      <c r="M341" s="121">
        <v>2</v>
      </c>
      <c r="N341" s="121">
        <v>1</v>
      </c>
      <c r="O341" s="121">
        <v>2</v>
      </c>
      <c r="P341" s="121">
        <v>2</v>
      </c>
      <c r="Q341" s="121">
        <v>5</v>
      </c>
      <c r="R341" s="121">
        <v>1</v>
      </c>
      <c r="S341" s="121">
        <v>3</v>
      </c>
      <c r="T341" s="121">
        <v>1</v>
      </c>
      <c r="U341" s="121">
        <v>1</v>
      </c>
      <c r="V341" s="121">
        <v>1</v>
      </c>
      <c r="W341" s="121">
        <v>8</v>
      </c>
      <c r="X341" s="121">
        <v>2</v>
      </c>
      <c r="Y341" s="121">
        <v>7</v>
      </c>
      <c r="Z341" s="121">
        <v>1</v>
      </c>
      <c r="AA341" s="121">
        <v>1</v>
      </c>
      <c r="AB341" s="121">
        <v>3</v>
      </c>
      <c r="AC341" s="121">
        <v>3</v>
      </c>
      <c r="AD341" s="121">
        <v>2</v>
      </c>
      <c r="AE341" s="121"/>
      <c r="AG341" s="121"/>
      <c r="AH341" s="121"/>
      <c r="AI341" s="121"/>
      <c r="AJ341" s="121"/>
      <c r="AK341" s="121">
        <v>15</v>
      </c>
      <c r="AM341" s="7"/>
      <c r="AP341" s="7"/>
      <c r="AR341" s="121"/>
      <c r="AX341" s="3"/>
      <c r="AY341" s="121"/>
      <c r="BA341" s="3"/>
      <c r="BB341" s="121"/>
      <c r="BL341" s="121"/>
      <c r="BT341" s="121"/>
      <c r="BU341" s="121"/>
      <c r="BV341" s="121"/>
    </row>
    <row r="342" spans="1:74" x14ac:dyDescent="0.25">
      <c r="A342" s="126" t="s">
        <v>435</v>
      </c>
      <c r="B342" s="126">
        <v>9</v>
      </c>
      <c r="E342" s="126"/>
      <c r="F342" s="126"/>
      <c r="G342" s="126"/>
      <c r="H342" s="126">
        <v>1</v>
      </c>
      <c r="I342" s="126">
        <v>1</v>
      </c>
      <c r="J342" s="126">
        <v>2</v>
      </c>
      <c r="K342" s="126">
        <v>2</v>
      </c>
      <c r="L342" s="126">
        <v>2</v>
      </c>
      <c r="M342" s="126">
        <v>1</v>
      </c>
      <c r="N342" s="126">
        <v>1</v>
      </c>
      <c r="O342" s="126">
        <v>1</v>
      </c>
      <c r="P342" s="126">
        <v>1</v>
      </c>
      <c r="Q342" s="126">
        <v>1</v>
      </c>
      <c r="R342" s="126">
        <v>2</v>
      </c>
      <c r="S342" s="126">
        <v>3</v>
      </c>
      <c r="T342" s="126">
        <v>1</v>
      </c>
      <c r="U342" s="126">
        <v>3</v>
      </c>
      <c r="V342" s="126">
        <v>1</v>
      </c>
      <c r="W342" s="126">
        <v>2</v>
      </c>
      <c r="X342" s="126">
        <v>3</v>
      </c>
      <c r="Y342" s="126">
        <v>2</v>
      </c>
      <c r="Z342" s="126">
        <v>1</v>
      </c>
      <c r="AA342" s="126">
        <v>2</v>
      </c>
      <c r="AB342" s="126">
        <v>1</v>
      </c>
      <c r="AC342" s="126">
        <v>13</v>
      </c>
      <c r="AD342" s="126"/>
      <c r="AE342" s="126"/>
      <c r="AG342" s="126"/>
      <c r="AH342" s="126"/>
      <c r="AI342" s="126"/>
      <c r="AJ342" s="126"/>
      <c r="AK342" s="126">
        <v>18</v>
      </c>
      <c r="AM342" s="7"/>
      <c r="AP342" s="7"/>
      <c r="AR342" s="126"/>
      <c r="AX342" s="3"/>
      <c r="AY342" s="126"/>
      <c r="BA342" s="3"/>
      <c r="BB342" s="126"/>
      <c r="BL342" s="126"/>
      <c r="BT342" s="126"/>
      <c r="BU342" s="126"/>
      <c r="BV342" s="126"/>
    </row>
    <row r="343" spans="1:74" x14ac:dyDescent="0.25">
      <c r="A343" s="127" t="s">
        <v>436</v>
      </c>
      <c r="B343" s="127">
        <v>9</v>
      </c>
      <c r="E343" s="127"/>
      <c r="F343" s="127"/>
      <c r="G343" s="127"/>
      <c r="H343" s="127">
        <v>1</v>
      </c>
      <c r="I343" s="127">
        <v>2</v>
      </c>
      <c r="J343" s="127">
        <v>2</v>
      </c>
      <c r="K343" s="127">
        <v>1</v>
      </c>
      <c r="L343" s="127">
        <v>1</v>
      </c>
      <c r="M343" s="127">
        <v>2</v>
      </c>
      <c r="N343" s="127">
        <v>2</v>
      </c>
      <c r="O343" s="127">
        <v>1</v>
      </c>
      <c r="P343" s="127">
        <v>1</v>
      </c>
      <c r="Q343" s="127">
        <v>3</v>
      </c>
      <c r="R343" s="127">
        <v>3</v>
      </c>
      <c r="S343" s="127">
        <v>1</v>
      </c>
      <c r="T343" s="127">
        <v>2</v>
      </c>
      <c r="U343" s="127">
        <v>3</v>
      </c>
      <c r="V343" s="127">
        <v>1</v>
      </c>
      <c r="W343" s="127">
        <v>2</v>
      </c>
      <c r="X343" s="127">
        <v>3</v>
      </c>
      <c r="Y343" s="127">
        <v>3</v>
      </c>
      <c r="Z343" s="127">
        <v>1</v>
      </c>
      <c r="AA343" s="127">
        <v>15</v>
      </c>
      <c r="AB343" s="127">
        <v>1</v>
      </c>
      <c r="AC343" s="127"/>
      <c r="AD343" s="127"/>
      <c r="AE343" s="127"/>
      <c r="AG343" s="127"/>
      <c r="AH343" s="127"/>
      <c r="AI343" s="127"/>
      <c r="AJ343" s="127"/>
      <c r="AK343" s="127">
        <v>16</v>
      </c>
      <c r="AM343" s="7"/>
      <c r="AP343" s="7"/>
      <c r="AR343" s="127"/>
      <c r="AX343" s="3"/>
      <c r="AY343" s="127"/>
      <c r="BA343" s="3"/>
      <c r="BB343" s="127"/>
      <c r="BL343" s="127"/>
      <c r="BT343" s="127"/>
      <c r="BU343" s="127"/>
      <c r="BV343" s="127"/>
    </row>
    <row r="344" spans="1:74" x14ac:dyDescent="0.25">
      <c r="A344" s="130" t="s">
        <v>438</v>
      </c>
      <c r="B344" s="130">
        <v>9</v>
      </c>
      <c r="E344" s="130"/>
      <c r="F344" s="130"/>
      <c r="G344" s="130"/>
      <c r="H344" s="130">
        <v>1</v>
      </c>
      <c r="I344" s="130">
        <v>1</v>
      </c>
      <c r="J344" s="130">
        <v>1</v>
      </c>
      <c r="K344" s="130">
        <v>1</v>
      </c>
      <c r="L344" s="130">
        <v>1</v>
      </c>
      <c r="M344" s="130">
        <v>1</v>
      </c>
      <c r="N344" s="130">
        <v>2</v>
      </c>
      <c r="O344" s="130">
        <v>1</v>
      </c>
      <c r="P344" s="130">
        <v>2</v>
      </c>
      <c r="Q344" s="130">
        <v>1</v>
      </c>
      <c r="R344" s="130">
        <v>4</v>
      </c>
      <c r="S344" s="130">
        <v>1</v>
      </c>
      <c r="T344" s="130">
        <v>1</v>
      </c>
      <c r="U344" s="130">
        <v>1</v>
      </c>
      <c r="V344" s="130">
        <v>2</v>
      </c>
      <c r="W344" s="130">
        <v>8</v>
      </c>
      <c r="X344" s="130">
        <v>1</v>
      </c>
      <c r="Y344" s="130">
        <v>1</v>
      </c>
      <c r="Z344" s="130">
        <v>1</v>
      </c>
      <c r="AA344" s="130">
        <v>1</v>
      </c>
      <c r="AB344" s="130">
        <v>5</v>
      </c>
      <c r="AC344" s="130">
        <v>12</v>
      </c>
      <c r="AD344" s="130"/>
      <c r="AE344" s="130"/>
      <c r="AG344" s="130"/>
      <c r="AH344" s="130"/>
      <c r="AI344" s="130"/>
      <c r="AJ344" s="130"/>
      <c r="AK344" s="130">
        <v>17</v>
      </c>
      <c r="AM344" s="7"/>
      <c r="AP344" s="7"/>
      <c r="AR344" s="130"/>
      <c r="AX344" s="3"/>
      <c r="AY344" s="130"/>
      <c r="BA344" s="3"/>
      <c r="BB344" s="130"/>
      <c r="BL344" s="130"/>
      <c r="BT344" s="130"/>
      <c r="BU344" s="130"/>
      <c r="BV344" s="130"/>
    </row>
    <row r="345" spans="1:74" x14ac:dyDescent="0.25">
      <c r="A345" s="142" t="s">
        <v>461</v>
      </c>
      <c r="B345" s="142">
        <v>9</v>
      </c>
      <c r="E345" s="142"/>
      <c r="F345" s="142"/>
      <c r="G345" s="142"/>
      <c r="H345" s="142">
        <v>2</v>
      </c>
      <c r="I345" s="142">
        <v>2</v>
      </c>
      <c r="J345" s="142">
        <v>1</v>
      </c>
      <c r="K345" s="142">
        <v>1</v>
      </c>
      <c r="L345" s="142">
        <v>1</v>
      </c>
      <c r="M345" s="142">
        <v>3</v>
      </c>
      <c r="N345" s="142">
        <v>1</v>
      </c>
      <c r="O345" s="142">
        <v>1</v>
      </c>
      <c r="P345" s="142">
        <v>1</v>
      </c>
      <c r="Q345" s="142">
        <v>1</v>
      </c>
      <c r="R345" s="142">
        <v>1</v>
      </c>
      <c r="S345" s="142">
        <v>2</v>
      </c>
      <c r="T345" s="142">
        <v>8</v>
      </c>
      <c r="U345" s="142">
        <v>1</v>
      </c>
      <c r="V345" s="142">
        <v>2</v>
      </c>
      <c r="W345" s="142">
        <v>1</v>
      </c>
      <c r="X345" s="142">
        <v>3</v>
      </c>
      <c r="Y345" s="142">
        <v>6</v>
      </c>
      <c r="Z345" s="142">
        <v>3</v>
      </c>
      <c r="AA345" s="142">
        <v>6</v>
      </c>
      <c r="AB345" s="142">
        <v>1</v>
      </c>
      <c r="AC345" s="142">
        <v>13</v>
      </c>
      <c r="AD345" s="142"/>
      <c r="AE345" s="142"/>
      <c r="AG345" s="142"/>
      <c r="AH345" s="142"/>
      <c r="AI345" s="142"/>
      <c r="AJ345" s="142"/>
      <c r="AK345" s="142">
        <v>16</v>
      </c>
      <c r="AM345" s="7"/>
      <c r="AP345" s="7"/>
      <c r="AR345" s="142"/>
      <c r="AX345" s="3"/>
      <c r="AY345" s="142"/>
      <c r="BA345" s="3"/>
      <c r="BB345" s="142"/>
      <c r="BL345" s="142"/>
      <c r="BT345" s="142"/>
      <c r="BU345" s="142"/>
      <c r="BV345" s="142"/>
    </row>
    <row r="346" spans="1:74" x14ac:dyDescent="0.25">
      <c r="A346" s="144" t="s">
        <v>463</v>
      </c>
      <c r="B346" s="144">
        <v>9</v>
      </c>
      <c r="E346" s="144"/>
      <c r="F346" s="144"/>
      <c r="G346" s="144"/>
      <c r="H346" s="144">
        <v>1</v>
      </c>
      <c r="I346" s="144">
        <v>1</v>
      </c>
      <c r="J346" s="144">
        <v>1</v>
      </c>
      <c r="K346" s="144">
        <v>1</v>
      </c>
      <c r="L346" s="144">
        <v>1</v>
      </c>
      <c r="M346" s="144">
        <v>2</v>
      </c>
      <c r="N346" s="144">
        <v>1</v>
      </c>
      <c r="O346" s="144">
        <v>1</v>
      </c>
      <c r="P346" s="144">
        <v>2</v>
      </c>
      <c r="Q346" s="144">
        <v>1</v>
      </c>
      <c r="R346" s="144">
        <v>3</v>
      </c>
      <c r="S346" s="144">
        <v>2</v>
      </c>
      <c r="T346" s="144">
        <v>2</v>
      </c>
      <c r="U346" s="144">
        <v>1</v>
      </c>
      <c r="V346" s="144">
        <v>1</v>
      </c>
      <c r="W346" s="144">
        <v>3</v>
      </c>
      <c r="X346" s="144">
        <v>4</v>
      </c>
      <c r="Y346" s="144">
        <v>3</v>
      </c>
      <c r="Z346" s="144">
        <v>2</v>
      </c>
      <c r="AA346" s="144">
        <v>4</v>
      </c>
      <c r="AB346" s="144">
        <v>7</v>
      </c>
      <c r="AC346" s="144">
        <v>3</v>
      </c>
      <c r="AD346" s="144">
        <v>5</v>
      </c>
      <c r="AE346" s="144">
        <v>2</v>
      </c>
      <c r="AF346" s="3">
        <v>2</v>
      </c>
      <c r="AG346" s="144"/>
      <c r="AH346" s="144"/>
      <c r="AI346" s="144"/>
      <c r="AJ346" s="144"/>
      <c r="AK346" s="144">
        <v>17</v>
      </c>
      <c r="AM346" s="7"/>
      <c r="AP346" s="7"/>
      <c r="AR346" s="144"/>
      <c r="AX346" s="3"/>
      <c r="AY346" s="144"/>
      <c r="BA346" s="3"/>
      <c r="BB346" s="144"/>
      <c r="BL346" s="144"/>
      <c r="BT346" s="144"/>
      <c r="BU346" s="144"/>
      <c r="BV346" s="144"/>
    </row>
    <row r="347" spans="1:74" x14ac:dyDescent="0.25">
      <c r="A347" s="146" t="s">
        <v>464</v>
      </c>
      <c r="B347" s="146">
        <v>9</v>
      </c>
      <c r="E347" s="146"/>
      <c r="F347" s="146"/>
      <c r="G347" s="146"/>
      <c r="H347" s="146">
        <v>1</v>
      </c>
      <c r="I347" s="146">
        <v>1</v>
      </c>
      <c r="J347" s="146">
        <v>2</v>
      </c>
      <c r="K347" s="146">
        <v>1</v>
      </c>
      <c r="L347" s="146">
        <v>1</v>
      </c>
      <c r="M347" s="146">
        <v>1</v>
      </c>
      <c r="N347" s="146">
        <v>2</v>
      </c>
      <c r="O347" s="146">
        <v>7</v>
      </c>
      <c r="P347" s="146">
        <v>1</v>
      </c>
      <c r="Q347" s="146">
        <v>1</v>
      </c>
      <c r="R347" s="146">
        <v>3</v>
      </c>
      <c r="S347" s="146">
        <v>5</v>
      </c>
      <c r="T347" s="146">
        <v>2</v>
      </c>
      <c r="U347" s="146">
        <v>1</v>
      </c>
      <c r="V347" s="146">
        <v>2</v>
      </c>
      <c r="W347" s="146">
        <v>2</v>
      </c>
      <c r="X347" s="146">
        <v>5</v>
      </c>
      <c r="Y347" s="146">
        <v>2</v>
      </c>
      <c r="Z347" s="146">
        <v>7</v>
      </c>
      <c r="AA347" s="146">
        <v>9</v>
      </c>
      <c r="AB347" s="146">
        <v>1</v>
      </c>
      <c r="AC347" s="146"/>
      <c r="AD347" s="146"/>
      <c r="AE347" s="146"/>
      <c r="AG347" s="146"/>
      <c r="AH347" s="146"/>
      <c r="AI347" s="146"/>
      <c r="AJ347" s="146"/>
      <c r="AK347" s="146">
        <v>14</v>
      </c>
      <c r="AM347" s="7"/>
      <c r="AP347" s="7"/>
      <c r="AR347" s="146"/>
      <c r="AX347" s="3"/>
      <c r="AY347" s="146"/>
      <c r="BA347" s="3"/>
      <c r="BB347" s="146"/>
      <c r="BL347" s="146"/>
      <c r="BT347" s="146"/>
      <c r="BU347" s="146"/>
      <c r="BV347" s="146"/>
    </row>
    <row r="348" spans="1:74" x14ac:dyDescent="0.25">
      <c r="A348" s="147" t="s">
        <v>467</v>
      </c>
      <c r="B348" s="147">
        <v>9</v>
      </c>
      <c r="E348" s="147"/>
      <c r="F348" s="147"/>
      <c r="G348" s="147"/>
      <c r="H348" s="147">
        <v>1</v>
      </c>
      <c r="I348" s="147">
        <v>1</v>
      </c>
      <c r="J348" s="147">
        <v>1</v>
      </c>
      <c r="K348" s="147">
        <v>1</v>
      </c>
      <c r="L348" s="147">
        <v>1</v>
      </c>
      <c r="M348" s="147">
        <v>2</v>
      </c>
      <c r="N348" s="147">
        <v>1</v>
      </c>
      <c r="O348" s="147">
        <v>3</v>
      </c>
      <c r="P348" s="147">
        <v>4</v>
      </c>
      <c r="Q348" s="147">
        <v>1</v>
      </c>
      <c r="R348" s="147">
        <v>1</v>
      </c>
      <c r="S348" s="147">
        <v>3</v>
      </c>
      <c r="T348" s="147">
        <v>3</v>
      </c>
      <c r="U348" s="147">
        <v>1</v>
      </c>
      <c r="V348" s="147">
        <v>3</v>
      </c>
      <c r="W348" s="147">
        <v>1</v>
      </c>
      <c r="X348" s="147">
        <v>2</v>
      </c>
      <c r="Y348" s="147">
        <v>4</v>
      </c>
      <c r="Z348" s="147">
        <v>2</v>
      </c>
      <c r="AA348" s="147">
        <v>6</v>
      </c>
      <c r="AB348" s="147">
        <v>6</v>
      </c>
      <c r="AC348" s="147">
        <v>1</v>
      </c>
      <c r="AD348" s="147">
        <v>14</v>
      </c>
      <c r="AE348" s="147"/>
      <c r="AG348" s="147"/>
      <c r="AH348" s="147"/>
      <c r="AI348" s="147"/>
      <c r="AJ348" s="147"/>
      <c r="AK348" s="147">
        <v>17</v>
      </c>
      <c r="AM348" s="7"/>
      <c r="AP348" s="7"/>
      <c r="AR348" s="147"/>
      <c r="AX348" s="3"/>
      <c r="AY348" s="147"/>
      <c r="BA348" s="3"/>
      <c r="BB348" s="147"/>
      <c r="BL348" s="147"/>
      <c r="BT348" s="147"/>
      <c r="BU348" s="147"/>
      <c r="BV348" s="147"/>
    </row>
    <row r="349" spans="1:74" x14ac:dyDescent="0.25">
      <c r="A349" s="151" t="s">
        <v>472</v>
      </c>
      <c r="B349" s="151">
        <v>9</v>
      </c>
      <c r="E349" s="151"/>
      <c r="F349" s="151"/>
      <c r="G349" s="151"/>
      <c r="H349" s="151">
        <v>2</v>
      </c>
      <c r="I349" s="151">
        <v>1</v>
      </c>
      <c r="J349" s="151">
        <v>1</v>
      </c>
      <c r="K349" s="151">
        <v>1</v>
      </c>
      <c r="L349" s="151">
        <v>2</v>
      </c>
      <c r="M349" s="151">
        <v>2</v>
      </c>
      <c r="N349" s="151">
        <v>2</v>
      </c>
      <c r="O349" s="151">
        <v>2</v>
      </c>
      <c r="P349" s="151">
        <v>1</v>
      </c>
      <c r="Q349" s="151">
        <v>1</v>
      </c>
      <c r="R349" s="151">
        <v>2</v>
      </c>
      <c r="S349" s="151">
        <v>10</v>
      </c>
      <c r="T349" s="151">
        <v>7</v>
      </c>
      <c r="U349" s="151">
        <v>3</v>
      </c>
      <c r="V349" s="151">
        <v>1</v>
      </c>
      <c r="W349" s="151">
        <v>1</v>
      </c>
      <c r="X349" s="151">
        <v>5</v>
      </c>
      <c r="Y349" s="151">
        <v>7</v>
      </c>
      <c r="Z349" s="151">
        <v>2</v>
      </c>
      <c r="AA349" s="151">
        <v>1</v>
      </c>
      <c r="AB349" s="151"/>
      <c r="AC349" s="151"/>
      <c r="AD349" s="151"/>
      <c r="AE349" s="151"/>
      <c r="AG349" s="151"/>
      <c r="AH349" s="151"/>
      <c r="AI349" s="151"/>
      <c r="AJ349" s="151"/>
      <c r="AK349" s="151">
        <v>12</v>
      </c>
      <c r="AM349" s="7"/>
      <c r="AP349" s="7"/>
      <c r="AR349" s="151"/>
      <c r="AX349" s="3"/>
      <c r="AY349" s="151"/>
      <c r="BA349" s="3"/>
      <c r="BB349" s="151"/>
      <c r="BL349" s="151"/>
      <c r="BT349" s="151"/>
      <c r="BU349" s="151"/>
      <c r="BV349" s="151"/>
    </row>
    <row r="350" spans="1:74" x14ac:dyDescent="0.25">
      <c r="A350" s="155" t="s">
        <v>474</v>
      </c>
      <c r="B350" s="155">
        <v>9</v>
      </c>
      <c r="E350" s="155"/>
      <c r="F350" s="155"/>
      <c r="G350" s="155"/>
      <c r="H350" s="155">
        <v>1</v>
      </c>
      <c r="I350" s="155">
        <v>1</v>
      </c>
      <c r="J350" s="155">
        <v>1</v>
      </c>
      <c r="K350" s="155">
        <v>1</v>
      </c>
      <c r="L350" s="155">
        <v>4</v>
      </c>
      <c r="M350" s="155">
        <v>1</v>
      </c>
      <c r="N350" s="155">
        <v>1</v>
      </c>
      <c r="O350" s="155">
        <v>1</v>
      </c>
      <c r="P350" s="155">
        <v>1</v>
      </c>
      <c r="Q350" s="155">
        <v>1</v>
      </c>
      <c r="R350" s="155">
        <v>2</v>
      </c>
      <c r="S350" s="155">
        <v>1</v>
      </c>
      <c r="T350" s="155">
        <v>2</v>
      </c>
      <c r="U350" s="155">
        <v>1</v>
      </c>
      <c r="V350" s="155">
        <v>2</v>
      </c>
      <c r="W350" s="155">
        <v>1</v>
      </c>
      <c r="X350" s="155">
        <v>1</v>
      </c>
      <c r="Y350" s="155">
        <v>6</v>
      </c>
      <c r="Z350" s="155">
        <v>2</v>
      </c>
      <c r="AA350" s="155">
        <v>2</v>
      </c>
      <c r="AB350" s="155">
        <v>3</v>
      </c>
      <c r="AC350" s="155">
        <v>4</v>
      </c>
      <c r="AD350" s="155">
        <v>6</v>
      </c>
      <c r="AE350" s="155">
        <v>8</v>
      </c>
      <c r="AG350" s="155"/>
      <c r="AH350" s="155"/>
      <c r="AI350" s="155"/>
      <c r="AJ350" s="155"/>
      <c r="AK350" s="155">
        <v>18</v>
      </c>
      <c r="AM350" s="7"/>
      <c r="AP350" s="7"/>
      <c r="AR350" s="155"/>
      <c r="AX350" s="3"/>
      <c r="AY350" s="155"/>
      <c r="BA350" s="3"/>
      <c r="BB350" s="155"/>
      <c r="BL350" s="155"/>
      <c r="BT350" s="155"/>
      <c r="BU350" s="155"/>
      <c r="BV350" s="155"/>
    </row>
    <row r="351" spans="1:74" x14ac:dyDescent="0.25">
      <c r="A351" s="157" t="s">
        <v>477</v>
      </c>
      <c r="B351" s="157">
        <v>9</v>
      </c>
      <c r="E351" s="157"/>
      <c r="F351" s="157"/>
      <c r="G351" s="157"/>
      <c r="H351" s="157">
        <v>1</v>
      </c>
      <c r="I351" s="157">
        <v>2</v>
      </c>
      <c r="J351" s="157">
        <v>1</v>
      </c>
      <c r="K351" s="157">
        <v>2</v>
      </c>
      <c r="L351" s="157">
        <v>1</v>
      </c>
      <c r="M351" s="157">
        <v>1</v>
      </c>
      <c r="N351" s="157">
        <v>2</v>
      </c>
      <c r="O351" s="157">
        <v>2</v>
      </c>
      <c r="P351" s="157">
        <v>5</v>
      </c>
      <c r="Q351" s="157">
        <v>4</v>
      </c>
      <c r="R351" s="157">
        <v>5</v>
      </c>
      <c r="S351" s="157">
        <v>3</v>
      </c>
      <c r="T351" s="157">
        <v>1</v>
      </c>
      <c r="U351" s="157">
        <v>2</v>
      </c>
      <c r="V351" s="157">
        <v>5</v>
      </c>
      <c r="W351" s="157">
        <v>3</v>
      </c>
      <c r="X351" s="157">
        <v>11</v>
      </c>
      <c r="Y351" s="157">
        <v>1</v>
      </c>
      <c r="Z351" s="157">
        <v>3</v>
      </c>
      <c r="AA351" s="157">
        <v>2</v>
      </c>
      <c r="AB351" s="157"/>
      <c r="AC351" s="157"/>
      <c r="AD351" s="157"/>
      <c r="AE351" s="157"/>
      <c r="AG351" s="157"/>
      <c r="AH351" s="157"/>
      <c r="AI351" s="157"/>
      <c r="AJ351" s="157"/>
      <c r="AK351" s="157">
        <v>13</v>
      </c>
      <c r="AM351" s="7"/>
      <c r="AP351" s="7"/>
      <c r="AR351" s="157"/>
      <c r="AX351" s="3"/>
      <c r="AY351" s="157"/>
      <c r="BA351" s="3"/>
      <c r="BB351" s="157"/>
      <c r="BL351" s="157"/>
      <c r="BT351" s="157"/>
      <c r="BU351" s="157"/>
      <c r="BV351" s="157"/>
    </row>
    <row r="352" spans="1:74" x14ac:dyDescent="0.25">
      <c r="A352" s="157" t="s">
        <v>478</v>
      </c>
      <c r="B352" s="157">
        <v>9</v>
      </c>
      <c r="E352" s="157"/>
      <c r="F352" s="157"/>
      <c r="G352" s="157"/>
      <c r="H352" s="157">
        <v>1</v>
      </c>
      <c r="I352" s="157">
        <v>1</v>
      </c>
      <c r="J352" s="157">
        <v>2</v>
      </c>
      <c r="K352" s="157">
        <v>3</v>
      </c>
      <c r="L352" s="157">
        <v>1</v>
      </c>
      <c r="M352" s="157">
        <v>1</v>
      </c>
      <c r="N352" s="157">
        <v>2</v>
      </c>
      <c r="O352" s="157">
        <v>2</v>
      </c>
      <c r="P352" s="157">
        <v>6</v>
      </c>
      <c r="Q352" s="157">
        <v>2</v>
      </c>
      <c r="R352" s="157">
        <v>1</v>
      </c>
      <c r="S352" s="157">
        <v>2</v>
      </c>
      <c r="T352" s="157">
        <v>1</v>
      </c>
      <c r="U352" s="157">
        <v>2</v>
      </c>
      <c r="V352" s="157">
        <v>3</v>
      </c>
      <c r="W352" s="157">
        <v>2</v>
      </c>
      <c r="X352" s="157">
        <v>1</v>
      </c>
      <c r="Y352" s="157">
        <v>8</v>
      </c>
      <c r="Z352" s="157">
        <v>3</v>
      </c>
      <c r="AA352" s="157">
        <v>4</v>
      </c>
      <c r="AB352" s="157">
        <v>2</v>
      </c>
      <c r="AC352" s="157">
        <v>5</v>
      </c>
      <c r="AD352" s="157">
        <v>3</v>
      </c>
      <c r="AE352" s="157"/>
      <c r="AG352" s="157"/>
      <c r="AH352" s="157"/>
      <c r="AI352" s="157"/>
      <c r="AJ352" s="157"/>
      <c r="AK352" s="157">
        <v>15</v>
      </c>
      <c r="AM352" s="7"/>
      <c r="AP352" s="7"/>
      <c r="AR352" s="157"/>
      <c r="AX352" s="3"/>
      <c r="AY352" s="157"/>
      <c r="BA352" s="3"/>
      <c r="BB352" s="157"/>
      <c r="BL352" s="157"/>
      <c r="BT352" s="157"/>
      <c r="BU352" s="157"/>
      <c r="BV352" s="157"/>
    </row>
    <row r="353" spans="1:74" x14ac:dyDescent="0.25">
      <c r="A353" s="159" t="s">
        <v>480</v>
      </c>
      <c r="B353" s="159">
        <v>9</v>
      </c>
      <c r="E353" s="159"/>
      <c r="F353" s="159"/>
      <c r="G353" s="159"/>
      <c r="H353" s="159">
        <v>1</v>
      </c>
      <c r="I353" s="159">
        <v>2</v>
      </c>
      <c r="J353" s="159">
        <v>1</v>
      </c>
      <c r="K353" s="159">
        <v>1</v>
      </c>
      <c r="L353" s="159">
        <v>2</v>
      </c>
      <c r="M353" s="159">
        <v>2</v>
      </c>
      <c r="N353" s="159">
        <v>1</v>
      </c>
      <c r="O353" s="159">
        <v>1</v>
      </c>
      <c r="P353" s="159">
        <v>1</v>
      </c>
      <c r="Q353" s="159">
        <v>1</v>
      </c>
      <c r="R353" s="159">
        <v>2</v>
      </c>
      <c r="S353" s="159">
        <v>2</v>
      </c>
      <c r="T353" s="159">
        <v>6</v>
      </c>
      <c r="U353" s="159">
        <v>2</v>
      </c>
      <c r="V353" s="159">
        <v>3</v>
      </c>
      <c r="W353" s="159">
        <v>3</v>
      </c>
      <c r="X353" s="159">
        <v>1</v>
      </c>
      <c r="Y353" s="159">
        <v>1</v>
      </c>
      <c r="Z353" s="159">
        <v>2</v>
      </c>
      <c r="AA353" s="159">
        <v>8</v>
      </c>
      <c r="AB353" s="159">
        <v>6</v>
      </c>
      <c r="AC353" s="159">
        <v>4</v>
      </c>
      <c r="AD353" s="159">
        <v>3</v>
      </c>
      <c r="AE353" s="159">
        <v>12</v>
      </c>
      <c r="AG353" s="159"/>
      <c r="AH353" s="159"/>
      <c r="AI353" s="159"/>
      <c r="AJ353" s="159"/>
      <c r="AK353" s="159">
        <v>15</v>
      </c>
      <c r="AM353" s="7"/>
      <c r="AP353" s="7"/>
      <c r="AR353" s="159"/>
      <c r="AX353" s="3"/>
      <c r="AY353" s="159"/>
      <c r="BA353" s="3"/>
      <c r="BB353" s="159"/>
      <c r="BL353" s="159"/>
      <c r="BT353" s="159"/>
      <c r="BU353" s="159"/>
      <c r="BV353" s="159"/>
    </row>
    <row r="354" spans="1:74" x14ac:dyDescent="0.25">
      <c r="A354" s="161" t="s">
        <v>486</v>
      </c>
      <c r="B354" s="161">
        <v>9</v>
      </c>
      <c r="E354" s="161"/>
      <c r="F354" s="161"/>
      <c r="G354" s="161"/>
      <c r="H354" s="161">
        <v>1</v>
      </c>
      <c r="I354" s="161">
        <v>2</v>
      </c>
      <c r="J354" s="161">
        <v>1</v>
      </c>
      <c r="K354" s="161">
        <v>3</v>
      </c>
      <c r="L354" s="161">
        <v>1</v>
      </c>
      <c r="M354" s="161">
        <v>1</v>
      </c>
      <c r="N354" s="161">
        <v>1</v>
      </c>
      <c r="O354" s="161">
        <v>1</v>
      </c>
      <c r="P354" s="161">
        <v>3</v>
      </c>
      <c r="Q354" s="161">
        <v>1</v>
      </c>
      <c r="R354" s="161">
        <v>3</v>
      </c>
      <c r="S354" s="161">
        <v>1</v>
      </c>
      <c r="T354" s="161">
        <v>4</v>
      </c>
      <c r="U354" s="161">
        <v>3</v>
      </c>
      <c r="V354" s="161">
        <v>5</v>
      </c>
      <c r="W354" s="161">
        <v>2</v>
      </c>
      <c r="X354" s="161">
        <v>8</v>
      </c>
      <c r="Y354" s="161">
        <v>2</v>
      </c>
      <c r="Z354" s="161">
        <v>4</v>
      </c>
      <c r="AA354" s="161">
        <v>3</v>
      </c>
      <c r="AB354" s="161"/>
      <c r="AC354" s="161"/>
      <c r="AD354" s="161"/>
      <c r="AE354" s="161"/>
      <c r="AG354" s="161"/>
      <c r="AH354" s="161"/>
      <c r="AI354" s="161"/>
      <c r="AJ354" s="161"/>
      <c r="AK354" s="161">
        <v>14</v>
      </c>
      <c r="AM354" s="7"/>
      <c r="AP354" s="7"/>
      <c r="AR354" s="161"/>
      <c r="AX354" s="3"/>
      <c r="AY354" s="161"/>
      <c r="BA354" s="3"/>
      <c r="BB354" s="161"/>
      <c r="BL354" s="161"/>
      <c r="BT354" s="161"/>
      <c r="BU354" s="161"/>
      <c r="BV354" s="161"/>
    </row>
    <row r="355" spans="1:74" x14ac:dyDescent="0.25">
      <c r="A355" s="162" t="s">
        <v>487</v>
      </c>
      <c r="B355" s="162">
        <v>9</v>
      </c>
      <c r="E355" s="162"/>
      <c r="F355" s="162"/>
      <c r="G355" s="162"/>
      <c r="H355" s="162">
        <v>4</v>
      </c>
      <c r="I355" s="162">
        <v>1</v>
      </c>
      <c r="J355" s="162">
        <v>1</v>
      </c>
      <c r="K355" s="162">
        <v>1</v>
      </c>
      <c r="L355" s="162">
        <v>2</v>
      </c>
      <c r="M355" s="162">
        <v>1</v>
      </c>
      <c r="N355" s="162">
        <v>3</v>
      </c>
      <c r="O355" s="162">
        <v>1</v>
      </c>
      <c r="P355" s="162">
        <v>1</v>
      </c>
      <c r="Q355" s="162">
        <v>4</v>
      </c>
      <c r="R355" s="162">
        <v>2</v>
      </c>
      <c r="S355" s="162">
        <v>1</v>
      </c>
      <c r="T355" s="162">
        <v>1</v>
      </c>
      <c r="U355" s="162">
        <v>1</v>
      </c>
      <c r="V355" s="162">
        <v>1</v>
      </c>
      <c r="W355" s="162">
        <v>9</v>
      </c>
      <c r="X355" s="162">
        <v>1</v>
      </c>
      <c r="Y355" s="162">
        <v>8</v>
      </c>
      <c r="Z355" s="162">
        <v>1</v>
      </c>
      <c r="AA355" s="162"/>
      <c r="AB355" s="162"/>
      <c r="AC355" s="162"/>
      <c r="AD355" s="162"/>
      <c r="AE355" s="162"/>
      <c r="AG355" s="162"/>
      <c r="AH355" s="162"/>
      <c r="AI355" s="162"/>
      <c r="AJ355" s="162"/>
      <c r="AK355" s="162">
        <v>15</v>
      </c>
      <c r="AM355" s="7"/>
      <c r="AP355" s="7"/>
      <c r="AR355" s="162"/>
      <c r="AX355" s="3"/>
      <c r="AY355" s="162"/>
      <c r="BA355" s="3"/>
      <c r="BB355" s="162"/>
      <c r="BL355" s="162"/>
      <c r="BT355" s="162"/>
      <c r="BU355" s="162"/>
      <c r="BV355" s="162"/>
    </row>
    <row r="356" spans="1:74" x14ac:dyDescent="0.25">
      <c r="A356" s="162" t="s">
        <v>489</v>
      </c>
      <c r="B356" s="162">
        <v>9</v>
      </c>
      <c r="E356" s="162"/>
      <c r="F356" s="162"/>
      <c r="G356" s="162"/>
      <c r="H356" s="162">
        <v>1</v>
      </c>
      <c r="I356" s="162">
        <v>1</v>
      </c>
      <c r="J356" s="162">
        <v>3</v>
      </c>
      <c r="K356" s="162">
        <v>2</v>
      </c>
      <c r="L356" s="162">
        <v>1</v>
      </c>
      <c r="M356" s="162">
        <v>1</v>
      </c>
      <c r="N356" s="162">
        <v>4</v>
      </c>
      <c r="O356" s="162">
        <v>1</v>
      </c>
      <c r="P356" s="162">
        <v>1</v>
      </c>
      <c r="Q356" s="162">
        <v>1</v>
      </c>
      <c r="R356" s="162">
        <v>2</v>
      </c>
      <c r="S356" s="162">
        <v>1</v>
      </c>
      <c r="T356" s="162">
        <v>2</v>
      </c>
      <c r="U356" s="162">
        <v>4</v>
      </c>
      <c r="V356" s="162">
        <v>1</v>
      </c>
      <c r="W356" s="162">
        <v>1</v>
      </c>
      <c r="X356" s="162">
        <v>6</v>
      </c>
      <c r="Y356" s="162">
        <v>2</v>
      </c>
      <c r="Z356" s="162">
        <v>6</v>
      </c>
      <c r="AA356" s="162">
        <v>5</v>
      </c>
      <c r="AB356" s="162">
        <v>4</v>
      </c>
      <c r="AC356" s="162">
        <v>7</v>
      </c>
      <c r="AD356" s="162"/>
      <c r="AE356" s="162"/>
      <c r="AG356" s="162"/>
      <c r="AH356" s="162"/>
      <c r="AI356" s="162"/>
      <c r="AJ356" s="162"/>
      <c r="AK356" s="162">
        <v>16</v>
      </c>
      <c r="AM356" s="7"/>
      <c r="AP356" s="7"/>
      <c r="AR356" s="162"/>
      <c r="AX356" s="3"/>
      <c r="AY356" s="162"/>
      <c r="BA356" s="3"/>
      <c r="BB356" s="162"/>
      <c r="BL356" s="162"/>
      <c r="BT356" s="162"/>
      <c r="BU356" s="162"/>
      <c r="BV356" s="162"/>
    </row>
    <row r="357" spans="1:74" x14ac:dyDescent="0.25">
      <c r="A357" s="163" t="s">
        <v>490</v>
      </c>
      <c r="B357" s="163">
        <v>9</v>
      </c>
      <c r="E357" s="163"/>
      <c r="F357" s="163"/>
      <c r="G357" s="163"/>
      <c r="H357" s="163">
        <v>1</v>
      </c>
      <c r="I357" s="163">
        <v>1</v>
      </c>
      <c r="J357" s="163">
        <v>1</v>
      </c>
      <c r="K357" s="163">
        <v>2</v>
      </c>
      <c r="L357" s="163">
        <v>1</v>
      </c>
      <c r="M357" s="163">
        <v>1</v>
      </c>
      <c r="N357" s="163">
        <v>1</v>
      </c>
      <c r="O357" s="163">
        <v>1</v>
      </c>
      <c r="P357" s="163">
        <v>1</v>
      </c>
      <c r="Q357" s="163">
        <v>1</v>
      </c>
      <c r="R357" s="163">
        <v>2</v>
      </c>
      <c r="S357" s="163">
        <v>2</v>
      </c>
      <c r="T357" s="163">
        <v>5</v>
      </c>
      <c r="U357" s="163">
        <v>4</v>
      </c>
      <c r="V357" s="163">
        <v>3</v>
      </c>
      <c r="W357" s="163">
        <v>2</v>
      </c>
      <c r="X357" s="163">
        <v>1</v>
      </c>
      <c r="Y357" s="163">
        <v>3</v>
      </c>
      <c r="Z357" s="163">
        <v>3</v>
      </c>
      <c r="AA357" s="163">
        <v>3</v>
      </c>
      <c r="AB357" s="163">
        <v>2</v>
      </c>
      <c r="AC357" s="163">
        <v>2</v>
      </c>
      <c r="AD357" s="163">
        <v>1</v>
      </c>
      <c r="AE357" s="163">
        <v>5</v>
      </c>
      <c r="AF357" s="3">
        <v>1</v>
      </c>
      <c r="AG357" s="163">
        <v>3</v>
      </c>
      <c r="AH357" s="163"/>
      <c r="AI357" s="163"/>
      <c r="AJ357" s="163"/>
      <c r="AK357" s="163">
        <v>17</v>
      </c>
      <c r="AM357" s="7"/>
      <c r="AP357" s="7"/>
      <c r="AR357" s="163"/>
      <c r="AX357" s="3"/>
      <c r="AY357" s="163"/>
      <c r="BA357" s="3"/>
      <c r="BB357" s="163"/>
      <c r="BL357" s="163"/>
      <c r="BT357" s="163"/>
      <c r="BU357" s="163"/>
      <c r="BV357" s="163"/>
    </row>
    <row r="358" spans="1:74" x14ac:dyDescent="0.25">
      <c r="A358" s="164" t="s">
        <v>491</v>
      </c>
      <c r="B358" s="164">
        <v>9</v>
      </c>
      <c r="E358" s="164"/>
      <c r="F358" s="164"/>
      <c r="G358" s="164"/>
      <c r="H358" s="164">
        <v>1</v>
      </c>
      <c r="I358" s="164">
        <v>1</v>
      </c>
      <c r="J358" s="164">
        <v>1</v>
      </c>
      <c r="K358" s="164">
        <v>1</v>
      </c>
      <c r="L358" s="164">
        <v>1</v>
      </c>
      <c r="M358" s="164">
        <v>1</v>
      </c>
      <c r="N358" s="164">
        <v>2</v>
      </c>
      <c r="O358" s="164">
        <v>3</v>
      </c>
      <c r="P358" s="164">
        <v>1</v>
      </c>
      <c r="Q358" s="164">
        <v>1</v>
      </c>
      <c r="R358" s="164">
        <v>3</v>
      </c>
      <c r="S358" s="164">
        <v>2</v>
      </c>
      <c r="T358" s="164">
        <v>1</v>
      </c>
      <c r="U358" s="164">
        <v>1</v>
      </c>
      <c r="V358" s="164">
        <v>1</v>
      </c>
      <c r="W358" s="164">
        <v>17</v>
      </c>
      <c r="X358" s="164">
        <v>7</v>
      </c>
      <c r="Y358" s="164">
        <v>1</v>
      </c>
      <c r="Z358" s="164"/>
      <c r="AA358" s="164"/>
      <c r="AB358" s="164"/>
      <c r="AC358" s="164"/>
      <c r="AD358" s="164"/>
      <c r="AE358" s="164"/>
      <c r="AG358" s="164"/>
      <c r="AH358" s="164"/>
      <c r="AI358" s="164"/>
      <c r="AJ358" s="164"/>
      <c r="AK358" s="164">
        <v>15</v>
      </c>
      <c r="AM358" s="7"/>
      <c r="AP358" s="7"/>
      <c r="AR358" s="164"/>
      <c r="AX358" s="3"/>
      <c r="AY358" s="164"/>
      <c r="BA358" s="3"/>
      <c r="BB358" s="164"/>
      <c r="BL358" s="164"/>
      <c r="BT358" s="164"/>
      <c r="BU358" s="164"/>
      <c r="BV358" s="164"/>
    </row>
    <row r="359" spans="1:74" x14ac:dyDescent="0.25">
      <c r="A359" s="165" t="s">
        <v>493</v>
      </c>
      <c r="B359" s="165">
        <v>9</v>
      </c>
      <c r="E359" s="165"/>
      <c r="F359" s="165"/>
      <c r="G359" s="165"/>
      <c r="H359" s="165">
        <v>1</v>
      </c>
      <c r="I359" s="165">
        <v>2</v>
      </c>
      <c r="J359" s="165">
        <v>1</v>
      </c>
      <c r="K359" s="165">
        <v>1</v>
      </c>
      <c r="L359" s="165">
        <v>1</v>
      </c>
      <c r="M359" s="165">
        <v>2</v>
      </c>
      <c r="N359" s="165">
        <v>1</v>
      </c>
      <c r="O359" s="165">
        <v>1</v>
      </c>
      <c r="P359" s="165">
        <v>3</v>
      </c>
      <c r="Q359" s="165">
        <v>2</v>
      </c>
      <c r="R359" s="165">
        <v>1</v>
      </c>
      <c r="S359" s="165">
        <v>4</v>
      </c>
      <c r="T359" s="165">
        <v>2</v>
      </c>
      <c r="U359" s="165">
        <v>4</v>
      </c>
      <c r="V359" s="165">
        <v>1</v>
      </c>
      <c r="W359" s="165">
        <v>1</v>
      </c>
      <c r="X359" s="165">
        <v>6</v>
      </c>
      <c r="Y359" s="165">
        <v>1</v>
      </c>
      <c r="Z359" s="165">
        <v>1</v>
      </c>
      <c r="AA359" s="165">
        <v>7</v>
      </c>
      <c r="AB359" s="165">
        <v>11</v>
      </c>
      <c r="AC359" s="165"/>
      <c r="AD359" s="165"/>
      <c r="AE359" s="165"/>
      <c r="AG359" s="165"/>
      <c r="AH359" s="165"/>
      <c r="AI359" s="165"/>
      <c r="AJ359" s="165"/>
      <c r="AK359" s="165">
        <v>16</v>
      </c>
      <c r="AM359" s="7"/>
      <c r="AP359" s="7"/>
      <c r="AR359" s="165"/>
      <c r="AX359" s="3"/>
      <c r="AY359" s="165"/>
      <c r="BA359" s="3"/>
      <c r="BB359" s="165"/>
      <c r="BL359" s="165"/>
      <c r="BT359" s="165"/>
      <c r="BU359" s="165"/>
      <c r="BV359" s="165"/>
    </row>
    <row r="360" spans="1:74" x14ac:dyDescent="0.25">
      <c r="A360" s="165" t="s">
        <v>495</v>
      </c>
      <c r="B360" s="165">
        <v>9</v>
      </c>
      <c r="E360" s="165"/>
      <c r="F360" s="165"/>
      <c r="G360" s="165"/>
      <c r="H360" s="165">
        <v>1</v>
      </c>
      <c r="I360" s="165">
        <v>1</v>
      </c>
      <c r="J360" s="165">
        <v>1</v>
      </c>
      <c r="K360" s="165">
        <v>2</v>
      </c>
      <c r="L360" s="165">
        <v>2</v>
      </c>
      <c r="M360" s="165">
        <v>1</v>
      </c>
      <c r="N360" s="165">
        <v>2</v>
      </c>
      <c r="O360" s="165">
        <v>4</v>
      </c>
      <c r="P360" s="165">
        <v>1</v>
      </c>
      <c r="Q360" s="165">
        <v>2</v>
      </c>
      <c r="R360" s="165">
        <v>2</v>
      </c>
      <c r="S360" s="165">
        <v>1</v>
      </c>
      <c r="T360" s="165">
        <v>3</v>
      </c>
      <c r="U360" s="165">
        <v>1</v>
      </c>
      <c r="V360" s="165">
        <v>1</v>
      </c>
      <c r="W360" s="165">
        <v>1</v>
      </c>
      <c r="X360" s="165">
        <v>1</v>
      </c>
      <c r="Y360" s="165">
        <v>1</v>
      </c>
      <c r="Z360" s="165">
        <v>12</v>
      </c>
      <c r="AA360" s="165">
        <v>6</v>
      </c>
      <c r="AB360" s="165">
        <v>4</v>
      </c>
      <c r="AC360" s="165"/>
      <c r="AD360" s="165"/>
      <c r="AE360" s="165"/>
      <c r="AG360" s="165"/>
      <c r="AH360" s="165"/>
      <c r="AI360" s="165"/>
      <c r="AJ360" s="165"/>
      <c r="AK360" s="165">
        <v>18</v>
      </c>
      <c r="AM360" s="7"/>
      <c r="AP360" s="7"/>
      <c r="AR360" s="165"/>
      <c r="AX360" s="3"/>
      <c r="AY360" s="165"/>
      <c r="BA360" s="3"/>
      <c r="BB360" s="165"/>
      <c r="BL360" s="165"/>
      <c r="BT360" s="165"/>
      <c r="BU360" s="165"/>
      <c r="BV360" s="165"/>
    </row>
    <row r="361" spans="1:74" x14ac:dyDescent="0.25">
      <c r="A361" s="165" t="s">
        <v>496</v>
      </c>
      <c r="B361" s="165">
        <v>9</v>
      </c>
      <c r="E361" s="165"/>
      <c r="F361" s="165"/>
      <c r="G361" s="165"/>
      <c r="H361" s="165">
        <v>1</v>
      </c>
      <c r="I361" s="165">
        <v>1</v>
      </c>
      <c r="J361" s="165">
        <v>3</v>
      </c>
      <c r="K361" s="165">
        <v>1</v>
      </c>
      <c r="L361" s="165">
        <v>1</v>
      </c>
      <c r="M361" s="165">
        <v>2</v>
      </c>
      <c r="N361" s="165">
        <v>2</v>
      </c>
      <c r="O361" s="165">
        <v>1</v>
      </c>
      <c r="P361" s="165">
        <v>1</v>
      </c>
      <c r="Q361" s="165">
        <v>1</v>
      </c>
      <c r="R361" s="165">
        <v>1</v>
      </c>
      <c r="S361" s="165">
        <v>3</v>
      </c>
      <c r="T361" s="165">
        <v>1</v>
      </c>
      <c r="U361" s="165">
        <v>1</v>
      </c>
      <c r="V361" s="165">
        <v>3</v>
      </c>
      <c r="W361" s="165">
        <v>9</v>
      </c>
      <c r="X361" s="165">
        <v>1</v>
      </c>
      <c r="Y361" s="165">
        <v>8</v>
      </c>
      <c r="Z361" s="165">
        <v>8</v>
      </c>
      <c r="AA361" s="165">
        <v>2</v>
      </c>
      <c r="AB361" s="165">
        <v>2</v>
      </c>
      <c r="AC361" s="165"/>
      <c r="AD361" s="165"/>
      <c r="AE361" s="165"/>
      <c r="AG361" s="165"/>
      <c r="AH361" s="165"/>
      <c r="AI361" s="165"/>
      <c r="AJ361" s="165"/>
      <c r="AK361" s="165">
        <v>15</v>
      </c>
      <c r="AM361" s="7"/>
      <c r="AP361" s="7"/>
      <c r="AR361" s="165"/>
      <c r="AX361" s="3"/>
      <c r="AY361" s="165"/>
      <c r="BA361" s="3"/>
      <c r="BB361" s="165"/>
      <c r="BL361" s="165"/>
      <c r="BT361" s="165"/>
      <c r="BU361" s="165"/>
      <c r="BV361" s="165"/>
    </row>
    <row r="362" spans="1:74" x14ac:dyDescent="0.25">
      <c r="A362" s="165" t="s">
        <v>497</v>
      </c>
      <c r="B362" s="165">
        <v>9</v>
      </c>
      <c r="E362" s="165"/>
      <c r="F362" s="165"/>
      <c r="G362" s="165"/>
      <c r="H362" s="165">
        <v>1</v>
      </c>
      <c r="I362" s="165">
        <v>1</v>
      </c>
      <c r="J362" s="165">
        <v>1</v>
      </c>
      <c r="K362" s="165">
        <v>1</v>
      </c>
      <c r="L362" s="165">
        <v>1</v>
      </c>
      <c r="M362" s="165">
        <v>1</v>
      </c>
      <c r="N362" s="165">
        <v>3</v>
      </c>
      <c r="O362" s="165">
        <v>2</v>
      </c>
      <c r="P362" s="165">
        <v>2</v>
      </c>
      <c r="Q362" s="165">
        <v>1</v>
      </c>
      <c r="R362" s="165">
        <v>5</v>
      </c>
      <c r="S362" s="165">
        <v>1</v>
      </c>
      <c r="T362" s="165">
        <v>8</v>
      </c>
      <c r="U362" s="165">
        <v>2</v>
      </c>
      <c r="V362" s="165">
        <v>4</v>
      </c>
      <c r="W362" s="165">
        <v>3</v>
      </c>
      <c r="X362" s="165">
        <v>3</v>
      </c>
      <c r="Y362" s="165">
        <v>1</v>
      </c>
      <c r="Z362" s="165">
        <v>1</v>
      </c>
      <c r="AA362" s="165">
        <v>1</v>
      </c>
      <c r="AB362" s="165">
        <v>4</v>
      </c>
      <c r="AC362" s="165">
        <v>1</v>
      </c>
      <c r="AD362" s="165">
        <v>3</v>
      </c>
      <c r="AE362" s="165">
        <v>6</v>
      </c>
      <c r="AG362" s="165"/>
      <c r="AH362" s="165"/>
      <c r="AI362" s="165"/>
      <c r="AJ362" s="165"/>
      <c r="AK362" s="165">
        <v>14</v>
      </c>
      <c r="AM362" s="7"/>
      <c r="AP362" s="7"/>
      <c r="AR362" s="165"/>
      <c r="AX362" s="3"/>
      <c r="AY362" s="165"/>
      <c r="BA362" s="3"/>
      <c r="BB362" s="165"/>
      <c r="BL362" s="165"/>
      <c r="BT362" s="165"/>
      <c r="BU362" s="165"/>
      <c r="BV362" s="165"/>
    </row>
    <row r="363" spans="1:74" x14ac:dyDescent="0.25">
      <c r="A363" s="169" t="s">
        <v>500</v>
      </c>
      <c r="B363" s="169">
        <v>9</v>
      </c>
      <c r="E363" s="169"/>
      <c r="F363" s="169"/>
      <c r="G363" s="169"/>
      <c r="H363" s="169">
        <v>1</v>
      </c>
      <c r="I363" s="169">
        <v>1</v>
      </c>
      <c r="J363" s="169">
        <v>1</v>
      </c>
      <c r="K363" s="169">
        <v>1</v>
      </c>
      <c r="L363" s="169">
        <v>1</v>
      </c>
      <c r="M363" s="169">
        <v>1</v>
      </c>
      <c r="N363" s="169">
        <v>1</v>
      </c>
      <c r="O363" s="169">
        <v>1</v>
      </c>
      <c r="P363" s="169">
        <v>1</v>
      </c>
      <c r="Q363" s="169">
        <v>2</v>
      </c>
      <c r="R363" s="169">
        <v>1</v>
      </c>
      <c r="S363" s="169">
        <v>2</v>
      </c>
      <c r="T363" s="169">
        <v>1</v>
      </c>
      <c r="U363" s="169">
        <v>2</v>
      </c>
      <c r="V363" s="169">
        <v>6</v>
      </c>
      <c r="W363" s="169">
        <v>1</v>
      </c>
      <c r="X363" s="169">
        <v>3</v>
      </c>
      <c r="Y363" s="169">
        <v>3</v>
      </c>
      <c r="Z363" s="169">
        <v>4</v>
      </c>
      <c r="AA363" s="169">
        <v>2</v>
      </c>
      <c r="AB363" s="169">
        <v>4</v>
      </c>
      <c r="AC363" s="169">
        <v>4</v>
      </c>
      <c r="AD363" s="169">
        <v>3</v>
      </c>
      <c r="AE363" s="169">
        <v>2</v>
      </c>
      <c r="AF363" s="3">
        <v>4</v>
      </c>
      <c r="AG363" s="169"/>
      <c r="AH363" s="169"/>
      <c r="AI363" s="169"/>
      <c r="AJ363" s="169"/>
      <c r="AK363" s="169">
        <v>18</v>
      </c>
      <c r="AM363" s="7"/>
      <c r="AP363" s="7"/>
      <c r="AR363" s="169"/>
      <c r="AX363" s="3"/>
      <c r="AY363" s="169"/>
      <c r="BA363" s="3"/>
      <c r="BB363" s="169"/>
      <c r="BL363" s="169"/>
      <c r="BT363" s="169"/>
      <c r="BU363" s="169"/>
      <c r="BV363" s="169"/>
    </row>
    <row r="364" spans="1:74" x14ac:dyDescent="0.25">
      <c r="A364" s="169" t="s">
        <v>502</v>
      </c>
      <c r="B364" s="169">
        <v>9</v>
      </c>
      <c r="E364" s="169"/>
      <c r="F364" s="169"/>
      <c r="G364" s="169"/>
      <c r="H364" s="169">
        <v>1</v>
      </c>
      <c r="I364" s="169">
        <v>1</v>
      </c>
      <c r="J364" s="169">
        <v>1</v>
      </c>
      <c r="K364" s="169">
        <v>1</v>
      </c>
      <c r="L364" s="169">
        <v>1</v>
      </c>
      <c r="M364" s="169">
        <v>1</v>
      </c>
      <c r="N364" s="169">
        <v>1</v>
      </c>
      <c r="O364" s="169">
        <v>1</v>
      </c>
      <c r="P364" s="169">
        <v>2</v>
      </c>
      <c r="Q364" s="169">
        <v>4</v>
      </c>
      <c r="R364" s="169">
        <v>3</v>
      </c>
      <c r="S364" s="169">
        <v>4</v>
      </c>
      <c r="T364" s="169">
        <v>4</v>
      </c>
      <c r="U364" s="169">
        <v>2</v>
      </c>
      <c r="V364" s="169">
        <v>1</v>
      </c>
      <c r="W364" s="169">
        <v>5</v>
      </c>
      <c r="X364" s="169">
        <v>1</v>
      </c>
      <c r="Y364" s="169">
        <v>1</v>
      </c>
      <c r="Z364" s="169">
        <v>8</v>
      </c>
      <c r="AA364" s="169">
        <v>2</v>
      </c>
      <c r="AB364" s="169">
        <v>3</v>
      </c>
      <c r="AC364" s="169">
        <v>7</v>
      </c>
      <c r="AD364" s="169">
        <v>2</v>
      </c>
      <c r="AE364" s="169"/>
      <c r="AG364" s="169"/>
      <c r="AH364" s="169"/>
      <c r="AI364" s="169"/>
      <c r="AJ364" s="169"/>
      <c r="AK364" s="169">
        <v>15</v>
      </c>
      <c r="AM364" s="7"/>
      <c r="AP364" s="7"/>
      <c r="AR364" s="169"/>
      <c r="AX364" s="3"/>
      <c r="AY364" s="169"/>
      <c r="BA364" s="3"/>
      <c r="BB364" s="169"/>
      <c r="BL364" s="169"/>
      <c r="BT364" s="169"/>
      <c r="BU364" s="169"/>
      <c r="BV364" s="169"/>
    </row>
    <row r="365" spans="1:74" x14ac:dyDescent="0.25">
      <c r="A365" s="171" t="s">
        <v>509</v>
      </c>
      <c r="B365" s="171">
        <v>9</v>
      </c>
      <c r="E365" s="171"/>
      <c r="F365" s="171"/>
      <c r="G365" s="171"/>
      <c r="H365" s="171">
        <v>1</v>
      </c>
      <c r="I365" s="171">
        <v>1</v>
      </c>
      <c r="J365" s="171">
        <v>1</v>
      </c>
      <c r="K365" s="171">
        <v>6</v>
      </c>
      <c r="L365" s="171">
        <v>1</v>
      </c>
      <c r="M365" s="171">
        <v>3</v>
      </c>
      <c r="N365" s="171">
        <v>2</v>
      </c>
      <c r="O365" s="171">
        <v>3</v>
      </c>
      <c r="P365" s="171">
        <v>1</v>
      </c>
      <c r="Q365" s="171">
        <v>2</v>
      </c>
      <c r="R365" s="171">
        <v>3</v>
      </c>
      <c r="S365" s="171">
        <v>2</v>
      </c>
      <c r="T365" s="171">
        <v>1</v>
      </c>
      <c r="U365" s="171">
        <v>2</v>
      </c>
      <c r="V365" s="171">
        <v>2</v>
      </c>
      <c r="W365" s="171">
        <v>2</v>
      </c>
      <c r="X365" s="171">
        <v>1</v>
      </c>
      <c r="Y365" s="171">
        <v>2</v>
      </c>
      <c r="Z365" s="171">
        <v>1</v>
      </c>
      <c r="AA365" s="171">
        <v>1</v>
      </c>
      <c r="AB365" s="171">
        <v>1</v>
      </c>
      <c r="AC365" s="171">
        <v>1</v>
      </c>
      <c r="AD365" s="171">
        <v>3</v>
      </c>
      <c r="AE365" s="171"/>
      <c r="AG365" s="171"/>
      <c r="AH365" s="171"/>
      <c r="AI365" s="171"/>
      <c r="AJ365" s="171"/>
      <c r="AK365" s="171">
        <v>14</v>
      </c>
      <c r="AM365" s="7"/>
      <c r="AP365" s="7"/>
      <c r="AR365" s="171"/>
      <c r="AX365" s="3"/>
      <c r="AY365" s="171"/>
      <c r="BA365" s="3"/>
      <c r="BB365" s="171"/>
      <c r="BL365" s="171"/>
      <c r="BT365" s="171"/>
      <c r="BU365" s="171"/>
      <c r="BV365" s="171"/>
    </row>
    <row r="366" spans="1:74" x14ac:dyDescent="0.25">
      <c r="A366" s="171" t="s">
        <v>510</v>
      </c>
      <c r="B366" s="171">
        <v>9</v>
      </c>
      <c r="E366" s="171"/>
      <c r="F366" s="171"/>
      <c r="G366" s="171"/>
      <c r="H366" s="171">
        <v>1</v>
      </c>
      <c r="I366" s="171">
        <v>2</v>
      </c>
      <c r="J366" s="171">
        <v>1</v>
      </c>
      <c r="K366" s="171">
        <v>3</v>
      </c>
      <c r="L366" s="171">
        <v>2</v>
      </c>
      <c r="M366" s="171">
        <v>2</v>
      </c>
      <c r="N366" s="171">
        <v>1</v>
      </c>
      <c r="O366" s="171">
        <v>4</v>
      </c>
      <c r="P366" s="171">
        <v>1</v>
      </c>
      <c r="Q366" s="171">
        <v>1</v>
      </c>
      <c r="R366" s="171">
        <v>1</v>
      </c>
      <c r="S366" s="171">
        <v>1</v>
      </c>
      <c r="T366" s="171">
        <v>1</v>
      </c>
      <c r="U366" s="171">
        <v>1</v>
      </c>
      <c r="V366" s="171">
        <v>2</v>
      </c>
      <c r="W366" s="171">
        <v>5</v>
      </c>
      <c r="X366" s="171">
        <v>2</v>
      </c>
      <c r="Y366" s="171">
        <v>1</v>
      </c>
      <c r="Z366" s="171">
        <v>7</v>
      </c>
      <c r="AA366" s="171">
        <v>3</v>
      </c>
      <c r="AB366" s="171">
        <v>1</v>
      </c>
      <c r="AC366" s="171">
        <v>1</v>
      </c>
      <c r="AD366" s="171">
        <v>10</v>
      </c>
      <c r="AE366" s="171"/>
      <c r="AG366" s="171"/>
      <c r="AH366" s="171"/>
      <c r="AI366" s="171"/>
      <c r="AJ366" s="171"/>
      <c r="AK366" s="171">
        <v>16</v>
      </c>
      <c r="AM366" s="7"/>
      <c r="AP366" s="7"/>
      <c r="AR366" s="171"/>
      <c r="AX366" s="3"/>
      <c r="AY366" s="171"/>
      <c r="BA366" s="3"/>
      <c r="BB366" s="171"/>
      <c r="BL366" s="171"/>
      <c r="BT366" s="171"/>
      <c r="BU366" s="171"/>
      <c r="BV366" s="171"/>
    </row>
    <row r="367" spans="1:74" x14ac:dyDescent="0.25">
      <c r="A367" s="171" t="s">
        <v>511</v>
      </c>
      <c r="B367" s="171">
        <v>9</v>
      </c>
      <c r="E367" s="171"/>
      <c r="F367" s="171"/>
      <c r="G367" s="171"/>
      <c r="H367" s="171">
        <v>1</v>
      </c>
      <c r="I367" s="171">
        <v>1</v>
      </c>
      <c r="J367" s="171">
        <v>3</v>
      </c>
      <c r="K367" s="171">
        <v>1</v>
      </c>
      <c r="L367" s="171">
        <v>2</v>
      </c>
      <c r="M367" s="171">
        <v>1</v>
      </c>
      <c r="N367" s="171">
        <v>1</v>
      </c>
      <c r="O367" s="171">
        <v>1</v>
      </c>
      <c r="P367" s="171">
        <v>7</v>
      </c>
      <c r="Q367" s="171">
        <v>2</v>
      </c>
      <c r="R367" s="171">
        <v>5</v>
      </c>
      <c r="S367" s="171">
        <v>1</v>
      </c>
      <c r="T367" s="171">
        <v>1</v>
      </c>
      <c r="U367" s="171">
        <v>1</v>
      </c>
      <c r="V367" s="171">
        <v>5</v>
      </c>
      <c r="W367" s="171">
        <v>4</v>
      </c>
      <c r="X367" s="171">
        <v>2</v>
      </c>
      <c r="Y367" s="171">
        <v>1</v>
      </c>
      <c r="Z367" s="171">
        <v>2</v>
      </c>
      <c r="AA367" s="171">
        <v>5</v>
      </c>
      <c r="AB367" s="171">
        <v>2</v>
      </c>
      <c r="AC367" s="171">
        <v>1</v>
      </c>
      <c r="AD367" s="171"/>
      <c r="AE367" s="171"/>
      <c r="AG367" s="171"/>
      <c r="AH367" s="171"/>
      <c r="AI367" s="171"/>
      <c r="AJ367" s="171"/>
      <c r="AK367" s="171">
        <v>14</v>
      </c>
      <c r="AM367" s="7"/>
      <c r="AP367" s="7"/>
      <c r="AR367" s="171"/>
      <c r="AX367" s="3"/>
      <c r="AY367" s="171"/>
      <c r="BA367" s="3"/>
      <c r="BB367" s="171"/>
      <c r="BL367" s="171"/>
      <c r="BT367" s="171"/>
      <c r="BU367" s="171"/>
      <c r="BV367" s="171"/>
    </row>
    <row r="368" spans="1:74" x14ac:dyDescent="0.25">
      <c r="A368" s="172" t="s">
        <v>515</v>
      </c>
      <c r="B368" s="172">
        <v>9</v>
      </c>
      <c r="E368" s="172"/>
      <c r="F368" s="172"/>
      <c r="G368" s="172"/>
      <c r="H368" s="172">
        <v>1</v>
      </c>
      <c r="I368" s="172">
        <v>1</v>
      </c>
      <c r="J368" s="172">
        <v>1</v>
      </c>
      <c r="K368" s="172">
        <v>2</v>
      </c>
      <c r="L368" s="172">
        <v>1</v>
      </c>
      <c r="M368" s="172">
        <v>1</v>
      </c>
      <c r="N368" s="172">
        <v>4</v>
      </c>
      <c r="O368" s="172">
        <v>1</v>
      </c>
      <c r="P368" s="172">
        <v>1</v>
      </c>
      <c r="Q368" s="172">
        <v>2</v>
      </c>
      <c r="R368" s="172">
        <v>1</v>
      </c>
      <c r="S368" s="172">
        <v>6</v>
      </c>
      <c r="T368" s="172">
        <v>3</v>
      </c>
      <c r="U368" s="172">
        <v>2</v>
      </c>
      <c r="V368" s="172">
        <v>2</v>
      </c>
      <c r="W368" s="172">
        <v>4</v>
      </c>
      <c r="X368" s="172"/>
      <c r="Y368" s="172"/>
      <c r="Z368" s="172"/>
      <c r="AA368" s="172"/>
      <c r="AB368" s="172"/>
      <c r="AC368" s="172"/>
      <c r="AD368" s="172"/>
      <c r="AE368" s="172"/>
      <c r="AG368" s="172"/>
      <c r="AH368" s="172"/>
      <c r="AI368" s="172"/>
      <c r="AJ368" s="172"/>
      <c r="AK368" s="172">
        <v>15</v>
      </c>
      <c r="AM368" s="7"/>
      <c r="AP368" s="7"/>
      <c r="AR368" s="172"/>
      <c r="AX368" s="3"/>
      <c r="AY368" s="172"/>
      <c r="BA368" s="3"/>
      <c r="BB368" s="172"/>
      <c r="BL368" s="172"/>
      <c r="BT368" s="172"/>
      <c r="BU368" s="172"/>
      <c r="BV368" s="172"/>
    </row>
    <row r="369" spans="1:74" x14ac:dyDescent="0.25">
      <c r="A369" s="172" t="s">
        <v>516</v>
      </c>
      <c r="B369" s="172">
        <v>9</v>
      </c>
      <c r="E369" s="172"/>
      <c r="F369" s="172"/>
      <c r="G369" s="172"/>
      <c r="H369" s="172">
        <v>1</v>
      </c>
      <c r="I369" s="172">
        <v>1</v>
      </c>
      <c r="J369" s="172">
        <v>1</v>
      </c>
      <c r="K369" s="172">
        <v>1</v>
      </c>
      <c r="L369" s="172">
        <v>1</v>
      </c>
      <c r="M369" s="172">
        <v>1</v>
      </c>
      <c r="N369" s="172">
        <v>2</v>
      </c>
      <c r="O369" s="172">
        <v>1</v>
      </c>
      <c r="P369" s="172">
        <v>1</v>
      </c>
      <c r="Q369" s="172">
        <v>1</v>
      </c>
      <c r="R369" s="172">
        <v>1</v>
      </c>
      <c r="S369" s="172">
        <v>3</v>
      </c>
      <c r="T369" s="172">
        <v>1</v>
      </c>
      <c r="U369" s="172">
        <v>1</v>
      </c>
      <c r="V369" s="172">
        <v>3</v>
      </c>
      <c r="W369" s="172">
        <v>4</v>
      </c>
      <c r="X369" s="172">
        <v>1</v>
      </c>
      <c r="Y369" s="172">
        <v>2</v>
      </c>
      <c r="Z369" s="172">
        <v>5</v>
      </c>
      <c r="AA369" s="172">
        <v>6</v>
      </c>
      <c r="AB369" s="172"/>
      <c r="AC369" s="172"/>
      <c r="AD369" s="172"/>
      <c r="AE369" s="172"/>
      <c r="AG369" s="172"/>
      <c r="AH369" s="172"/>
      <c r="AI369" s="172"/>
      <c r="AJ369" s="172"/>
      <c r="AK369" s="172">
        <v>18</v>
      </c>
      <c r="AM369" s="7"/>
      <c r="AP369" s="7"/>
      <c r="AR369" s="172"/>
      <c r="AX369" s="3"/>
      <c r="AY369" s="172"/>
      <c r="BA369" s="3"/>
      <c r="BB369" s="172"/>
      <c r="BL369" s="172"/>
      <c r="BT369" s="172"/>
      <c r="BU369" s="172"/>
      <c r="BV369" s="172"/>
    </row>
    <row r="370" spans="1:74" x14ac:dyDescent="0.25">
      <c r="A370" s="172" t="s">
        <v>517</v>
      </c>
      <c r="B370" s="172">
        <v>9</v>
      </c>
      <c r="E370" s="172"/>
      <c r="F370" s="172"/>
      <c r="G370" s="172"/>
      <c r="H370" s="172">
        <v>2</v>
      </c>
      <c r="I370" s="172">
        <v>1</v>
      </c>
      <c r="J370" s="172">
        <v>4</v>
      </c>
      <c r="K370" s="172">
        <v>1</v>
      </c>
      <c r="L370" s="172">
        <v>1</v>
      </c>
      <c r="M370" s="172">
        <v>2</v>
      </c>
      <c r="N370" s="172">
        <v>1</v>
      </c>
      <c r="O370" s="172">
        <v>1</v>
      </c>
      <c r="P370" s="172">
        <v>1</v>
      </c>
      <c r="Q370" s="172">
        <v>1</v>
      </c>
      <c r="R370" s="172">
        <v>2</v>
      </c>
      <c r="S370" s="172">
        <v>2</v>
      </c>
      <c r="T370" s="172">
        <v>8</v>
      </c>
      <c r="U370" s="172">
        <v>2</v>
      </c>
      <c r="V370" s="172">
        <v>2</v>
      </c>
      <c r="W370" s="172">
        <v>3</v>
      </c>
      <c r="X370" s="172">
        <v>11</v>
      </c>
      <c r="Y370" s="172">
        <v>1</v>
      </c>
      <c r="Z370" s="172">
        <v>2</v>
      </c>
      <c r="AA370" s="172">
        <v>6</v>
      </c>
      <c r="AB370" s="172"/>
      <c r="AC370" s="172"/>
      <c r="AD370" s="172"/>
      <c r="AE370" s="172"/>
      <c r="AG370" s="172"/>
      <c r="AH370" s="172"/>
      <c r="AI370" s="172"/>
      <c r="AJ370" s="172"/>
      <c r="AK370" s="172">
        <v>14</v>
      </c>
      <c r="AM370" s="7"/>
      <c r="AP370" s="7"/>
      <c r="AR370" s="172"/>
      <c r="AX370" s="3"/>
      <c r="AY370" s="172"/>
      <c r="BA370" s="3"/>
      <c r="BB370" s="172"/>
      <c r="BL370" s="172"/>
      <c r="BT370" s="172"/>
      <c r="BU370" s="172"/>
      <c r="BV370" s="172"/>
    </row>
    <row r="371" spans="1:74" x14ac:dyDescent="0.25">
      <c r="A371" s="172" t="s">
        <v>518</v>
      </c>
      <c r="B371" s="172">
        <v>9</v>
      </c>
      <c r="E371" s="172"/>
      <c r="F371" s="172"/>
      <c r="G371" s="172"/>
      <c r="H371" s="172">
        <v>1</v>
      </c>
      <c r="I371" s="172">
        <v>1</v>
      </c>
      <c r="J371" s="172">
        <v>2</v>
      </c>
      <c r="K371" s="172">
        <v>1</v>
      </c>
      <c r="L371" s="172">
        <v>1</v>
      </c>
      <c r="M371" s="172">
        <v>1</v>
      </c>
      <c r="N371" s="172">
        <v>3</v>
      </c>
      <c r="O371" s="172">
        <v>1</v>
      </c>
      <c r="P371" s="172">
        <v>3</v>
      </c>
      <c r="Q371" s="172">
        <v>2</v>
      </c>
      <c r="R371" s="172">
        <v>5</v>
      </c>
      <c r="S371" s="172">
        <v>1</v>
      </c>
      <c r="T371" s="172">
        <v>3</v>
      </c>
      <c r="U371" s="172">
        <v>2</v>
      </c>
      <c r="V371" s="172">
        <v>1</v>
      </c>
      <c r="W371" s="172">
        <v>1</v>
      </c>
      <c r="X371" s="172">
        <v>1</v>
      </c>
      <c r="Y371" s="172">
        <v>1</v>
      </c>
      <c r="Z371" s="172">
        <v>3</v>
      </c>
      <c r="AA371" s="172">
        <v>5</v>
      </c>
      <c r="AB371" s="172">
        <v>6</v>
      </c>
      <c r="AC371" s="172">
        <v>7</v>
      </c>
      <c r="AD371" s="172">
        <v>2</v>
      </c>
      <c r="AE371" s="172"/>
      <c r="AG371" s="172"/>
      <c r="AH371" s="172"/>
      <c r="AI371" s="172"/>
      <c r="AJ371" s="172"/>
      <c r="AK371" s="172">
        <v>17</v>
      </c>
      <c r="AM371" s="7"/>
      <c r="AP371" s="7"/>
      <c r="AR371" s="172"/>
      <c r="AX371" s="3"/>
      <c r="AY371" s="172"/>
      <c r="BA371" s="3"/>
      <c r="BB371" s="172"/>
      <c r="BL371" s="172"/>
      <c r="BT371" s="172"/>
      <c r="BU371" s="172"/>
      <c r="BV371" s="172"/>
    </row>
    <row r="372" spans="1:74" x14ac:dyDescent="0.25">
      <c r="A372" s="173" t="s">
        <v>523</v>
      </c>
      <c r="B372" s="173">
        <v>9</v>
      </c>
      <c r="E372" s="173"/>
      <c r="F372" s="173"/>
      <c r="G372" s="173"/>
      <c r="H372" s="173">
        <v>1</v>
      </c>
      <c r="I372" s="173">
        <v>2</v>
      </c>
      <c r="J372" s="173">
        <v>2</v>
      </c>
      <c r="K372" s="173">
        <v>2</v>
      </c>
      <c r="L372" s="173">
        <v>1</v>
      </c>
      <c r="M372" s="173">
        <v>1</v>
      </c>
      <c r="N372" s="173">
        <v>3</v>
      </c>
      <c r="O372" s="173">
        <v>1</v>
      </c>
      <c r="P372" s="173">
        <v>2</v>
      </c>
      <c r="Q372" s="173">
        <v>1</v>
      </c>
      <c r="R372" s="173">
        <v>1</v>
      </c>
      <c r="S372" s="173">
        <v>4</v>
      </c>
      <c r="T372" s="173">
        <v>1</v>
      </c>
      <c r="U372" s="173">
        <v>1</v>
      </c>
      <c r="V372" s="173">
        <v>2</v>
      </c>
      <c r="W372" s="173">
        <v>1</v>
      </c>
      <c r="X372" s="173">
        <v>3</v>
      </c>
      <c r="Y372" s="173">
        <v>6</v>
      </c>
      <c r="Z372" s="173">
        <v>3</v>
      </c>
      <c r="AA372" s="173">
        <v>3</v>
      </c>
      <c r="AB372" s="173">
        <v>3</v>
      </c>
      <c r="AC372" s="173">
        <v>1</v>
      </c>
      <c r="AD372" s="173">
        <v>2</v>
      </c>
      <c r="AE372" s="173">
        <v>2</v>
      </c>
      <c r="AF372" s="3">
        <v>7</v>
      </c>
      <c r="AG372" s="173"/>
      <c r="AH372" s="173"/>
      <c r="AI372" s="173"/>
      <c r="AJ372" s="173"/>
      <c r="AK372" s="173">
        <v>17</v>
      </c>
      <c r="AM372" s="7"/>
      <c r="AP372" s="7"/>
      <c r="AR372" s="173"/>
      <c r="AX372" s="3"/>
      <c r="AY372" s="173"/>
      <c r="BA372" s="3"/>
      <c r="BB372" s="173"/>
      <c r="BL372" s="173"/>
      <c r="BT372" s="173"/>
      <c r="BU372" s="173"/>
      <c r="BV372" s="173"/>
    </row>
    <row r="373" spans="1:74" x14ac:dyDescent="0.25">
      <c r="A373" s="175" t="s">
        <v>524</v>
      </c>
      <c r="B373" s="175">
        <v>9</v>
      </c>
      <c r="E373" s="175"/>
      <c r="F373" s="175"/>
      <c r="G373" s="175"/>
      <c r="H373" s="175">
        <v>1</v>
      </c>
      <c r="I373" s="175">
        <v>1</v>
      </c>
      <c r="J373" s="175">
        <v>2</v>
      </c>
      <c r="K373" s="175">
        <v>2</v>
      </c>
      <c r="L373" s="175">
        <v>1</v>
      </c>
      <c r="M373" s="175">
        <v>4</v>
      </c>
      <c r="N373" s="175">
        <v>1</v>
      </c>
      <c r="O373" s="175">
        <v>3</v>
      </c>
      <c r="P373" s="175">
        <v>1</v>
      </c>
      <c r="Q373" s="175">
        <v>1</v>
      </c>
      <c r="R373" s="175">
        <v>2</v>
      </c>
      <c r="S373" s="175">
        <v>2</v>
      </c>
      <c r="T373" s="175">
        <v>6</v>
      </c>
      <c r="U373" s="175">
        <v>3</v>
      </c>
      <c r="V373" s="175">
        <v>3</v>
      </c>
      <c r="W373" s="175">
        <v>1</v>
      </c>
      <c r="X373" s="175">
        <v>3</v>
      </c>
      <c r="Y373" s="175">
        <v>1</v>
      </c>
      <c r="Z373" s="175">
        <v>6</v>
      </c>
      <c r="AA373" s="175">
        <v>1</v>
      </c>
      <c r="AB373" s="175">
        <v>9</v>
      </c>
      <c r="AC373" s="175">
        <v>3</v>
      </c>
      <c r="AD373" s="175"/>
      <c r="AE373" s="175"/>
      <c r="AG373" s="175"/>
      <c r="AH373" s="175"/>
      <c r="AI373" s="175"/>
      <c r="AJ373" s="175"/>
      <c r="AK373" s="175">
        <v>14</v>
      </c>
      <c r="AM373" s="7"/>
      <c r="AP373" s="7"/>
      <c r="AR373" s="175"/>
      <c r="AX373" s="3"/>
      <c r="AY373" s="175"/>
      <c r="BA373" s="3"/>
      <c r="BB373" s="175"/>
      <c r="BL373" s="175"/>
      <c r="BT373" s="175"/>
      <c r="BU373" s="175"/>
      <c r="BV373" s="175"/>
    </row>
    <row r="374" spans="1:74" x14ac:dyDescent="0.25">
      <c r="A374" s="175" t="s">
        <v>525</v>
      </c>
      <c r="B374" s="175">
        <v>9</v>
      </c>
      <c r="E374" s="175"/>
      <c r="F374" s="175"/>
      <c r="G374" s="175"/>
      <c r="H374" s="175">
        <v>1</v>
      </c>
      <c r="I374" s="175">
        <v>1</v>
      </c>
      <c r="J374" s="175">
        <v>1</v>
      </c>
      <c r="K374" s="175">
        <v>4</v>
      </c>
      <c r="L374" s="175">
        <v>2</v>
      </c>
      <c r="M374" s="175">
        <v>1</v>
      </c>
      <c r="N374" s="175">
        <v>1</v>
      </c>
      <c r="O374" s="175">
        <v>1</v>
      </c>
      <c r="P374" s="175">
        <v>1</v>
      </c>
      <c r="Q374" s="175">
        <v>2</v>
      </c>
      <c r="R374" s="175">
        <v>1</v>
      </c>
      <c r="S374" s="175">
        <v>2</v>
      </c>
      <c r="T374" s="175">
        <v>1</v>
      </c>
      <c r="U374" s="175">
        <v>1</v>
      </c>
      <c r="V374" s="175">
        <v>1</v>
      </c>
      <c r="W374" s="175">
        <v>9</v>
      </c>
      <c r="X374" s="175">
        <v>6</v>
      </c>
      <c r="Y374" s="175">
        <v>6</v>
      </c>
      <c r="Z374" s="175">
        <v>2</v>
      </c>
      <c r="AA374" s="175">
        <v>1</v>
      </c>
      <c r="AB374" s="175">
        <v>2</v>
      </c>
      <c r="AC374" s="175">
        <v>4</v>
      </c>
      <c r="AD374" s="175"/>
      <c r="AE374" s="175"/>
      <c r="AG374" s="175"/>
      <c r="AH374" s="175"/>
      <c r="AI374" s="175"/>
      <c r="AJ374" s="175"/>
      <c r="AK374" s="175">
        <v>16</v>
      </c>
      <c r="AM374" s="7"/>
      <c r="AP374" s="7"/>
      <c r="AR374" s="175"/>
      <c r="AX374" s="3"/>
      <c r="AY374" s="175"/>
      <c r="BA374" s="3"/>
      <c r="BB374" s="175"/>
      <c r="BL374" s="175"/>
      <c r="BT374" s="175"/>
      <c r="BU374" s="175"/>
      <c r="BV374" s="175"/>
    </row>
    <row r="375" spans="1:74" x14ac:dyDescent="0.25">
      <c r="A375" s="175" t="s">
        <v>526</v>
      </c>
      <c r="B375" s="175">
        <v>9</v>
      </c>
      <c r="E375" s="175"/>
      <c r="F375" s="175"/>
      <c r="G375" s="175"/>
      <c r="H375" s="175">
        <v>2</v>
      </c>
      <c r="I375" s="175">
        <v>1</v>
      </c>
      <c r="J375" s="175">
        <v>1</v>
      </c>
      <c r="K375" s="175">
        <v>1</v>
      </c>
      <c r="L375" s="175">
        <v>1</v>
      </c>
      <c r="M375" s="175">
        <v>1</v>
      </c>
      <c r="N375" s="175">
        <v>2</v>
      </c>
      <c r="O375" s="175">
        <v>2</v>
      </c>
      <c r="P375" s="175">
        <v>1</v>
      </c>
      <c r="Q375" s="175">
        <v>1</v>
      </c>
      <c r="R375" s="175">
        <v>2</v>
      </c>
      <c r="S375" s="175">
        <v>1</v>
      </c>
      <c r="T375" s="175">
        <v>1</v>
      </c>
      <c r="U375" s="175">
        <v>2</v>
      </c>
      <c r="V375" s="175">
        <v>1</v>
      </c>
      <c r="W375" s="175">
        <v>3</v>
      </c>
      <c r="X375" s="175">
        <v>9</v>
      </c>
      <c r="Y375" s="175">
        <v>2</v>
      </c>
      <c r="Z375" s="175">
        <v>1</v>
      </c>
      <c r="AA375" s="175">
        <v>2</v>
      </c>
      <c r="AB375" s="175">
        <v>2</v>
      </c>
      <c r="AC375" s="175">
        <v>1</v>
      </c>
      <c r="AD375" s="175">
        <v>7</v>
      </c>
      <c r="AE375" s="175">
        <v>5</v>
      </c>
      <c r="AG375" s="175"/>
      <c r="AH375" s="175"/>
      <c r="AI375" s="175"/>
      <c r="AJ375" s="175"/>
      <c r="AK375" s="175">
        <v>16</v>
      </c>
      <c r="AM375" s="7"/>
      <c r="AP375" s="7"/>
      <c r="AR375" s="175"/>
      <c r="AX375" s="3"/>
      <c r="AY375" s="175"/>
      <c r="BA375" s="3"/>
      <c r="BB375" s="175"/>
      <c r="BL375" s="175"/>
      <c r="BT375" s="175"/>
      <c r="BU375" s="175"/>
      <c r="BV375" s="175"/>
    </row>
    <row r="376" spans="1:74" x14ac:dyDescent="0.25">
      <c r="A376" s="175" t="s">
        <v>528</v>
      </c>
      <c r="B376" s="175">
        <v>9</v>
      </c>
      <c r="E376" s="175"/>
      <c r="F376" s="175"/>
      <c r="G376" s="175"/>
      <c r="H376" s="175">
        <v>1</v>
      </c>
      <c r="I376" s="175">
        <v>1</v>
      </c>
      <c r="J376" s="175">
        <v>1</v>
      </c>
      <c r="K376" s="175">
        <v>1</v>
      </c>
      <c r="L376" s="175">
        <v>2</v>
      </c>
      <c r="M376" s="175">
        <v>1</v>
      </c>
      <c r="N376" s="175">
        <v>1</v>
      </c>
      <c r="O376" s="175">
        <v>1</v>
      </c>
      <c r="P376" s="175">
        <v>1</v>
      </c>
      <c r="Q376" s="175">
        <v>2</v>
      </c>
      <c r="R376" s="175">
        <v>1</v>
      </c>
      <c r="S376" s="175">
        <v>2</v>
      </c>
      <c r="T376" s="175">
        <v>2</v>
      </c>
      <c r="U376" s="175">
        <v>2</v>
      </c>
      <c r="V376" s="175">
        <v>3</v>
      </c>
      <c r="W376" s="175">
        <v>1</v>
      </c>
      <c r="X376" s="175">
        <v>1</v>
      </c>
      <c r="Y376" s="175">
        <v>5</v>
      </c>
      <c r="Z376" s="175">
        <v>3</v>
      </c>
      <c r="AA376" s="175">
        <v>7</v>
      </c>
      <c r="AB376" s="175">
        <v>2</v>
      </c>
      <c r="AC376" s="175">
        <v>5</v>
      </c>
      <c r="AD376" s="175">
        <v>5</v>
      </c>
      <c r="AE376" s="175">
        <v>3</v>
      </c>
      <c r="AG376" s="175"/>
      <c r="AH376" s="175"/>
      <c r="AI376" s="175"/>
      <c r="AJ376" s="175"/>
      <c r="AK376" s="175">
        <v>18</v>
      </c>
      <c r="AM376" s="7"/>
      <c r="AP376" s="7"/>
      <c r="AR376" s="175"/>
      <c r="AX376" s="3"/>
      <c r="AY376" s="175"/>
      <c r="BA376" s="3"/>
      <c r="BB376" s="175"/>
      <c r="BL376" s="175"/>
      <c r="BT376" s="175"/>
      <c r="BU376" s="175"/>
      <c r="BV376" s="175"/>
    </row>
    <row r="377" spans="1:74" x14ac:dyDescent="0.25">
      <c r="A377" s="175" t="s">
        <v>529</v>
      </c>
      <c r="B377" s="175">
        <v>9</v>
      </c>
      <c r="E377" s="175"/>
      <c r="F377" s="175"/>
      <c r="G377" s="175"/>
      <c r="H377" s="175">
        <v>1</v>
      </c>
      <c r="I377" s="175">
        <v>2</v>
      </c>
      <c r="J377" s="175">
        <v>1</v>
      </c>
      <c r="K377" s="175">
        <v>2</v>
      </c>
      <c r="L377" s="175">
        <v>1</v>
      </c>
      <c r="M377" s="175">
        <v>2</v>
      </c>
      <c r="N377" s="175">
        <v>2</v>
      </c>
      <c r="O377" s="175">
        <v>1</v>
      </c>
      <c r="P377" s="175">
        <v>3</v>
      </c>
      <c r="Q377" s="175">
        <v>3</v>
      </c>
      <c r="R377" s="175">
        <v>1</v>
      </c>
      <c r="S377" s="175">
        <v>1</v>
      </c>
      <c r="T377" s="175">
        <v>2</v>
      </c>
      <c r="U377" s="175">
        <v>3</v>
      </c>
      <c r="V377" s="175">
        <v>4</v>
      </c>
      <c r="W377" s="175">
        <v>1</v>
      </c>
      <c r="X377" s="175">
        <v>1</v>
      </c>
      <c r="Y377" s="175">
        <v>1</v>
      </c>
      <c r="Z377" s="175">
        <v>1</v>
      </c>
      <c r="AA377" s="175"/>
      <c r="AB377" s="175"/>
      <c r="AC377" s="175"/>
      <c r="AD377" s="175"/>
      <c r="AE377" s="175"/>
      <c r="AG377" s="175"/>
      <c r="AH377" s="175"/>
      <c r="AI377" s="175"/>
      <c r="AJ377" s="175"/>
      <c r="AK377" s="175">
        <v>16</v>
      </c>
      <c r="AM377" s="7"/>
      <c r="AP377" s="7"/>
      <c r="AR377" s="175"/>
      <c r="AX377" s="3"/>
      <c r="AY377" s="175"/>
      <c r="BA377" s="3"/>
      <c r="BB377" s="175"/>
      <c r="BL377" s="175"/>
      <c r="BT377" s="175"/>
      <c r="BU377" s="175"/>
      <c r="BV377" s="175"/>
    </row>
    <row r="378" spans="1:74" x14ac:dyDescent="0.25">
      <c r="A378" s="175" t="s">
        <v>531</v>
      </c>
      <c r="B378" s="175">
        <v>9</v>
      </c>
      <c r="E378" s="175"/>
      <c r="F378" s="175"/>
      <c r="G378" s="175"/>
      <c r="H378" s="175">
        <v>1</v>
      </c>
      <c r="I378" s="175">
        <v>1</v>
      </c>
      <c r="J378" s="175">
        <v>1</v>
      </c>
      <c r="K378" s="175">
        <v>1</v>
      </c>
      <c r="L378" s="175">
        <v>2</v>
      </c>
      <c r="M378" s="175">
        <v>2</v>
      </c>
      <c r="N378" s="175">
        <v>1</v>
      </c>
      <c r="O378" s="175">
        <v>1</v>
      </c>
      <c r="P378" s="175">
        <v>3</v>
      </c>
      <c r="Q378" s="175">
        <v>1</v>
      </c>
      <c r="R378" s="175">
        <v>7</v>
      </c>
      <c r="S378" s="175">
        <v>2</v>
      </c>
      <c r="T378" s="175">
        <v>2</v>
      </c>
      <c r="U378" s="175">
        <v>2</v>
      </c>
      <c r="V378" s="175">
        <v>3</v>
      </c>
      <c r="W378" s="175">
        <v>1</v>
      </c>
      <c r="X378" s="175">
        <v>4</v>
      </c>
      <c r="Y378" s="175">
        <v>1</v>
      </c>
      <c r="Z378" s="175">
        <v>1</v>
      </c>
      <c r="AA378" s="175">
        <v>2</v>
      </c>
      <c r="AB378" s="175">
        <v>6</v>
      </c>
      <c r="AC378" s="175">
        <v>14</v>
      </c>
      <c r="AD378" s="175"/>
      <c r="AE378" s="175"/>
      <c r="AG378" s="175"/>
      <c r="AH378" s="175"/>
      <c r="AI378" s="175"/>
      <c r="AJ378" s="175"/>
      <c r="AK378" s="175">
        <v>15</v>
      </c>
      <c r="AM378" s="7"/>
      <c r="AP378" s="7"/>
      <c r="AR378" s="175"/>
      <c r="AX378" s="3"/>
      <c r="AY378" s="175"/>
      <c r="BA378" s="3"/>
      <c r="BB378" s="175"/>
      <c r="BL378" s="175"/>
      <c r="BT378" s="175"/>
      <c r="BU378" s="175"/>
      <c r="BV378" s="175"/>
    </row>
    <row r="379" spans="1:74" x14ac:dyDescent="0.25">
      <c r="A379" s="175" t="s">
        <v>532</v>
      </c>
      <c r="B379" s="175">
        <v>9</v>
      </c>
      <c r="E379" s="175"/>
      <c r="F379" s="175"/>
      <c r="G379" s="175"/>
      <c r="H379" s="175">
        <v>2</v>
      </c>
      <c r="I379" s="175">
        <v>1</v>
      </c>
      <c r="J379" s="175">
        <v>2</v>
      </c>
      <c r="K379" s="175">
        <v>1</v>
      </c>
      <c r="L379" s="175">
        <v>1</v>
      </c>
      <c r="M379" s="175">
        <v>1</v>
      </c>
      <c r="N379" s="175">
        <v>1</v>
      </c>
      <c r="O379" s="175">
        <v>6</v>
      </c>
      <c r="P379" s="175">
        <v>2</v>
      </c>
      <c r="Q379" s="175">
        <v>2</v>
      </c>
      <c r="R379" s="175">
        <v>4</v>
      </c>
      <c r="S379" s="175">
        <v>1</v>
      </c>
      <c r="T379" s="175">
        <v>1</v>
      </c>
      <c r="U379" s="175">
        <v>3</v>
      </c>
      <c r="V379" s="175">
        <v>1</v>
      </c>
      <c r="W379" s="175">
        <v>3</v>
      </c>
      <c r="X379" s="175">
        <v>1</v>
      </c>
      <c r="Y379" s="175">
        <v>1</v>
      </c>
      <c r="Z379" s="175">
        <v>2</v>
      </c>
      <c r="AA379" s="175">
        <v>3</v>
      </c>
      <c r="AB379" s="175"/>
      <c r="AC379" s="175"/>
      <c r="AD379" s="175"/>
      <c r="AE379" s="175"/>
      <c r="AG379" s="175"/>
      <c r="AH379" s="175"/>
      <c r="AI379" s="175"/>
      <c r="AJ379" s="175"/>
      <c r="AK379" s="175">
        <v>15</v>
      </c>
      <c r="AM379" s="7"/>
      <c r="AP379" s="7"/>
      <c r="AR379" s="175"/>
      <c r="AX379" s="3"/>
      <c r="AY379" s="175"/>
      <c r="BA379" s="3"/>
      <c r="BB379" s="175"/>
      <c r="BL379" s="175"/>
      <c r="BT379" s="175"/>
      <c r="BU379" s="175"/>
      <c r="BV379" s="175"/>
    </row>
    <row r="380" spans="1:74" x14ac:dyDescent="0.25">
      <c r="A380" s="175" t="s">
        <v>537</v>
      </c>
      <c r="B380" s="175">
        <v>9</v>
      </c>
      <c r="E380" s="175"/>
      <c r="F380" s="175"/>
      <c r="G380" s="175"/>
      <c r="H380" s="175">
        <v>1</v>
      </c>
      <c r="I380" s="175">
        <v>1</v>
      </c>
      <c r="J380" s="175">
        <v>1</v>
      </c>
      <c r="K380" s="175">
        <v>1</v>
      </c>
      <c r="L380" s="175">
        <v>1</v>
      </c>
      <c r="M380" s="175">
        <v>1</v>
      </c>
      <c r="N380" s="175">
        <v>1</v>
      </c>
      <c r="O380" s="175">
        <v>1</v>
      </c>
      <c r="P380" s="175">
        <v>1</v>
      </c>
      <c r="Q380" s="175">
        <v>1</v>
      </c>
      <c r="R380" s="175">
        <v>2</v>
      </c>
      <c r="S380" s="175">
        <v>2</v>
      </c>
      <c r="T380" s="175">
        <v>1</v>
      </c>
      <c r="U380" s="175">
        <v>1</v>
      </c>
      <c r="V380" s="175">
        <v>2</v>
      </c>
      <c r="W380" s="175">
        <v>1</v>
      </c>
      <c r="X380" s="175">
        <v>1</v>
      </c>
      <c r="Y380" s="175">
        <v>1</v>
      </c>
      <c r="Z380" s="175">
        <v>4</v>
      </c>
      <c r="AA380" s="175">
        <v>2</v>
      </c>
      <c r="AB380" s="175">
        <v>1</v>
      </c>
      <c r="AC380" s="175">
        <v>5</v>
      </c>
      <c r="AD380" s="175">
        <v>1</v>
      </c>
      <c r="AE380" s="175">
        <v>3</v>
      </c>
      <c r="AF380" s="3">
        <v>2</v>
      </c>
      <c r="AG380" s="175">
        <v>12</v>
      </c>
      <c r="AH380" s="175">
        <v>2</v>
      </c>
      <c r="AI380" s="175"/>
      <c r="AJ380" s="175"/>
      <c r="AK380" s="175">
        <v>21</v>
      </c>
      <c r="AM380" s="7"/>
      <c r="AP380" s="7"/>
      <c r="AR380" s="175"/>
      <c r="AX380" s="3"/>
      <c r="AY380" s="175"/>
      <c r="BA380" s="3"/>
      <c r="BB380" s="175"/>
      <c r="BL380" s="175"/>
      <c r="BT380" s="175"/>
      <c r="BU380" s="175"/>
      <c r="BV380" s="175"/>
    </row>
    <row r="381" spans="1:74" x14ac:dyDescent="0.25">
      <c r="A381" s="175" t="s">
        <v>538</v>
      </c>
      <c r="B381" s="175">
        <v>9</v>
      </c>
      <c r="E381" s="175"/>
      <c r="F381" s="175"/>
      <c r="G381" s="175"/>
      <c r="H381" s="175">
        <v>1</v>
      </c>
      <c r="I381" s="175">
        <v>1</v>
      </c>
      <c r="J381" s="175">
        <v>1</v>
      </c>
      <c r="K381" s="175">
        <v>1</v>
      </c>
      <c r="L381" s="175">
        <v>1</v>
      </c>
      <c r="M381" s="175">
        <v>4</v>
      </c>
      <c r="N381" s="175">
        <v>1</v>
      </c>
      <c r="O381" s="175">
        <v>2</v>
      </c>
      <c r="P381" s="175">
        <v>4</v>
      </c>
      <c r="Q381" s="175">
        <v>2</v>
      </c>
      <c r="R381" s="175">
        <v>1</v>
      </c>
      <c r="S381" s="175">
        <v>3</v>
      </c>
      <c r="T381" s="175">
        <v>13</v>
      </c>
      <c r="U381" s="175">
        <v>1</v>
      </c>
      <c r="V381" s="175">
        <v>5</v>
      </c>
      <c r="W381" s="175">
        <v>3</v>
      </c>
      <c r="X381" s="175">
        <v>1</v>
      </c>
      <c r="Y381" s="175"/>
      <c r="Z381" s="175"/>
      <c r="AA381" s="175"/>
      <c r="AB381" s="175"/>
      <c r="AC381" s="175"/>
      <c r="AD381" s="175"/>
      <c r="AE381" s="175"/>
      <c r="AG381" s="175"/>
      <c r="AH381" s="175"/>
      <c r="AI381" s="175"/>
      <c r="AJ381" s="175"/>
      <c r="AK381" s="175">
        <v>12</v>
      </c>
      <c r="AM381" s="7"/>
      <c r="AP381" s="7"/>
      <c r="AR381" s="175"/>
      <c r="AX381" s="3"/>
      <c r="AY381" s="175"/>
      <c r="BA381" s="3"/>
      <c r="BB381" s="175"/>
      <c r="BL381" s="175"/>
      <c r="BT381" s="175"/>
      <c r="BU381" s="175"/>
      <c r="BV381" s="175"/>
    </row>
    <row r="382" spans="1:74" x14ac:dyDescent="0.25">
      <c r="A382" s="175" t="s">
        <v>541</v>
      </c>
      <c r="B382" s="175">
        <v>9</v>
      </c>
      <c r="E382" s="175"/>
      <c r="F382" s="175"/>
      <c r="G382" s="175"/>
      <c r="H382" s="175">
        <v>1</v>
      </c>
      <c r="I382" s="175">
        <v>1</v>
      </c>
      <c r="J382" s="175">
        <v>1</v>
      </c>
      <c r="K382" s="175">
        <v>1</v>
      </c>
      <c r="L382" s="175">
        <v>1</v>
      </c>
      <c r="M382" s="175">
        <v>1</v>
      </c>
      <c r="N382" s="175">
        <v>1</v>
      </c>
      <c r="O382" s="175">
        <v>3</v>
      </c>
      <c r="P382" s="175">
        <v>1</v>
      </c>
      <c r="Q382" s="175">
        <v>3</v>
      </c>
      <c r="R382" s="175">
        <v>1</v>
      </c>
      <c r="S382" s="175">
        <v>3</v>
      </c>
      <c r="T382" s="175">
        <v>2</v>
      </c>
      <c r="U382" s="175">
        <v>3</v>
      </c>
      <c r="V382" s="175">
        <v>3</v>
      </c>
      <c r="W382" s="175">
        <v>2</v>
      </c>
      <c r="X382" s="175">
        <v>1</v>
      </c>
      <c r="Y382" s="175">
        <v>3</v>
      </c>
      <c r="Z382" s="175">
        <v>7</v>
      </c>
      <c r="AA382" s="175">
        <v>8</v>
      </c>
      <c r="AB382" s="175"/>
      <c r="AC382" s="175"/>
      <c r="AD382" s="175"/>
      <c r="AE382" s="175"/>
      <c r="AG382" s="175"/>
      <c r="AH382" s="175"/>
      <c r="AI382" s="175"/>
      <c r="AJ382" s="175"/>
      <c r="AK382" s="175">
        <v>17</v>
      </c>
      <c r="AM382" s="7"/>
      <c r="AP382" s="7"/>
      <c r="AR382" s="175"/>
      <c r="AX382" s="3"/>
      <c r="AY382" s="175"/>
      <c r="BA382" s="3"/>
      <c r="BB382" s="175"/>
      <c r="BL382" s="175"/>
      <c r="BT382" s="175"/>
      <c r="BU382" s="175"/>
      <c r="BV382" s="175"/>
    </row>
    <row r="383" spans="1:74" x14ac:dyDescent="0.25">
      <c r="A383" s="176" t="s">
        <v>542</v>
      </c>
      <c r="B383" s="176">
        <v>9</v>
      </c>
      <c r="D383" s="176"/>
      <c r="E383" s="176"/>
      <c r="F383" s="176"/>
      <c r="G383" s="176"/>
      <c r="H383" s="176">
        <v>3</v>
      </c>
      <c r="I383" s="176">
        <v>3</v>
      </c>
      <c r="J383" s="176">
        <v>1</v>
      </c>
      <c r="K383" s="176">
        <v>1</v>
      </c>
      <c r="L383" s="176">
        <v>1</v>
      </c>
      <c r="M383" s="176">
        <v>1</v>
      </c>
      <c r="N383" s="176">
        <v>1</v>
      </c>
      <c r="O383" s="176">
        <v>1</v>
      </c>
      <c r="P383" s="176">
        <v>1</v>
      </c>
      <c r="Q383" s="176">
        <v>2</v>
      </c>
      <c r="R383" s="176">
        <v>1</v>
      </c>
      <c r="S383" s="176">
        <v>1</v>
      </c>
      <c r="T383" s="176">
        <v>1</v>
      </c>
      <c r="U383" s="176">
        <v>2</v>
      </c>
      <c r="V383" s="176">
        <v>1</v>
      </c>
      <c r="W383" s="176">
        <v>2</v>
      </c>
      <c r="X383" s="176">
        <v>7</v>
      </c>
      <c r="Y383" s="176">
        <v>1</v>
      </c>
      <c r="Z383" s="176">
        <v>2</v>
      </c>
      <c r="AA383" s="176">
        <v>17</v>
      </c>
      <c r="AB383" s="176">
        <v>3</v>
      </c>
      <c r="AC383" s="176">
        <v>5</v>
      </c>
      <c r="AD383" s="176"/>
      <c r="AE383" s="176"/>
      <c r="AG383" s="176"/>
      <c r="AH383" s="176"/>
      <c r="AI383" s="176"/>
      <c r="AJ383" s="176"/>
      <c r="AK383" s="176">
        <v>17</v>
      </c>
      <c r="AM383" s="7"/>
      <c r="AP383" s="7"/>
      <c r="AR383" s="176"/>
      <c r="AX383" s="3"/>
      <c r="AY383" s="176"/>
      <c r="BA383" s="3"/>
      <c r="BB383" s="176"/>
      <c r="BL383" s="176"/>
      <c r="BT383" s="176"/>
      <c r="BU383" s="176"/>
      <c r="BV383" s="176"/>
    </row>
    <row r="384" spans="1:74" x14ac:dyDescent="0.25">
      <c r="A384" s="176" t="s">
        <v>543</v>
      </c>
      <c r="B384" s="176">
        <v>9</v>
      </c>
      <c r="D384" s="176"/>
      <c r="E384" s="176"/>
      <c r="F384" s="176"/>
      <c r="G384" s="176"/>
      <c r="H384" s="176">
        <v>1</v>
      </c>
      <c r="I384" s="176">
        <v>3</v>
      </c>
      <c r="J384" s="176">
        <v>1</v>
      </c>
      <c r="K384" s="176">
        <v>1</v>
      </c>
      <c r="L384" s="176">
        <v>1</v>
      </c>
      <c r="M384" s="176">
        <v>1</v>
      </c>
      <c r="N384" s="176">
        <v>2</v>
      </c>
      <c r="O384" s="176">
        <v>1</v>
      </c>
      <c r="P384" s="176">
        <v>2</v>
      </c>
      <c r="Q384" s="176">
        <v>1</v>
      </c>
      <c r="R384" s="176">
        <v>2</v>
      </c>
      <c r="S384" s="176">
        <v>1</v>
      </c>
      <c r="T384" s="176">
        <v>2</v>
      </c>
      <c r="U384" s="176">
        <v>1</v>
      </c>
      <c r="V384" s="176">
        <v>4</v>
      </c>
      <c r="W384" s="176">
        <v>1</v>
      </c>
      <c r="X384" s="176">
        <v>5</v>
      </c>
      <c r="Y384" s="176">
        <v>3</v>
      </c>
      <c r="Z384" s="176">
        <v>6</v>
      </c>
      <c r="AA384" s="176">
        <v>3</v>
      </c>
      <c r="AB384" s="176">
        <v>1</v>
      </c>
      <c r="AC384" s="176">
        <v>3</v>
      </c>
      <c r="AD384" s="176">
        <v>5</v>
      </c>
      <c r="AE384" s="176"/>
      <c r="AG384" s="176"/>
      <c r="AH384" s="176"/>
      <c r="AI384" s="176"/>
      <c r="AJ384" s="176"/>
      <c r="AK384" s="176">
        <v>17</v>
      </c>
      <c r="AM384" s="7"/>
      <c r="AP384" s="7"/>
      <c r="AR384" s="176"/>
      <c r="AX384" s="3"/>
      <c r="AY384" s="176"/>
      <c r="BA384" s="3"/>
      <c r="BB384" s="176"/>
      <c r="BL384" s="176"/>
      <c r="BT384" s="176"/>
      <c r="BU384" s="176"/>
      <c r="BV384" s="176"/>
    </row>
    <row r="385" spans="1:74" x14ac:dyDescent="0.25">
      <c r="A385" s="176" t="s">
        <v>545</v>
      </c>
      <c r="B385" s="176">
        <v>9</v>
      </c>
      <c r="D385" s="176"/>
      <c r="E385" s="176"/>
      <c r="F385" s="176"/>
      <c r="G385" s="176"/>
      <c r="H385" s="176">
        <v>1</v>
      </c>
      <c r="I385" s="176">
        <v>1</v>
      </c>
      <c r="J385" s="176">
        <v>1</v>
      </c>
      <c r="K385" s="176">
        <v>3</v>
      </c>
      <c r="L385" s="176">
        <v>1</v>
      </c>
      <c r="M385" s="176">
        <v>1</v>
      </c>
      <c r="N385" s="176">
        <v>1</v>
      </c>
      <c r="O385" s="176">
        <v>3</v>
      </c>
      <c r="P385" s="176">
        <v>1</v>
      </c>
      <c r="Q385" s="176">
        <v>1</v>
      </c>
      <c r="R385" s="176">
        <v>2</v>
      </c>
      <c r="S385" s="176">
        <v>2</v>
      </c>
      <c r="T385" s="176">
        <v>5</v>
      </c>
      <c r="U385" s="176">
        <v>1</v>
      </c>
      <c r="V385" s="176">
        <v>1</v>
      </c>
      <c r="W385" s="176">
        <v>2</v>
      </c>
      <c r="X385" s="176">
        <v>2</v>
      </c>
      <c r="Y385" s="176">
        <v>7</v>
      </c>
      <c r="Z385" s="176">
        <v>5</v>
      </c>
      <c r="AA385" s="176">
        <v>5</v>
      </c>
      <c r="AB385" s="176">
        <v>7</v>
      </c>
      <c r="AC385" s="176">
        <v>1</v>
      </c>
      <c r="AD385" s="176"/>
      <c r="AE385" s="176"/>
      <c r="AG385" s="176"/>
      <c r="AH385" s="176"/>
      <c r="AI385" s="176"/>
      <c r="AJ385" s="176"/>
      <c r="AK385" s="176">
        <v>17</v>
      </c>
      <c r="AM385" s="7"/>
      <c r="AP385" s="7"/>
      <c r="AR385" s="176"/>
      <c r="AX385" s="3"/>
      <c r="AY385" s="176"/>
      <c r="BA385" s="3"/>
      <c r="BB385" s="176"/>
      <c r="BL385" s="176"/>
      <c r="BT385" s="176"/>
      <c r="BU385" s="176"/>
      <c r="BV385" s="176"/>
    </row>
    <row r="386" spans="1:74" x14ac:dyDescent="0.25">
      <c r="A386" s="176" t="s">
        <v>547</v>
      </c>
      <c r="B386" s="176">
        <v>9</v>
      </c>
      <c r="D386" s="176"/>
      <c r="E386" s="176"/>
      <c r="F386" s="176"/>
      <c r="G386" s="176"/>
      <c r="H386" s="176">
        <v>2</v>
      </c>
      <c r="I386" s="176">
        <v>2</v>
      </c>
      <c r="J386" s="176">
        <v>2</v>
      </c>
      <c r="K386" s="176">
        <v>4</v>
      </c>
      <c r="L386" s="176">
        <v>1</v>
      </c>
      <c r="M386" s="176">
        <v>1</v>
      </c>
      <c r="N386" s="176">
        <v>1</v>
      </c>
      <c r="O386" s="176">
        <v>1</v>
      </c>
      <c r="P386" s="176">
        <v>8</v>
      </c>
      <c r="Q386" s="176">
        <v>1</v>
      </c>
      <c r="R386" s="176">
        <v>1</v>
      </c>
      <c r="S386" s="176">
        <v>1</v>
      </c>
      <c r="T386" s="176">
        <v>1</v>
      </c>
      <c r="U386" s="176">
        <v>2</v>
      </c>
      <c r="V386" s="176">
        <v>1</v>
      </c>
      <c r="W386" s="176">
        <v>4</v>
      </c>
      <c r="X386" s="176">
        <v>2</v>
      </c>
      <c r="Y386" s="176">
        <v>5</v>
      </c>
      <c r="Z386" s="176">
        <v>1</v>
      </c>
      <c r="AA386" s="176">
        <v>1</v>
      </c>
      <c r="AB386" s="176">
        <v>1</v>
      </c>
      <c r="AC386" s="176">
        <v>2</v>
      </c>
      <c r="AD386" s="176">
        <v>6</v>
      </c>
      <c r="AE386" s="176">
        <v>1</v>
      </c>
      <c r="AG386" s="176"/>
      <c r="AH386" s="176"/>
      <c r="AI386" s="176"/>
      <c r="AJ386" s="176"/>
      <c r="AK386" s="176">
        <v>15</v>
      </c>
      <c r="AM386" s="7"/>
      <c r="AP386" s="7"/>
      <c r="AR386" s="176"/>
      <c r="AX386" s="3"/>
      <c r="AY386" s="176"/>
      <c r="BA386" s="3"/>
      <c r="BB386" s="176"/>
      <c r="BL386" s="176"/>
      <c r="BT386" s="176"/>
      <c r="BU386" s="176"/>
      <c r="BV386" s="176"/>
    </row>
    <row r="387" spans="1:74" x14ac:dyDescent="0.25">
      <c r="A387" s="181" t="s">
        <v>552</v>
      </c>
      <c r="B387" s="181">
        <v>9</v>
      </c>
      <c r="C387" s="181"/>
      <c r="D387" s="181"/>
      <c r="E387" s="181"/>
      <c r="F387" s="181"/>
      <c r="G387" s="181"/>
      <c r="H387" s="181">
        <v>1</v>
      </c>
      <c r="I387" s="181">
        <v>2</v>
      </c>
      <c r="J387" s="181">
        <v>1</v>
      </c>
      <c r="K387" s="181">
        <v>1</v>
      </c>
      <c r="L387" s="181">
        <v>1</v>
      </c>
      <c r="M387" s="181">
        <v>2</v>
      </c>
      <c r="N387" s="181">
        <v>3</v>
      </c>
      <c r="O387" s="181">
        <v>1</v>
      </c>
      <c r="P387" s="181">
        <v>1</v>
      </c>
      <c r="Q387" s="181">
        <v>1</v>
      </c>
      <c r="R387" s="181">
        <v>1</v>
      </c>
      <c r="S387" s="181">
        <v>3</v>
      </c>
      <c r="T387" s="181">
        <v>1</v>
      </c>
      <c r="U387" s="181">
        <v>2</v>
      </c>
      <c r="V387" s="181">
        <v>6</v>
      </c>
      <c r="W387" s="181">
        <v>4</v>
      </c>
      <c r="X387" s="181">
        <v>1</v>
      </c>
      <c r="Y387" s="181">
        <v>3</v>
      </c>
      <c r="Z387" s="181">
        <v>4</v>
      </c>
      <c r="AA387" s="181">
        <v>7</v>
      </c>
      <c r="AB387" s="181">
        <v>2</v>
      </c>
      <c r="AC387" s="181">
        <v>3</v>
      </c>
      <c r="AD387" s="181"/>
      <c r="AE387" s="181"/>
      <c r="AG387" s="181"/>
      <c r="AH387" s="181"/>
      <c r="AI387" s="181"/>
      <c r="AJ387" s="181"/>
      <c r="AK387" s="181">
        <v>15</v>
      </c>
      <c r="AM387" s="7"/>
      <c r="AP387" s="7"/>
      <c r="AR387" s="181"/>
      <c r="AX387" s="3"/>
      <c r="AY387" s="181"/>
      <c r="BA387" s="3"/>
      <c r="BB387" s="181"/>
      <c r="BL387" s="181"/>
      <c r="BT387" s="181"/>
      <c r="BU387" s="181"/>
      <c r="BV387" s="181"/>
    </row>
    <row r="388" spans="1:74" x14ac:dyDescent="0.25">
      <c r="A388" s="181" t="s">
        <v>554</v>
      </c>
      <c r="B388" s="181">
        <v>9</v>
      </c>
      <c r="C388" s="181"/>
      <c r="D388" s="181"/>
      <c r="E388" s="181"/>
      <c r="F388" s="181"/>
      <c r="G388" s="181"/>
      <c r="H388" s="181">
        <v>1</v>
      </c>
      <c r="I388" s="181">
        <v>3</v>
      </c>
      <c r="J388" s="181">
        <v>1</v>
      </c>
      <c r="K388" s="181">
        <v>1</v>
      </c>
      <c r="L388" s="181">
        <v>2</v>
      </c>
      <c r="M388" s="181">
        <v>2</v>
      </c>
      <c r="N388" s="181">
        <v>2</v>
      </c>
      <c r="O388" s="181">
        <v>1</v>
      </c>
      <c r="P388" s="181">
        <v>1</v>
      </c>
      <c r="Q388" s="181">
        <v>1</v>
      </c>
      <c r="R388" s="181">
        <v>2</v>
      </c>
      <c r="S388" s="181">
        <v>3</v>
      </c>
      <c r="T388" s="181">
        <v>1</v>
      </c>
      <c r="U388" s="181">
        <v>4</v>
      </c>
      <c r="V388" s="181">
        <v>4</v>
      </c>
      <c r="W388" s="181">
        <v>4</v>
      </c>
      <c r="X388" s="181">
        <v>7</v>
      </c>
      <c r="Y388" s="181">
        <v>1</v>
      </c>
      <c r="Z388" s="181">
        <v>1</v>
      </c>
      <c r="AA388" s="181">
        <v>2</v>
      </c>
      <c r="AB388" s="181">
        <v>1</v>
      </c>
      <c r="AC388" s="181">
        <v>1</v>
      </c>
      <c r="AD388" s="181">
        <v>11</v>
      </c>
      <c r="AE388" s="181"/>
      <c r="AG388" s="181"/>
      <c r="AH388" s="181"/>
      <c r="AI388" s="181"/>
      <c r="AJ388" s="181"/>
      <c r="AK388" s="181">
        <v>15</v>
      </c>
      <c r="AM388" s="7"/>
      <c r="AP388" s="7"/>
      <c r="AR388" s="181"/>
      <c r="AX388" s="3"/>
      <c r="AY388" s="181"/>
      <c r="BA388" s="3"/>
      <c r="BB388" s="181"/>
      <c r="BL388" s="181"/>
      <c r="BT388" s="181"/>
      <c r="BU388" s="181"/>
      <c r="BV388" s="181"/>
    </row>
    <row r="389" spans="1:74" x14ac:dyDescent="0.25">
      <c r="A389" s="181" t="s">
        <v>555</v>
      </c>
      <c r="B389" s="181">
        <v>9</v>
      </c>
      <c r="C389" s="181"/>
      <c r="D389" s="181"/>
      <c r="E389" s="181"/>
      <c r="F389" s="181"/>
      <c r="G389" s="181"/>
      <c r="H389" s="181">
        <v>1</v>
      </c>
      <c r="I389" s="181">
        <v>1</v>
      </c>
      <c r="J389" s="181">
        <v>1</v>
      </c>
      <c r="K389" s="181">
        <v>2</v>
      </c>
      <c r="L389" s="181">
        <v>1</v>
      </c>
      <c r="M389" s="181">
        <v>1</v>
      </c>
      <c r="N389" s="181">
        <v>2</v>
      </c>
      <c r="O389" s="181">
        <v>1</v>
      </c>
      <c r="P389" s="181">
        <v>5</v>
      </c>
      <c r="Q389" s="181">
        <v>2</v>
      </c>
      <c r="R389" s="181">
        <v>3</v>
      </c>
      <c r="S389" s="181">
        <v>1</v>
      </c>
      <c r="T389" s="181">
        <v>3</v>
      </c>
      <c r="U389" s="181">
        <v>2</v>
      </c>
      <c r="V389" s="181">
        <v>1</v>
      </c>
      <c r="W389" s="181">
        <v>2</v>
      </c>
      <c r="X389" s="181">
        <v>5</v>
      </c>
      <c r="Y389" s="181">
        <v>3</v>
      </c>
      <c r="Z389" s="181">
        <v>2</v>
      </c>
      <c r="AA389" s="181"/>
      <c r="AB389" s="181"/>
      <c r="AC389" s="181"/>
      <c r="AD389" s="181"/>
      <c r="AE389" s="181"/>
      <c r="AG389" s="181"/>
      <c r="AH389" s="181"/>
      <c r="AI389" s="181"/>
      <c r="AJ389" s="181"/>
      <c r="AK389" s="181">
        <v>16</v>
      </c>
      <c r="AM389" s="7"/>
      <c r="AP389" s="7"/>
      <c r="AR389" s="181"/>
      <c r="AX389" s="3"/>
      <c r="AY389" s="181"/>
      <c r="BA389" s="3"/>
      <c r="BB389" s="181"/>
      <c r="BL389" s="181"/>
      <c r="BT389" s="181"/>
      <c r="BU389" s="181"/>
      <c r="BV389" s="181"/>
    </row>
    <row r="390" spans="1:74" x14ac:dyDescent="0.25">
      <c r="A390" s="181" t="s">
        <v>557</v>
      </c>
      <c r="B390" s="181">
        <v>9</v>
      </c>
      <c r="C390" s="181"/>
      <c r="D390" s="181"/>
      <c r="E390" s="181"/>
      <c r="F390" s="181"/>
      <c r="G390" s="181"/>
      <c r="H390" s="181">
        <v>1</v>
      </c>
      <c r="I390" s="181">
        <v>2</v>
      </c>
      <c r="J390" s="181">
        <v>1</v>
      </c>
      <c r="K390" s="181">
        <v>2</v>
      </c>
      <c r="L390" s="181">
        <v>3</v>
      </c>
      <c r="M390" s="181">
        <v>1</v>
      </c>
      <c r="N390" s="181">
        <v>2</v>
      </c>
      <c r="O390" s="181">
        <v>1</v>
      </c>
      <c r="P390" s="181">
        <v>3</v>
      </c>
      <c r="Q390" s="181">
        <v>2</v>
      </c>
      <c r="R390" s="181">
        <v>2</v>
      </c>
      <c r="S390" s="181">
        <v>3</v>
      </c>
      <c r="T390" s="181">
        <v>3</v>
      </c>
      <c r="U390" s="181">
        <v>1</v>
      </c>
      <c r="V390" s="181">
        <v>4</v>
      </c>
      <c r="W390" s="181">
        <v>1</v>
      </c>
      <c r="X390" s="181">
        <v>2</v>
      </c>
      <c r="Y390" s="181">
        <v>2</v>
      </c>
      <c r="Z390" s="181">
        <v>1</v>
      </c>
      <c r="AA390" s="181">
        <v>5</v>
      </c>
      <c r="AB390" s="181"/>
      <c r="AC390" s="181"/>
      <c r="AD390" s="181"/>
      <c r="AE390" s="181"/>
      <c r="AG390" s="181"/>
      <c r="AH390" s="181"/>
      <c r="AI390" s="181"/>
      <c r="AJ390" s="181"/>
      <c r="AK390" s="181">
        <v>14</v>
      </c>
      <c r="AM390" s="7"/>
      <c r="AP390" s="7"/>
      <c r="AR390" s="181"/>
      <c r="AX390" s="3"/>
      <c r="AY390" s="181"/>
      <c r="BA390" s="3"/>
      <c r="BB390" s="181"/>
      <c r="BL390" s="181"/>
      <c r="BT390" s="181"/>
      <c r="BU390" s="181"/>
      <c r="BV390" s="181"/>
    </row>
    <row r="391" spans="1:74" x14ac:dyDescent="0.25">
      <c r="A391" s="181" t="s">
        <v>559</v>
      </c>
      <c r="B391" s="181">
        <v>9</v>
      </c>
      <c r="C391" s="181"/>
      <c r="D391" s="181"/>
      <c r="E391" s="181"/>
      <c r="F391" s="181"/>
      <c r="G391" s="181"/>
      <c r="H391" s="181">
        <v>2</v>
      </c>
      <c r="I391" s="181">
        <v>1</v>
      </c>
      <c r="J391" s="181">
        <v>3</v>
      </c>
      <c r="K391" s="181">
        <v>2</v>
      </c>
      <c r="L391" s="181">
        <v>2</v>
      </c>
      <c r="M391" s="181">
        <v>2</v>
      </c>
      <c r="N391" s="181">
        <v>3</v>
      </c>
      <c r="O391" s="181">
        <v>1</v>
      </c>
      <c r="P391" s="181">
        <v>2</v>
      </c>
      <c r="Q391" s="181">
        <v>1</v>
      </c>
      <c r="R391" s="181">
        <v>5</v>
      </c>
      <c r="S391" s="181">
        <v>1</v>
      </c>
      <c r="T391" s="181">
        <v>1</v>
      </c>
      <c r="U391" s="181">
        <v>1</v>
      </c>
      <c r="V391" s="181">
        <v>1</v>
      </c>
      <c r="W391" s="181">
        <v>3</v>
      </c>
      <c r="X391" s="181">
        <v>1</v>
      </c>
      <c r="Y391" s="181">
        <v>3</v>
      </c>
      <c r="Z391" s="181">
        <v>1</v>
      </c>
      <c r="AA391" s="181">
        <v>11</v>
      </c>
      <c r="AB391" s="181">
        <v>7</v>
      </c>
      <c r="AC391" s="181">
        <v>2</v>
      </c>
      <c r="AD391" s="181"/>
      <c r="AE391" s="181"/>
      <c r="AG391" s="181"/>
      <c r="AH391" s="181"/>
      <c r="AI391" s="181"/>
      <c r="AJ391" s="181"/>
      <c r="AK391" s="181">
        <v>15</v>
      </c>
      <c r="AM391" s="7"/>
      <c r="AP391" s="7"/>
      <c r="AR391" s="181"/>
      <c r="AX391" s="3"/>
      <c r="AY391" s="181"/>
      <c r="BA391" s="3"/>
      <c r="BB391" s="181"/>
      <c r="BL391" s="181"/>
      <c r="BT391" s="181"/>
      <c r="BU391" s="181"/>
      <c r="BV391" s="181"/>
    </row>
    <row r="392" spans="1:74" x14ac:dyDescent="0.25">
      <c r="A392" s="181" t="s">
        <v>560</v>
      </c>
      <c r="B392" s="181">
        <v>9</v>
      </c>
      <c r="C392" s="181"/>
      <c r="D392" s="181"/>
      <c r="E392" s="181"/>
      <c r="F392" s="181"/>
      <c r="G392" s="181"/>
      <c r="H392" s="181">
        <v>1</v>
      </c>
      <c r="I392" s="181">
        <v>2</v>
      </c>
      <c r="J392" s="181">
        <v>1</v>
      </c>
      <c r="K392" s="181">
        <v>1</v>
      </c>
      <c r="L392" s="181">
        <v>2</v>
      </c>
      <c r="M392" s="181">
        <v>1</v>
      </c>
      <c r="N392" s="181">
        <v>2</v>
      </c>
      <c r="O392" s="181">
        <v>2</v>
      </c>
      <c r="P392" s="181">
        <v>1</v>
      </c>
      <c r="Q392" s="181">
        <v>1</v>
      </c>
      <c r="R392" s="181">
        <v>1</v>
      </c>
      <c r="S392" s="181">
        <v>2</v>
      </c>
      <c r="T392" s="181">
        <v>2</v>
      </c>
      <c r="U392" s="181">
        <v>1</v>
      </c>
      <c r="V392" s="181">
        <v>2</v>
      </c>
      <c r="W392" s="181">
        <v>2</v>
      </c>
      <c r="X392" s="181">
        <v>1</v>
      </c>
      <c r="Y392" s="181">
        <v>2</v>
      </c>
      <c r="Z392" s="181">
        <v>4</v>
      </c>
      <c r="AA392" s="181">
        <v>1</v>
      </c>
      <c r="AB392" s="181">
        <v>6</v>
      </c>
      <c r="AC392" s="181">
        <v>8</v>
      </c>
      <c r="AD392" s="181">
        <v>2</v>
      </c>
      <c r="AE392" s="181"/>
      <c r="AG392" s="181"/>
      <c r="AH392" s="181"/>
      <c r="AI392" s="181"/>
      <c r="AJ392" s="181"/>
      <c r="AK392" s="181">
        <v>18</v>
      </c>
      <c r="AM392" s="7"/>
      <c r="AP392" s="7"/>
      <c r="AR392" s="181"/>
      <c r="AX392" s="3"/>
      <c r="AY392" s="181"/>
      <c r="BA392" s="3"/>
      <c r="BB392" s="181"/>
      <c r="BL392" s="181"/>
      <c r="BT392" s="181"/>
      <c r="BU392" s="181"/>
      <c r="BV392" s="181"/>
    </row>
    <row r="393" spans="1:74" x14ac:dyDescent="0.25">
      <c r="A393" s="181" t="s">
        <v>562</v>
      </c>
      <c r="B393" s="181">
        <v>9</v>
      </c>
      <c r="C393" s="181"/>
      <c r="D393" s="181"/>
      <c r="E393" s="181"/>
      <c r="F393" s="181"/>
      <c r="G393" s="181"/>
      <c r="H393" s="181">
        <v>1</v>
      </c>
      <c r="I393" s="181">
        <v>1</v>
      </c>
      <c r="J393" s="181">
        <v>3</v>
      </c>
      <c r="K393" s="181">
        <v>1</v>
      </c>
      <c r="L393" s="181">
        <v>2</v>
      </c>
      <c r="M393" s="181">
        <v>1</v>
      </c>
      <c r="N393" s="181">
        <v>3</v>
      </c>
      <c r="O393" s="181">
        <v>1</v>
      </c>
      <c r="P393" s="181">
        <v>1</v>
      </c>
      <c r="Q393" s="181">
        <v>3</v>
      </c>
      <c r="R393" s="181">
        <v>2</v>
      </c>
      <c r="S393" s="181">
        <v>2</v>
      </c>
      <c r="T393" s="181">
        <v>1</v>
      </c>
      <c r="U393" s="181">
        <v>4</v>
      </c>
      <c r="V393" s="181">
        <v>1</v>
      </c>
      <c r="W393" s="181">
        <v>3</v>
      </c>
      <c r="X393" s="181">
        <v>5</v>
      </c>
      <c r="Y393" s="181">
        <v>1</v>
      </c>
      <c r="Z393" s="181">
        <v>1</v>
      </c>
      <c r="AA393" s="181">
        <v>3</v>
      </c>
      <c r="AB393" s="181">
        <v>7</v>
      </c>
      <c r="AC393" s="181">
        <v>3</v>
      </c>
      <c r="AD393" s="181">
        <v>1</v>
      </c>
      <c r="AE393" s="181">
        <v>1</v>
      </c>
      <c r="AF393" s="3">
        <v>6</v>
      </c>
      <c r="AG393" s="181">
        <v>2</v>
      </c>
      <c r="AH393" s="181">
        <v>3</v>
      </c>
      <c r="AI393" s="181"/>
      <c r="AJ393" s="181"/>
      <c r="AK393" s="181">
        <v>16</v>
      </c>
      <c r="AM393" s="7"/>
      <c r="AP393" s="7"/>
      <c r="AR393" s="181"/>
      <c r="AX393" s="3"/>
      <c r="AY393" s="181"/>
      <c r="BA393" s="3"/>
      <c r="BB393" s="181"/>
      <c r="BL393" s="181"/>
      <c r="BT393" s="181"/>
      <c r="BU393" s="181"/>
      <c r="BV393" s="181"/>
    </row>
    <row r="394" spans="1:74" x14ac:dyDescent="0.25">
      <c r="A394" s="181" t="s">
        <v>564</v>
      </c>
      <c r="B394" s="181">
        <v>9</v>
      </c>
      <c r="C394" s="181"/>
      <c r="D394" s="181"/>
      <c r="E394" s="181"/>
      <c r="F394" s="181"/>
      <c r="G394" s="181"/>
      <c r="H394" s="181">
        <v>1</v>
      </c>
      <c r="I394" s="181">
        <v>3</v>
      </c>
      <c r="J394" s="181">
        <v>1</v>
      </c>
      <c r="K394" s="181">
        <v>1</v>
      </c>
      <c r="L394" s="181">
        <v>1</v>
      </c>
      <c r="M394" s="181">
        <v>1</v>
      </c>
      <c r="N394" s="181">
        <v>1</v>
      </c>
      <c r="O394" s="181">
        <v>3</v>
      </c>
      <c r="P394" s="181">
        <v>1</v>
      </c>
      <c r="Q394" s="181">
        <v>3</v>
      </c>
      <c r="R394" s="181">
        <v>3</v>
      </c>
      <c r="S394" s="181">
        <v>1</v>
      </c>
      <c r="T394" s="181">
        <v>5</v>
      </c>
      <c r="U394" s="181">
        <v>2</v>
      </c>
      <c r="V394" s="181">
        <v>4</v>
      </c>
      <c r="W394" s="181">
        <v>3</v>
      </c>
      <c r="X394" s="181">
        <v>6</v>
      </c>
      <c r="Y394" s="181">
        <v>3</v>
      </c>
      <c r="Z394" s="181">
        <v>1</v>
      </c>
      <c r="AA394" s="181">
        <v>7</v>
      </c>
      <c r="AB394" s="181">
        <v>1</v>
      </c>
      <c r="AC394" s="181">
        <v>2</v>
      </c>
      <c r="AD394" s="181">
        <v>6</v>
      </c>
      <c r="AE394" s="181">
        <v>2</v>
      </c>
      <c r="AG394" s="181"/>
      <c r="AH394" s="181"/>
      <c r="AI394" s="181"/>
      <c r="AJ394" s="181"/>
      <c r="AK394" s="181">
        <v>14</v>
      </c>
      <c r="AM394" s="7"/>
      <c r="AP394" s="7"/>
      <c r="AR394" s="181"/>
      <c r="AX394" s="3"/>
      <c r="AY394" s="181"/>
      <c r="BA394" s="3"/>
      <c r="BB394" s="181"/>
      <c r="BL394" s="181"/>
      <c r="BT394" s="181"/>
      <c r="BU394" s="181"/>
      <c r="BV394" s="181"/>
    </row>
    <row r="395" spans="1:74" x14ac:dyDescent="0.25">
      <c r="A395" s="181" t="s">
        <v>566</v>
      </c>
      <c r="B395" s="181">
        <v>9</v>
      </c>
      <c r="C395" s="181"/>
      <c r="D395" s="181"/>
      <c r="E395" s="181"/>
      <c r="F395" s="181"/>
      <c r="G395" s="181"/>
      <c r="H395" s="181">
        <v>2</v>
      </c>
      <c r="I395" s="181">
        <v>1</v>
      </c>
      <c r="J395" s="181">
        <v>1</v>
      </c>
      <c r="K395" s="181">
        <v>2</v>
      </c>
      <c r="L395" s="181">
        <v>1</v>
      </c>
      <c r="M395" s="181">
        <v>4</v>
      </c>
      <c r="N395" s="181">
        <v>1</v>
      </c>
      <c r="O395" s="181">
        <v>1</v>
      </c>
      <c r="P395" s="181">
        <v>4</v>
      </c>
      <c r="Q395" s="181">
        <v>2</v>
      </c>
      <c r="R395" s="181">
        <v>1</v>
      </c>
      <c r="S395" s="181">
        <v>2</v>
      </c>
      <c r="T395" s="181">
        <v>3</v>
      </c>
      <c r="U395" s="181">
        <v>1</v>
      </c>
      <c r="V395" s="181">
        <v>3</v>
      </c>
      <c r="W395" s="181">
        <v>1</v>
      </c>
      <c r="X395" s="181">
        <v>1</v>
      </c>
      <c r="Y395" s="181">
        <v>11</v>
      </c>
      <c r="Z395" s="181">
        <v>1</v>
      </c>
      <c r="AA395" s="181">
        <v>4</v>
      </c>
      <c r="AB395" s="181">
        <v>3</v>
      </c>
      <c r="AC395" s="181"/>
      <c r="AD395" s="181"/>
      <c r="AE395" s="181"/>
      <c r="AG395" s="181"/>
      <c r="AH395" s="181"/>
      <c r="AI395" s="181"/>
      <c r="AJ395" s="181"/>
      <c r="AK395" s="181">
        <v>15</v>
      </c>
      <c r="AM395" s="7"/>
      <c r="AP395" s="7"/>
      <c r="AR395" s="181"/>
      <c r="AX395" s="3"/>
      <c r="AY395" s="181"/>
      <c r="BA395" s="3"/>
      <c r="BB395" s="181"/>
      <c r="BL395" s="181"/>
      <c r="BT395" s="181"/>
      <c r="BU395" s="181"/>
      <c r="BV395" s="181"/>
    </row>
    <row r="396" spans="1:74" x14ac:dyDescent="0.25">
      <c r="A396" s="75" t="s">
        <v>570</v>
      </c>
      <c r="B396" s="75">
        <v>9</v>
      </c>
      <c r="E396" s="75"/>
      <c r="F396" s="75"/>
      <c r="G396" s="75"/>
      <c r="H396" s="75">
        <v>1</v>
      </c>
      <c r="I396" s="75">
        <v>1</v>
      </c>
      <c r="J396" s="75">
        <v>6</v>
      </c>
      <c r="K396" s="75">
        <v>1</v>
      </c>
      <c r="L396" s="75">
        <v>2</v>
      </c>
      <c r="M396" s="75">
        <v>2</v>
      </c>
      <c r="N396" s="75">
        <v>1</v>
      </c>
      <c r="O396" s="75">
        <v>1</v>
      </c>
      <c r="P396" s="75">
        <v>1</v>
      </c>
      <c r="Q396" s="75">
        <v>1</v>
      </c>
      <c r="R396" s="75">
        <v>3</v>
      </c>
      <c r="S396" s="75">
        <v>1</v>
      </c>
      <c r="T396" s="75">
        <v>2</v>
      </c>
      <c r="U396" s="75">
        <v>1</v>
      </c>
      <c r="V396" s="75">
        <v>5</v>
      </c>
      <c r="W396" s="75">
        <v>5</v>
      </c>
      <c r="X396" s="75">
        <v>1</v>
      </c>
      <c r="Y396" s="75">
        <v>7</v>
      </c>
      <c r="Z396" s="75"/>
      <c r="AA396" s="75"/>
      <c r="AB396" s="75"/>
      <c r="AC396" s="75"/>
      <c r="AD396" s="75"/>
      <c r="AE396" s="75"/>
      <c r="AG396" s="75"/>
      <c r="AH396" s="75"/>
      <c r="AI396" s="75"/>
      <c r="AJ396" s="75"/>
      <c r="AK396" s="75">
        <v>15</v>
      </c>
      <c r="AM396" s="7"/>
      <c r="AP396" s="7"/>
      <c r="AR396" s="75"/>
      <c r="AX396" s="3"/>
      <c r="AY396" s="75"/>
      <c r="BA396" s="3"/>
      <c r="BB396" s="75"/>
      <c r="BL396" s="75"/>
      <c r="BT396" s="75"/>
      <c r="BU396" s="75"/>
      <c r="BV396" s="75"/>
    </row>
    <row r="397" spans="1:74" x14ac:dyDescent="0.25">
      <c r="AM397" s="7"/>
      <c r="AP397" s="7"/>
      <c r="AR397" s="1"/>
      <c r="AX397" s="3"/>
      <c r="BA397" s="3"/>
      <c r="BB397" s="1"/>
      <c r="BL397" s="1"/>
      <c r="BV397" s="1"/>
    </row>
    <row r="398" spans="1:74" x14ac:dyDescent="0.25">
      <c r="AM398" s="7"/>
      <c r="AP398" s="8"/>
      <c r="AU398" s="1"/>
      <c r="AX398" s="3"/>
      <c r="BA398" s="3"/>
      <c r="BB398" s="1"/>
      <c r="BL398" s="1"/>
      <c r="BV398" s="1"/>
    </row>
    <row r="399" spans="1:74" x14ac:dyDescent="0.25">
      <c r="A399" s="1" t="s">
        <v>8</v>
      </c>
      <c r="B399" s="1">
        <v>10</v>
      </c>
      <c r="I399" s="1">
        <v>1</v>
      </c>
      <c r="J399" s="1">
        <v>1</v>
      </c>
      <c r="K399" s="1">
        <v>1</v>
      </c>
      <c r="L399" s="1">
        <v>1</v>
      </c>
      <c r="M399" s="1">
        <v>2</v>
      </c>
      <c r="N399" s="1">
        <v>1</v>
      </c>
      <c r="O399" s="1">
        <v>1</v>
      </c>
      <c r="P399" s="1">
        <v>1</v>
      </c>
      <c r="Q399" s="1">
        <v>1</v>
      </c>
      <c r="R399" s="1">
        <v>2</v>
      </c>
      <c r="S399" s="1">
        <v>4</v>
      </c>
      <c r="T399" s="1">
        <v>1</v>
      </c>
      <c r="U399" s="1">
        <v>7</v>
      </c>
      <c r="V399" s="1">
        <v>3</v>
      </c>
      <c r="W399" s="1">
        <v>3</v>
      </c>
      <c r="X399" s="1">
        <v>2</v>
      </c>
      <c r="Y399" s="1">
        <v>1</v>
      </c>
      <c r="Z399" s="1">
        <v>7</v>
      </c>
      <c r="AA399" s="1">
        <v>3</v>
      </c>
      <c r="AB399" s="1">
        <v>1</v>
      </c>
      <c r="AK399" s="1">
        <v>15</v>
      </c>
      <c r="AM399" s="7"/>
      <c r="AN399">
        <v>1</v>
      </c>
      <c r="AP399" s="8"/>
      <c r="AQ399">
        <v>13</v>
      </c>
      <c r="AR399" s="1"/>
      <c r="AU399" s="1"/>
      <c r="AX399" s="3"/>
      <c r="BA399" s="3"/>
      <c r="BB399" s="1"/>
      <c r="BL399" s="1"/>
      <c r="BV399" s="1"/>
    </row>
    <row r="400" spans="1:74" x14ac:dyDescent="0.25">
      <c r="A400" s="1" t="s">
        <v>9</v>
      </c>
      <c r="B400" s="1">
        <v>10</v>
      </c>
      <c r="I400" s="1">
        <v>3</v>
      </c>
      <c r="J400" s="1">
        <v>1</v>
      </c>
      <c r="K400" s="1">
        <v>1</v>
      </c>
      <c r="L400" s="1">
        <v>1</v>
      </c>
      <c r="M400" s="1">
        <v>1</v>
      </c>
      <c r="N400" s="1">
        <v>2</v>
      </c>
      <c r="O400" s="1">
        <v>2</v>
      </c>
      <c r="P400" s="1">
        <v>1</v>
      </c>
      <c r="Q400" s="1">
        <v>1</v>
      </c>
      <c r="R400" s="1">
        <v>3</v>
      </c>
      <c r="S400" s="1">
        <v>2</v>
      </c>
      <c r="T400" s="1">
        <v>2</v>
      </c>
      <c r="U400" s="1">
        <v>1</v>
      </c>
      <c r="V400" s="1">
        <v>1</v>
      </c>
      <c r="W400" s="1">
        <v>7</v>
      </c>
      <c r="X400" s="1">
        <v>1</v>
      </c>
      <c r="Y400" s="1">
        <v>3</v>
      </c>
      <c r="Z400" s="1">
        <v>1</v>
      </c>
      <c r="AA400" s="1">
        <v>4</v>
      </c>
      <c r="AB400" s="1">
        <v>5</v>
      </c>
      <c r="AC400" s="1">
        <v>5</v>
      </c>
      <c r="AD400" s="1">
        <v>4</v>
      </c>
      <c r="AE400" s="1">
        <v>11</v>
      </c>
      <c r="AK400" s="1">
        <v>16</v>
      </c>
      <c r="AM400" s="7">
        <v>1</v>
      </c>
      <c r="AP400" s="8"/>
      <c r="AQ400">
        <v>9.75</v>
      </c>
      <c r="AR400" s="1"/>
      <c r="AU400" s="1"/>
      <c r="AX400" s="3"/>
      <c r="BA400" s="3"/>
      <c r="BB400" s="1"/>
      <c r="BL400" s="1"/>
      <c r="BV400" s="1"/>
    </row>
    <row r="401" spans="1:74" x14ac:dyDescent="0.25">
      <c r="A401" s="1" t="s">
        <v>170</v>
      </c>
      <c r="B401" s="1">
        <v>10</v>
      </c>
      <c r="I401" s="1">
        <v>1</v>
      </c>
      <c r="J401" s="1">
        <v>1</v>
      </c>
      <c r="K401" s="1">
        <v>1</v>
      </c>
      <c r="L401" s="1">
        <v>1</v>
      </c>
      <c r="M401" s="1">
        <v>2</v>
      </c>
      <c r="N401" s="1">
        <v>1</v>
      </c>
      <c r="O401" s="1">
        <v>1</v>
      </c>
      <c r="P401" s="1">
        <v>5</v>
      </c>
      <c r="Q401" s="1">
        <v>2</v>
      </c>
      <c r="R401" s="1">
        <v>1</v>
      </c>
      <c r="S401" s="1">
        <v>3</v>
      </c>
      <c r="T401" s="1">
        <v>1</v>
      </c>
      <c r="U401" s="1">
        <v>1</v>
      </c>
      <c r="V401" s="1">
        <v>1</v>
      </c>
      <c r="W401" s="1">
        <v>7</v>
      </c>
      <c r="X401" s="1">
        <v>1</v>
      </c>
      <c r="Y401" s="1">
        <v>5</v>
      </c>
      <c r="Z401" s="1">
        <v>5</v>
      </c>
      <c r="AA401" s="1">
        <v>1</v>
      </c>
      <c r="AK401" s="1">
        <v>16</v>
      </c>
      <c r="AM401" s="7"/>
      <c r="AN401">
        <v>1.5</v>
      </c>
      <c r="AP401" s="8"/>
      <c r="AQ401">
        <v>6</v>
      </c>
      <c r="AR401" s="1"/>
      <c r="AU401" s="1"/>
      <c r="AX401" s="3"/>
      <c r="BA401" s="3"/>
      <c r="BB401" s="1"/>
      <c r="BL401" s="1"/>
      <c r="BV401" s="1"/>
    </row>
    <row r="402" spans="1:74" x14ac:dyDescent="0.25">
      <c r="A402" s="1" t="s">
        <v>171</v>
      </c>
      <c r="B402" s="1">
        <v>10</v>
      </c>
      <c r="I402" s="1">
        <v>1</v>
      </c>
      <c r="J402" s="1">
        <v>1</v>
      </c>
      <c r="K402" s="1">
        <v>1</v>
      </c>
      <c r="L402" s="1">
        <v>2</v>
      </c>
      <c r="M402" s="1">
        <v>2</v>
      </c>
      <c r="N402" s="1">
        <v>1</v>
      </c>
      <c r="O402" s="1">
        <v>8</v>
      </c>
      <c r="P402" s="1">
        <v>1</v>
      </c>
      <c r="Q402" s="1">
        <v>1</v>
      </c>
      <c r="R402" s="1">
        <v>4</v>
      </c>
      <c r="S402" s="1">
        <v>2</v>
      </c>
      <c r="T402" s="1">
        <v>1</v>
      </c>
      <c r="U402" s="1">
        <v>1</v>
      </c>
      <c r="V402" s="1">
        <v>3</v>
      </c>
      <c r="W402" s="1">
        <v>1</v>
      </c>
      <c r="X402" s="1">
        <v>3</v>
      </c>
      <c r="Y402" s="1">
        <v>4</v>
      </c>
      <c r="Z402" s="1">
        <v>2</v>
      </c>
      <c r="AA402" s="1">
        <v>2</v>
      </c>
      <c r="AB402" s="1">
        <v>2</v>
      </c>
      <c r="AK402" s="1">
        <v>15</v>
      </c>
      <c r="AM402" s="7">
        <v>13.25</v>
      </c>
      <c r="AP402" s="8">
        <v>1.75</v>
      </c>
      <c r="AR402" s="1"/>
      <c r="AU402" s="1"/>
      <c r="AX402" s="3"/>
      <c r="BA402" s="3"/>
      <c r="BB402" s="1"/>
      <c r="BL402" s="1"/>
      <c r="BV402" s="1"/>
    </row>
    <row r="403" spans="1:74" x14ac:dyDescent="0.25">
      <c r="A403" s="1" t="s">
        <v>172</v>
      </c>
      <c r="B403" s="1">
        <v>10</v>
      </c>
      <c r="I403" s="1">
        <v>2</v>
      </c>
      <c r="J403" s="1">
        <v>2</v>
      </c>
      <c r="K403" s="1">
        <v>1</v>
      </c>
      <c r="L403" s="1">
        <v>1</v>
      </c>
      <c r="M403" s="1">
        <v>1</v>
      </c>
      <c r="N403" s="1">
        <v>1</v>
      </c>
      <c r="O403" s="1">
        <v>1</v>
      </c>
      <c r="P403" s="1">
        <v>1</v>
      </c>
      <c r="Q403" s="1">
        <v>1</v>
      </c>
      <c r="R403" s="1">
        <v>2</v>
      </c>
      <c r="S403" s="1">
        <v>1</v>
      </c>
      <c r="T403" s="1">
        <v>7</v>
      </c>
      <c r="U403" s="1">
        <v>2</v>
      </c>
      <c r="V403" s="1">
        <v>4</v>
      </c>
      <c r="W403" s="1">
        <v>3</v>
      </c>
      <c r="X403" s="1">
        <v>1</v>
      </c>
      <c r="Y403" s="1">
        <v>6</v>
      </c>
      <c r="Z403" s="1">
        <v>3</v>
      </c>
      <c r="AA403" s="1">
        <v>2</v>
      </c>
      <c r="AB403" s="1">
        <v>2</v>
      </c>
      <c r="AC403" s="1">
        <v>3</v>
      </c>
      <c r="AK403" s="1">
        <v>15</v>
      </c>
      <c r="AM403" s="7">
        <v>2.5</v>
      </c>
      <c r="AP403" s="8"/>
      <c r="AQ403">
        <v>10.75</v>
      </c>
      <c r="AR403" s="1"/>
      <c r="AU403" s="1"/>
      <c r="AX403" s="3"/>
      <c r="BA403" s="3"/>
    </row>
    <row r="404" spans="1:74" x14ac:dyDescent="0.25">
      <c r="A404" s="1" t="s">
        <v>173</v>
      </c>
      <c r="B404" s="1">
        <v>10</v>
      </c>
      <c r="I404" s="1">
        <v>3</v>
      </c>
      <c r="J404" s="1">
        <v>2</v>
      </c>
      <c r="K404" s="1">
        <v>1</v>
      </c>
      <c r="L404" s="1">
        <v>1</v>
      </c>
      <c r="M404" s="1">
        <v>2</v>
      </c>
      <c r="N404" s="1">
        <v>2</v>
      </c>
      <c r="O404" s="1">
        <v>1</v>
      </c>
      <c r="P404" s="1">
        <v>1</v>
      </c>
      <c r="Q404" s="1">
        <v>3</v>
      </c>
      <c r="R404" s="1">
        <v>2</v>
      </c>
      <c r="S404" s="1">
        <v>1</v>
      </c>
      <c r="T404" s="1">
        <v>3</v>
      </c>
      <c r="U404" s="1">
        <v>3</v>
      </c>
      <c r="V404" s="1">
        <v>3</v>
      </c>
      <c r="W404" s="1">
        <v>4</v>
      </c>
      <c r="X404" s="1">
        <v>1</v>
      </c>
      <c r="Y404" s="1">
        <v>6</v>
      </c>
      <c r="Z404" s="1">
        <v>3</v>
      </c>
      <c r="AK404" s="1">
        <v>14</v>
      </c>
      <c r="AM404" s="7">
        <v>19.75</v>
      </c>
      <c r="AP404" s="8">
        <v>17.75</v>
      </c>
      <c r="AR404" s="1"/>
      <c r="AU404" s="1"/>
      <c r="AX404" s="3"/>
      <c r="BA404" s="3"/>
    </row>
    <row r="405" spans="1:74" x14ac:dyDescent="0.25">
      <c r="A405" s="1" t="s">
        <v>174</v>
      </c>
      <c r="B405" s="1">
        <v>10</v>
      </c>
      <c r="I405" s="1">
        <v>1</v>
      </c>
      <c r="J405" s="1">
        <v>1</v>
      </c>
      <c r="K405" s="1">
        <v>1</v>
      </c>
      <c r="L405" s="1">
        <v>3</v>
      </c>
      <c r="M405" s="1">
        <v>1</v>
      </c>
      <c r="N405" s="1">
        <v>4</v>
      </c>
      <c r="O405" s="1">
        <v>1</v>
      </c>
      <c r="P405" s="1">
        <v>1</v>
      </c>
      <c r="Q405" s="1">
        <v>1</v>
      </c>
      <c r="R405" s="1">
        <v>2</v>
      </c>
      <c r="S405" s="1">
        <v>3</v>
      </c>
      <c r="T405" s="1">
        <v>2</v>
      </c>
      <c r="U405" s="1">
        <v>4</v>
      </c>
      <c r="V405" s="1">
        <v>3</v>
      </c>
      <c r="W405" s="1">
        <v>3</v>
      </c>
      <c r="X405" s="1">
        <v>1</v>
      </c>
      <c r="Y405" s="1">
        <v>3</v>
      </c>
      <c r="Z405" s="1">
        <v>3</v>
      </c>
      <c r="AA405" s="1">
        <v>1</v>
      </c>
      <c r="AK405" s="1">
        <v>14</v>
      </c>
      <c r="AM405" s="7">
        <v>15.75</v>
      </c>
      <c r="AP405" s="8"/>
      <c r="AQ405">
        <v>4.75</v>
      </c>
      <c r="AR405" s="1"/>
      <c r="AU405" s="1"/>
      <c r="AX405" s="3"/>
      <c r="BA405" s="3"/>
    </row>
    <row r="406" spans="1:74" x14ac:dyDescent="0.25">
      <c r="A406" s="1" t="s">
        <v>175</v>
      </c>
      <c r="B406" s="1">
        <v>10</v>
      </c>
      <c r="I406" s="1">
        <v>1</v>
      </c>
      <c r="J406" s="1">
        <v>2</v>
      </c>
      <c r="K406" s="1">
        <v>1</v>
      </c>
      <c r="L406" s="1">
        <v>2</v>
      </c>
      <c r="M406" s="1">
        <v>2</v>
      </c>
      <c r="N406" s="1">
        <v>1</v>
      </c>
      <c r="O406" s="1">
        <v>1</v>
      </c>
      <c r="P406" s="1">
        <v>4</v>
      </c>
      <c r="Q406" s="1">
        <v>2</v>
      </c>
      <c r="R406" s="1">
        <v>1</v>
      </c>
      <c r="S406" s="1">
        <v>1</v>
      </c>
      <c r="T406" s="1">
        <v>1</v>
      </c>
      <c r="U406" s="1">
        <v>2</v>
      </c>
      <c r="V406" s="1">
        <v>1</v>
      </c>
      <c r="W406" s="1">
        <v>7</v>
      </c>
      <c r="X406" s="1">
        <v>2</v>
      </c>
      <c r="Y406" s="1">
        <v>1</v>
      </c>
      <c r="Z406" s="1">
        <v>1</v>
      </c>
      <c r="AA406" s="1">
        <v>4</v>
      </c>
      <c r="AB406" s="1">
        <v>9</v>
      </c>
      <c r="AC406" s="1">
        <v>1</v>
      </c>
      <c r="AD406" s="1">
        <v>3</v>
      </c>
      <c r="AE406" s="1">
        <v>1</v>
      </c>
      <c r="AF406" s="3">
        <v>6</v>
      </c>
      <c r="AG406" s="1">
        <v>2</v>
      </c>
      <c r="AK406" s="1">
        <v>15</v>
      </c>
      <c r="AM406" s="7">
        <v>1.25</v>
      </c>
      <c r="AP406" s="8"/>
      <c r="AQ406">
        <v>35.5</v>
      </c>
      <c r="AR406" s="1"/>
      <c r="AU406" s="1"/>
      <c r="AX406" s="3"/>
      <c r="BA406" s="3"/>
    </row>
    <row r="407" spans="1:74" x14ac:dyDescent="0.25">
      <c r="A407" s="1" t="s">
        <v>176</v>
      </c>
      <c r="B407" s="1">
        <v>10</v>
      </c>
      <c r="I407" s="1">
        <v>2</v>
      </c>
      <c r="J407" s="1">
        <v>2</v>
      </c>
      <c r="K407" s="1">
        <v>1</v>
      </c>
      <c r="L407" s="1">
        <v>2</v>
      </c>
      <c r="M407" s="1">
        <v>1</v>
      </c>
      <c r="N407" s="1">
        <v>2</v>
      </c>
      <c r="O407" s="1">
        <v>1</v>
      </c>
      <c r="P407" s="1">
        <v>1</v>
      </c>
      <c r="Q407" s="1">
        <v>1</v>
      </c>
      <c r="R407" s="1">
        <v>1</v>
      </c>
      <c r="S407" s="1">
        <v>3</v>
      </c>
      <c r="T407" s="1">
        <v>1</v>
      </c>
      <c r="U407" s="1">
        <v>3</v>
      </c>
      <c r="V407" s="1">
        <v>2</v>
      </c>
      <c r="W407" s="1">
        <v>5</v>
      </c>
      <c r="X407" s="1">
        <v>2</v>
      </c>
      <c r="Y407" s="1">
        <v>4</v>
      </c>
      <c r="Z407" s="1">
        <v>3</v>
      </c>
      <c r="AA407" s="1">
        <v>5</v>
      </c>
      <c r="AK407" s="1">
        <v>16</v>
      </c>
      <c r="AM407" s="7"/>
      <c r="AN407">
        <v>2.75</v>
      </c>
      <c r="AP407" s="8"/>
      <c r="AQ407">
        <v>3</v>
      </c>
      <c r="AR407" s="1"/>
      <c r="AU407" s="1"/>
      <c r="AX407" s="3"/>
      <c r="BA407" s="3"/>
    </row>
    <row r="408" spans="1:74" x14ac:dyDescent="0.25">
      <c r="A408" s="1" t="s">
        <v>177</v>
      </c>
      <c r="B408" s="1">
        <v>10</v>
      </c>
      <c r="I408" s="1">
        <v>1</v>
      </c>
      <c r="J408" s="1">
        <v>1</v>
      </c>
      <c r="K408" s="1">
        <v>1</v>
      </c>
      <c r="L408" s="1">
        <v>1</v>
      </c>
      <c r="M408" s="1">
        <v>1</v>
      </c>
      <c r="N408" s="1">
        <v>1</v>
      </c>
      <c r="O408" s="1">
        <v>1</v>
      </c>
      <c r="P408" s="1">
        <v>2</v>
      </c>
      <c r="Q408" s="1">
        <v>1</v>
      </c>
      <c r="R408" s="1">
        <v>2</v>
      </c>
      <c r="S408" s="1">
        <v>1</v>
      </c>
      <c r="T408" s="1">
        <v>1</v>
      </c>
      <c r="U408" s="1">
        <v>3</v>
      </c>
      <c r="V408" s="1">
        <v>5</v>
      </c>
      <c r="W408" s="1">
        <v>1</v>
      </c>
      <c r="X408" s="1">
        <v>2</v>
      </c>
      <c r="Y408" s="1">
        <v>4</v>
      </c>
      <c r="Z408" s="1">
        <v>8</v>
      </c>
      <c r="AA408" s="1">
        <v>1</v>
      </c>
      <c r="AB408" s="1">
        <v>4</v>
      </c>
      <c r="AC408" s="1">
        <v>4</v>
      </c>
      <c r="AD408" s="1">
        <v>2</v>
      </c>
      <c r="AE408" s="1">
        <v>18</v>
      </c>
      <c r="AK408" s="1">
        <v>17</v>
      </c>
      <c r="AM408" s="7"/>
      <c r="AN408">
        <v>29</v>
      </c>
      <c r="AP408" s="8"/>
      <c r="AQ408">
        <v>21.25</v>
      </c>
      <c r="AR408" s="1"/>
      <c r="AU408" s="1"/>
      <c r="AX408" s="3"/>
      <c r="BA408" s="3"/>
    </row>
    <row r="409" spans="1:74" x14ac:dyDescent="0.25">
      <c r="A409" s="1" t="s">
        <v>178</v>
      </c>
      <c r="B409" s="1">
        <v>10</v>
      </c>
      <c r="I409" s="1">
        <v>1</v>
      </c>
      <c r="J409" s="1">
        <v>2</v>
      </c>
      <c r="K409" s="1">
        <v>2</v>
      </c>
      <c r="L409" s="1">
        <v>1</v>
      </c>
      <c r="M409" s="1">
        <v>1</v>
      </c>
      <c r="N409" s="1">
        <v>1</v>
      </c>
      <c r="O409" s="1">
        <v>3</v>
      </c>
      <c r="P409" s="1">
        <v>1</v>
      </c>
      <c r="Q409" s="1">
        <v>3</v>
      </c>
      <c r="R409" s="1">
        <v>4</v>
      </c>
      <c r="S409" s="1">
        <v>1</v>
      </c>
      <c r="T409" s="1">
        <v>3</v>
      </c>
      <c r="U409" s="1">
        <v>1</v>
      </c>
      <c r="V409" s="1">
        <v>1</v>
      </c>
      <c r="W409" s="1">
        <v>3</v>
      </c>
      <c r="X409" s="1">
        <v>2</v>
      </c>
      <c r="Y409" s="1">
        <v>1</v>
      </c>
      <c r="Z409" s="1">
        <v>17</v>
      </c>
      <c r="AA409" s="1">
        <v>2</v>
      </c>
      <c r="AK409" s="1">
        <v>16</v>
      </c>
      <c r="AM409" s="7">
        <v>0.75</v>
      </c>
      <c r="AP409" s="8">
        <v>20.5</v>
      </c>
      <c r="AR409" s="1"/>
      <c r="AU409" s="1"/>
      <c r="AX409" s="3"/>
      <c r="BA409" s="3"/>
      <c r="BD409"/>
      <c r="BT409"/>
      <c r="BU409"/>
    </row>
    <row r="410" spans="1:74" x14ac:dyDescent="0.25">
      <c r="A410" s="1" t="s">
        <v>179</v>
      </c>
      <c r="B410" s="1">
        <v>10</v>
      </c>
      <c r="I410" s="1">
        <v>1</v>
      </c>
      <c r="J410" s="1">
        <v>1</v>
      </c>
      <c r="K410" s="1">
        <v>1</v>
      </c>
      <c r="L410" s="1">
        <v>3</v>
      </c>
      <c r="M410" s="1">
        <v>1</v>
      </c>
      <c r="N410" s="1">
        <v>3</v>
      </c>
      <c r="O410" s="1">
        <v>2</v>
      </c>
      <c r="P410" s="1">
        <v>2</v>
      </c>
      <c r="Q410" s="1">
        <v>3</v>
      </c>
      <c r="R410" s="1">
        <v>1</v>
      </c>
      <c r="S410" s="1">
        <v>3</v>
      </c>
      <c r="T410" s="1">
        <v>2</v>
      </c>
      <c r="U410" s="1">
        <v>1</v>
      </c>
      <c r="V410" s="1">
        <v>1</v>
      </c>
      <c r="W410" s="1">
        <v>2</v>
      </c>
      <c r="X410" s="1">
        <v>1</v>
      </c>
      <c r="Y410" s="1">
        <v>1</v>
      </c>
      <c r="Z410" s="1">
        <v>1</v>
      </c>
      <c r="AA410" s="1">
        <v>2</v>
      </c>
      <c r="AB410" s="1">
        <v>5</v>
      </c>
      <c r="AC410" s="1">
        <v>2</v>
      </c>
      <c r="AD410" s="1">
        <v>3</v>
      </c>
      <c r="AE410" s="1">
        <v>13</v>
      </c>
      <c r="AF410" s="3">
        <v>5</v>
      </c>
      <c r="AK410" s="1">
        <v>18</v>
      </c>
      <c r="AM410" s="7"/>
      <c r="AN410">
        <v>1.5</v>
      </c>
      <c r="AP410" s="8"/>
      <c r="AQ410">
        <v>30.5</v>
      </c>
      <c r="AR410" s="1"/>
      <c r="AU410" s="1"/>
      <c r="AX410" s="3"/>
      <c r="BA410" s="3"/>
      <c r="BD410"/>
      <c r="BT410"/>
      <c r="BU410"/>
    </row>
    <row r="411" spans="1:74" x14ac:dyDescent="0.25">
      <c r="A411" s="1" t="s">
        <v>50</v>
      </c>
      <c r="B411" s="1">
        <v>10</v>
      </c>
      <c r="I411" s="1">
        <v>2</v>
      </c>
      <c r="J411" s="1">
        <v>1</v>
      </c>
      <c r="K411" s="1">
        <v>3</v>
      </c>
      <c r="L411" s="1">
        <v>1</v>
      </c>
      <c r="M411" s="1">
        <v>1</v>
      </c>
      <c r="N411" s="1">
        <v>1</v>
      </c>
      <c r="O411" s="1">
        <v>3</v>
      </c>
      <c r="P411" s="1">
        <v>1</v>
      </c>
      <c r="Q411" s="1">
        <v>1</v>
      </c>
      <c r="R411" s="1">
        <v>1</v>
      </c>
      <c r="S411" s="1">
        <v>3</v>
      </c>
      <c r="T411" s="1">
        <v>4</v>
      </c>
      <c r="U411" s="1">
        <v>2</v>
      </c>
      <c r="V411" s="1">
        <v>3</v>
      </c>
      <c r="W411" s="1">
        <v>5</v>
      </c>
      <c r="X411" s="1">
        <v>2</v>
      </c>
      <c r="Y411" s="1">
        <v>5</v>
      </c>
      <c r="Z411" s="1">
        <v>5</v>
      </c>
      <c r="AK411" s="1">
        <v>14</v>
      </c>
      <c r="AM411" s="7">
        <v>16.5</v>
      </c>
      <c r="AP411" s="8">
        <v>19.25</v>
      </c>
      <c r="AR411" s="1"/>
      <c r="AU411" s="1"/>
      <c r="AX411" s="3"/>
      <c r="BA411" s="3"/>
      <c r="BD411"/>
      <c r="BT411"/>
      <c r="BU411"/>
    </row>
    <row r="412" spans="1:74" x14ac:dyDescent="0.25">
      <c r="A412" s="1" t="s">
        <v>180</v>
      </c>
      <c r="B412" s="1">
        <v>10</v>
      </c>
      <c r="I412" s="1">
        <v>1</v>
      </c>
      <c r="J412" s="1">
        <v>2</v>
      </c>
      <c r="K412" s="1">
        <v>1</v>
      </c>
      <c r="L412" s="1">
        <v>1</v>
      </c>
      <c r="M412" s="1">
        <v>1</v>
      </c>
      <c r="N412" s="1">
        <v>1</v>
      </c>
      <c r="O412" s="1">
        <v>1</v>
      </c>
      <c r="P412" s="1">
        <v>1</v>
      </c>
      <c r="Q412" s="1">
        <v>1</v>
      </c>
      <c r="R412" s="1">
        <v>1</v>
      </c>
      <c r="S412" s="1">
        <v>1</v>
      </c>
      <c r="T412" s="1">
        <v>7</v>
      </c>
      <c r="U412" s="1">
        <v>1</v>
      </c>
      <c r="V412" s="1">
        <v>2</v>
      </c>
      <c r="W412" s="1">
        <v>1</v>
      </c>
      <c r="X412" s="1">
        <v>7</v>
      </c>
      <c r="Y412" s="1">
        <v>1</v>
      </c>
      <c r="Z412" s="1">
        <v>2</v>
      </c>
      <c r="AA412" s="1">
        <v>1</v>
      </c>
      <c r="AB412" s="1">
        <v>5</v>
      </c>
      <c r="AC412" s="1">
        <v>6</v>
      </c>
      <c r="AD412" s="1">
        <v>1</v>
      </c>
      <c r="AK412" s="1">
        <v>16</v>
      </c>
      <c r="AM412" s="7"/>
      <c r="AN412">
        <v>26</v>
      </c>
      <c r="AP412" s="8"/>
      <c r="AQ412">
        <v>36</v>
      </c>
      <c r="AR412" s="1"/>
      <c r="AU412" s="1"/>
      <c r="AX412" s="3"/>
      <c r="BA412" s="3"/>
      <c r="BD412"/>
      <c r="BT412"/>
      <c r="BU412"/>
    </row>
    <row r="413" spans="1:74" x14ac:dyDescent="0.25">
      <c r="A413" s="1" t="s">
        <v>63</v>
      </c>
      <c r="B413" s="1">
        <v>10</v>
      </c>
      <c r="I413" s="1">
        <v>3</v>
      </c>
      <c r="J413" s="1">
        <v>1</v>
      </c>
      <c r="K413" s="1">
        <v>1</v>
      </c>
      <c r="L413" s="1">
        <v>2</v>
      </c>
      <c r="M413" s="1">
        <v>1</v>
      </c>
      <c r="N413" s="1">
        <v>1</v>
      </c>
      <c r="O413" s="1">
        <v>1</v>
      </c>
      <c r="P413" s="1">
        <v>1</v>
      </c>
      <c r="Q413" s="1">
        <v>1</v>
      </c>
      <c r="R413" s="1">
        <v>1</v>
      </c>
      <c r="S413" s="1">
        <v>3</v>
      </c>
      <c r="T413" s="1">
        <v>1</v>
      </c>
      <c r="U413" s="1">
        <v>2</v>
      </c>
      <c r="V413" s="1">
        <v>1</v>
      </c>
      <c r="W413" s="1">
        <v>1</v>
      </c>
      <c r="X413" s="1">
        <v>1</v>
      </c>
      <c r="Y413" s="1">
        <v>7</v>
      </c>
      <c r="Z413" s="1">
        <v>2</v>
      </c>
      <c r="AA413" s="1">
        <v>7</v>
      </c>
      <c r="AB413" s="1">
        <v>4</v>
      </c>
      <c r="AC413" s="1">
        <v>4</v>
      </c>
      <c r="AD413" s="1">
        <v>2</v>
      </c>
      <c r="AE413" s="1">
        <v>1</v>
      </c>
      <c r="AF413" s="3">
        <v>1</v>
      </c>
      <c r="AK413" s="1">
        <v>17</v>
      </c>
      <c r="AM413" s="7"/>
      <c r="AN413">
        <v>28.75</v>
      </c>
      <c r="AP413" s="8"/>
      <c r="AQ413">
        <v>46</v>
      </c>
      <c r="AR413" s="1"/>
      <c r="AU413" s="1"/>
      <c r="AX413" s="3"/>
      <c r="BA413" s="3"/>
      <c r="BD413"/>
      <c r="BT413"/>
      <c r="BU413"/>
    </row>
    <row r="414" spans="1:74" x14ac:dyDescent="0.25">
      <c r="A414" s="1" t="s">
        <v>64</v>
      </c>
      <c r="B414" s="1">
        <v>10</v>
      </c>
      <c r="I414" s="1">
        <v>1</v>
      </c>
      <c r="J414" s="1">
        <v>1</v>
      </c>
      <c r="K414" s="1">
        <v>4</v>
      </c>
      <c r="L414" s="1">
        <v>3</v>
      </c>
      <c r="M414" s="1">
        <v>3</v>
      </c>
      <c r="N414" s="1">
        <v>2</v>
      </c>
      <c r="O414" s="1">
        <v>2</v>
      </c>
      <c r="P414" s="1">
        <v>1</v>
      </c>
      <c r="Q414" s="1">
        <v>1</v>
      </c>
      <c r="R414" s="1">
        <v>1</v>
      </c>
      <c r="S414" s="1">
        <v>2</v>
      </c>
      <c r="T414" s="1">
        <v>2</v>
      </c>
      <c r="U414" s="1">
        <v>1</v>
      </c>
      <c r="V414" s="1">
        <v>2</v>
      </c>
      <c r="W414" s="1">
        <v>1</v>
      </c>
      <c r="X414" s="1">
        <v>2</v>
      </c>
      <c r="Y414" s="1">
        <v>4</v>
      </c>
      <c r="Z414" s="1">
        <v>3</v>
      </c>
      <c r="AA414" s="1">
        <v>6</v>
      </c>
      <c r="AB414" s="1">
        <v>9</v>
      </c>
      <c r="AC414" s="1">
        <v>4</v>
      </c>
      <c r="AD414" s="1">
        <v>6</v>
      </c>
      <c r="AE414" s="1">
        <v>2</v>
      </c>
      <c r="AK414" s="1">
        <v>16</v>
      </c>
      <c r="AM414" s="7">
        <v>4.75</v>
      </c>
      <c r="AP414" s="8">
        <v>7.25</v>
      </c>
      <c r="AR414" s="1"/>
      <c r="AU414" s="1"/>
      <c r="AX414" s="3"/>
      <c r="BA414" s="3"/>
      <c r="BD414"/>
      <c r="BT414"/>
      <c r="BU414"/>
    </row>
    <row r="415" spans="1:74" x14ac:dyDescent="0.25">
      <c r="A415" s="1" t="s">
        <v>73</v>
      </c>
      <c r="B415" s="1">
        <v>10</v>
      </c>
      <c r="I415" s="1">
        <v>1</v>
      </c>
      <c r="J415" s="1">
        <v>2</v>
      </c>
      <c r="K415" s="1">
        <v>1</v>
      </c>
      <c r="L415" s="1">
        <v>1</v>
      </c>
      <c r="M415" s="1">
        <v>1</v>
      </c>
      <c r="N415" s="1">
        <v>1</v>
      </c>
      <c r="O415" s="1">
        <v>1</v>
      </c>
      <c r="P415" s="1">
        <v>1</v>
      </c>
      <c r="Q415" s="1">
        <v>1</v>
      </c>
      <c r="R415" s="1">
        <v>3</v>
      </c>
      <c r="S415" s="1">
        <v>7</v>
      </c>
      <c r="T415" s="1">
        <v>1</v>
      </c>
      <c r="U415" s="1">
        <v>1</v>
      </c>
      <c r="V415" s="1">
        <v>1</v>
      </c>
      <c r="W415" s="1">
        <v>2</v>
      </c>
      <c r="X415" s="1">
        <v>2</v>
      </c>
      <c r="Y415" s="1">
        <v>2</v>
      </c>
      <c r="Z415" s="1">
        <v>3</v>
      </c>
      <c r="AA415" s="1">
        <v>2</v>
      </c>
      <c r="AB415" s="1">
        <v>4</v>
      </c>
      <c r="AC415" s="1">
        <v>1</v>
      </c>
      <c r="AD415" s="1">
        <v>20</v>
      </c>
      <c r="AK415" s="1">
        <v>17</v>
      </c>
      <c r="AM415" s="7"/>
      <c r="AN415">
        <v>15.75</v>
      </c>
      <c r="AP415" s="8"/>
      <c r="AQ415">
        <v>15.5</v>
      </c>
      <c r="AR415" s="1"/>
      <c r="AU415" s="1"/>
      <c r="AX415" s="3"/>
      <c r="BA415" s="3"/>
      <c r="BD415"/>
      <c r="BT415"/>
      <c r="BU415"/>
    </row>
    <row r="416" spans="1:74" x14ac:dyDescent="0.25">
      <c r="A416" s="1" t="s">
        <v>74</v>
      </c>
      <c r="B416" s="1">
        <v>10</v>
      </c>
      <c r="I416" s="1">
        <v>2</v>
      </c>
      <c r="J416" s="1">
        <v>1</v>
      </c>
      <c r="K416" s="1">
        <v>2</v>
      </c>
      <c r="L416" s="1">
        <v>2</v>
      </c>
      <c r="M416" s="1">
        <v>1</v>
      </c>
      <c r="N416" s="1">
        <v>3</v>
      </c>
      <c r="O416" s="1">
        <v>1</v>
      </c>
      <c r="P416" s="1">
        <v>4</v>
      </c>
      <c r="Q416" s="1">
        <v>1</v>
      </c>
      <c r="R416" s="1">
        <v>3</v>
      </c>
      <c r="S416" s="1">
        <v>2</v>
      </c>
      <c r="T416" s="1">
        <v>1</v>
      </c>
      <c r="U416" s="1">
        <v>1</v>
      </c>
      <c r="V416" s="1">
        <v>1</v>
      </c>
      <c r="W416" s="1">
        <v>1</v>
      </c>
      <c r="X416" s="1">
        <v>3</v>
      </c>
      <c r="Y416" s="1">
        <v>2</v>
      </c>
      <c r="Z416" s="1">
        <v>5</v>
      </c>
      <c r="AK416" s="1">
        <v>17</v>
      </c>
      <c r="AM416" s="7"/>
      <c r="AN416">
        <v>1.75</v>
      </c>
      <c r="AP416" s="8"/>
      <c r="AQ416">
        <v>1.75</v>
      </c>
      <c r="AR416" s="1"/>
      <c r="AU416" s="1"/>
      <c r="AX416" s="3"/>
      <c r="BA416" s="3"/>
      <c r="BD416"/>
      <c r="BT416"/>
      <c r="BU416"/>
    </row>
    <row r="417" spans="1:73" x14ac:dyDescent="0.25">
      <c r="A417" s="1" t="s">
        <v>79</v>
      </c>
      <c r="B417" s="1">
        <v>10</v>
      </c>
      <c r="I417" s="1">
        <v>1</v>
      </c>
      <c r="J417" s="1">
        <v>1</v>
      </c>
      <c r="K417" s="1">
        <v>2</v>
      </c>
      <c r="L417" s="1">
        <v>3</v>
      </c>
      <c r="M417" s="1">
        <v>2</v>
      </c>
      <c r="N417" s="1">
        <v>2</v>
      </c>
      <c r="O417" s="1">
        <v>2</v>
      </c>
      <c r="P417" s="1">
        <v>1</v>
      </c>
      <c r="Q417" s="1">
        <v>3</v>
      </c>
      <c r="R417" s="1">
        <v>2</v>
      </c>
      <c r="S417" s="1">
        <v>2</v>
      </c>
      <c r="T417" s="1">
        <v>7</v>
      </c>
      <c r="U417" s="1">
        <v>1</v>
      </c>
      <c r="V417" s="1">
        <v>1</v>
      </c>
      <c r="W417" s="1">
        <v>1</v>
      </c>
      <c r="X417" s="1">
        <v>1</v>
      </c>
      <c r="Y417" s="1">
        <v>1</v>
      </c>
      <c r="Z417" s="1">
        <v>3</v>
      </c>
      <c r="AA417" s="1">
        <v>8</v>
      </c>
      <c r="AB417" s="1">
        <v>2</v>
      </c>
      <c r="AC417" s="1">
        <v>3</v>
      </c>
      <c r="AD417" s="1">
        <v>5</v>
      </c>
      <c r="AE417" s="1">
        <v>1</v>
      </c>
      <c r="AK417" s="1">
        <v>14</v>
      </c>
      <c r="AM417" s="7">
        <v>22.75</v>
      </c>
      <c r="AP417" s="8"/>
      <c r="AQ417">
        <v>5.75</v>
      </c>
      <c r="AR417" s="1"/>
      <c r="AU417" s="1"/>
      <c r="AX417" s="3"/>
      <c r="BA417" s="3"/>
      <c r="BD417"/>
      <c r="BT417"/>
      <c r="BU417"/>
    </row>
    <row r="418" spans="1:73" x14ac:dyDescent="0.25">
      <c r="A418" s="1" t="s">
        <v>84</v>
      </c>
      <c r="B418" s="1">
        <v>10</v>
      </c>
      <c r="I418" s="1">
        <v>1</v>
      </c>
      <c r="J418" s="1">
        <v>1</v>
      </c>
      <c r="K418" s="1">
        <v>1</v>
      </c>
      <c r="L418" s="1">
        <v>1</v>
      </c>
      <c r="M418" s="1">
        <v>2</v>
      </c>
      <c r="N418" s="1">
        <v>1</v>
      </c>
      <c r="O418" s="1">
        <v>1</v>
      </c>
      <c r="P418" s="1">
        <v>2</v>
      </c>
      <c r="Q418" s="1">
        <v>3</v>
      </c>
      <c r="R418" s="1">
        <v>1</v>
      </c>
      <c r="S418" s="1">
        <v>2</v>
      </c>
      <c r="T418" s="1">
        <v>7</v>
      </c>
      <c r="U418" s="1">
        <v>2</v>
      </c>
      <c r="V418" s="1">
        <v>1</v>
      </c>
      <c r="W418" s="1">
        <v>2</v>
      </c>
      <c r="X418" s="1">
        <v>1</v>
      </c>
      <c r="Y418" s="1">
        <v>4</v>
      </c>
      <c r="Z418" s="1">
        <v>3</v>
      </c>
      <c r="AA418" s="1">
        <v>5</v>
      </c>
      <c r="AB418" s="1">
        <v>6</v>
      </c>
      <c r="AC418" s="1">
        <v>8</v>
      </c>
      <c r="AD418" s="1">
        <v>3</v>
      </c>
      <c r="AK418" s="1">
        <v>16</v>
      </c>
      <c r="AL418" t="s">
        <v>305</v>
      </c>
      <c r="AM418" s="7"/>
      <c r="AN418">
        <v>4.5</v>
      </c>
      <c r="AP418" s="8"/>
      <c r="AQ418">
        <v>4.25</v>
      </c>
      <c r="AR418" s="1"/>
      <c r="AU418" s="1"/>
      <c r="AX418" s="3"/>
      <c r="BA418" s="3"/>
      <c r="BD418"/>
      <c r="BT418"/>
      <c r="BU418"/>
    </row>
    <row r="419" spans="1:73" x14ac:dyDescent="0.25">
      <c r="A419" s="1" t="s">
        <v>89</v>
      </c>
      <c r="B419" s="1">
        <v>10</v>
      </c>
      <c r="I419" s="1">
        <v>1</v>
      </c>
      <c r="J419" s="1">
        <v>1</v>
      </c>
      <c r="K419" s="1">
        <v>1</v>
      </c>
      <c r="L419" s="1">
        <v>2</v>
      </c>
      <c r="M419" s="1">
        <v>1</v>
      </c>
      <c r="N419" s="1">
        <v>1</v>
      </c>
      <c r="O419" s="1">
        <v>1</v>
      </c>
      <c r="P419" s="1">
        <v>3</v>
      </c>
      <c r="Q419" s="1">
        <v>1</v>
      </c>
      <c r="R419" s="1">
        <v>1</v>
      </c>
      <c r="S419" s="1">
        <v>3</v>
      </c>
      <c r="T419" s="1">
        <v>5</v>
      </c>
      <c r="U419" s="1">
        <v>3</v>
      </c>
      <c r="V419" s="1">
        <v>2</v>
      </c>
      <c r="W419" s="1">
        <v>2</v>
      </c>
      <c r="X419" s="1">
        <v>8</v>
      </c>
      <c r="Y419" s="1">
        <v>1</v>
      </c>
      <c r="Z419" s="1">
        <v>1</v>
      </c>
      <c r="AA419" s="1">
        <v>1</v>
      </c>
      <c r="AB419" s="1">
        <v>8</v>
      </c>
      <c r="AC419" s="1">
        <v>1</v>
      </c>
      <c r="AD419" s="1">
        <v>5</v>
      </c>
      <c r="AE419" s="1">
        <v>9</v>
      </c>
      <c r="AK419" s="1">
        <v>15</v>
      </c>
      <c r="AM419" s="7"/>
      <c r="AN419">
        <v>5.25</v>
      </c>
      <c r="AP419" s="8"/>
      <c r="AQ419">
        <v>9.25</v>
      </c>
      <c r="AR419" s="1"/>
      <c r="AU419" s="1"/>
      <c r="AX419" s="3"/>
      <c r="BA419" s="3"/>
      <c r="BD419"/>
      <c r="BT419"/>
      <c r="BU419"/>
    </row>
    <row r="420" spans="1:73" x14ac:dyDescent="0.25">
      <c r="A420" s="1" t="s">
        <v>93</v>
      </c>
      <c r="B420" s="1">
        <v>10</v>
      </c>
      <c r="I420" s="1">
        <v>1</v>
      </c>
      <c r="J420" s="1">
        <v>2</v>
      </c>
      <c r="K420" s="1">
        <v>1</v>
      </c>
      <c r="L420" s="1">
        <v>1</v>
      </c>
      <c r="M420" s="1">
        <v>6</v>
      </c>
      <c r="N420" s="1">
        <v>1</v>
      </c>
      <c r="O420" s="1">
        <v>2</v>
      </c>
      <c r="P420" s="1">
        <v>1</v>
      </c>
      <c r="Q420" s="1">
        <v>2</v>
      </c>
      <c r="R420" s="1">
        <v>1</v>
      </c>
      <c r="S420" s="1">
        <v>1</v>
      </c>
      <c r="T420" s="1">
        <v>1</v>
      </c>
      <c r="U420" s="1">
        <v>4</v>
      </c>
      <c r="V420" s="1">
        <v>1</v>
      </c>
      <c r="W420" s="1">
        <v>1</v>
      </c>
      <c r="X420" s="1">
        <v>1</v>
      </c>
      <c r="Y420" s="1">
        <v>7</v>
      </c>
      <c r="Z420" s="1">
        <v>2</v>
      </c>
      <c r="AA420" s="1">
        <v>2</v>
      </c>
      <c r="AB420" s="1">
        <v>14</v>
      </c>
      <c r="AC420" s="1">
        <v>2</v>
      </c>
      <c r="AD420" s="1">
        <v>4</v>
      </c>
      <c r="AE420" s="1">
        <v>1</v>
      </c>
      <c r="AF420" s="3">
        <v>1</v>
      </c>
      <c r="AG420" s="1">
        <v>2</v>
      </c>
      <c r="AK420" s="1">
        <v>16</v>
      </c>
      <c r="AL420" t="s">
        <v>305</v>
      </c>
      <c r="AM420" s="7"/>
      <c r="AN420">
        <v>3.5</v>
      </c>
      <c r="AP420" s="7"/>
      <c r="AQ420">
        <v>20.5</v>
      </c>
      <c r="AX420" s="3"/>
      <c r="BA420" s="3"/>
    </row>
    <row r="421" spans="1:73" x14ac:dyDescent="0.25">
      <c r="A421" s="1" t="s">
        <v>107</v>
      </c>
      <c r="B421" s="1">
        <v>10</v>
      </c>
      <c r="I421" s="1">
        <v>2</v>
      </c>
      <c r="J421" s="1">
        <v>1</v>
      </c>
      <c r="K421" s="1">
        <v>3</v>
      </c>
      <c r="L421" s="1">
        <v>1</v>
      </c>
      <c r="M421" s="1">
        <v>1</v>
      </c>
      <c r="N421" s="1">
        <v>2</v>
      </c>
      <c r="O421" s="1">
        <v>3</v>
      </c>
      <c r="P421" s="1">
        <v>2</v>
      </c>
      <c r="Q421" s="1">
        <v>2</v>
      </c>
      <c r="R421" s="1">
        <v>1</v>
      </c>
      <c r="S421" s="1">
        <v>3</v>
      </c>
      <c r="T421" s="1">
        <v>3</v>
      </c>
      <c r="U421" s="1">
        <v>1</v>
      </c>
      <c r="V421" s="1">
        <v>2</v>
      </c>
      <c r="W421" s="1">
        <v>2</v>
      </c>
      <c r="X421" s="1">
        <v>2</v>
      </c>
      <c r="Y421" s="1">
        <v>5</v>
      </c>
      <c r="Z421" s="1">
        <v>3</v>
      </c>
      <c r="AA421" s="1">
        <v>1</v>
      </c>
      <c r="AB421" s="1">
        <v>2</v>
      </c>
      <c r="AC421" s="1">
        <v>3</v>
      </c>
      <c r="AD421" s="1">
        <v>4</v>
      </c>
      <c r="AE421" s="1">
        <v>1</v>
      </c>
      <c r="AF421" s="3">
        <v>3</v>
      </c>
      <c r="AG421" s="1">
        <v>2</v>
      </c>
      <c r="AK421" s="1">
        <v>15</v>
      </c>
      <c r="AM421" s="7">
        <v>8.25</v>
      </c>
      <c r="AP421" s="7"/>
      <c r="AQ421">
        <v>31.25</v>
      </c>
      <c r="AX421" s="3"/>
      <c r="BA421" s="3"/>
    </row>
    <row r="422" spans="1:73" x14ac:dyDescent="0.25">
      <c r="A422" s="1" t="s">
        <v>112</v>
      </c>
      <c r="B422" s="1">
        <v>10</v>
      </c>
      <c r="I422" s="1">
        <v>1</v>
      </c>
      <c r="J422" s="1">
        <v>2</v>
      </c>
      <c r="K422" s="1">
        <v>1</v>
      </c>
      <c r="L422" s="1">
        <v>2</v>
      </c>
      <c r="M422" s="1">
        <v>1</v>
      </c>
      <c r="N422" s="1">
        <v>2</v>
      </c>
      <c r="O422" s="1">
        <v>2</v>
      </c>
      <c r="P422" s="1">
        <v>1</v>
      </c>
      <c r="Q422" s="1">
        <v>2</v>
      </c>
      <c r="R422" s="1">
        <v>1</v>
      </c>
      <c r="S422" s="1">
        <v>1</v>
      </c>
      <c r="T422" s="1">
        <v>2</v>
      </c>
      <c r="U422" s="1">
        <v>2</v>
      </c>
      <c r="V422" s="1">
        <v>3</v>
      </c>
      <c r="W422" s="1">
        <v>1</v>
      </c>
      <c r="X422" s="1">
        <v>2</v>
      </c>
      <c r="Y422" s="1">
        <v>2</v>
      </c>
      <c r="Z422" s="1">
        <v>4</v>
      </c>
      <c r="AA422" s="1">
        <v>1</v>
      </c>
      <c r="AB422" s="1">
        <v>1</v>
      </c>
      <c r="AC422" s="1">
        <v>1</v>
      </c>
      <c r="AD422" s="1">
        <v>1</v>
      </c>
      <c r="AE422" s="1">
        <v>1</v>
      </c>
      <c r="AF422" s="3">
        <v>5</v>
      </c>
      <c r="AG422" s="1">
        <v>11</v>
      </c>
      <c r="AK422" s="1">
        <v>17</v>
      </c>
      <c r="AL422" t="s">
        <v>305</v>
      </c>
      <c r="AM422" s="7"/>
      <c r="AN422">
        <v>17.25</v>
      </c>
      <c r="AP422" s="7"/>
      <c r="AQ422">
        <v>63.75</v>
      </c>
      <c r="AX422" s="3"/>
      <c r="BA422" s="3"/>
    </row>
    <row r="423" spans="1:73" x14ac:dyDescent="0.25">
      <c r="A423" s="1" t="s">
        <v>114</v>
      </c>
      <c r="B423" s="1">
        <v>10</v>
      </c>
      <c r="I423" s="1">
        <v>3</v>
      </c>
      <c r="J423" s="1">
        <v>1</v>
      </c>
      <c r="K423" s="1">
        <v>1</v>
      </c>
      <c r="L423" s="1">
        <v>1</v>
      </c>
      <c r="M423" s="1">
        <v>1</v>
      </c>
      <c r="N423" s="1">
        <v>4</v>
      </c>
      <c r="O423" s="1">
        <v>1</v>
      </c>
      <c r="P423" s="1">
        <v>2</v>
      </c>
      <c r="Q423" s="1">
        <v>5</v>
      </c>
      <c r="R423" s="1">
        <v>1</v>
      </c>
      <c r="S423" s="1">
        <v>3</v>
      </c>
      <c r="T423" s="1">
        <v>1</v>
      </c>
      <c r="U423" s="1">
        <v>2</v>
      </c>
      <c r="V423" s="1">
        <v>3</v>
      </c>
      <c r="W423" s="1">
        <v>2</v>
      </c>
      <c r="X423" s="1">
        <v>1</v>
      </c>
      <c r="Y423" s="1">
        <v>1</v>
      </c>
      <c r="Z423" s="1">
        <v>4</v>
      </c>
      <c r="AA423" s="1">
        <v>3</v>
      </c>
      <c r="AB423" s="1">
        <v>8</v>
      </c>
      <c r="AC423" s="1">
        <v>3</v>
      </c>
      <c r="AK423" s="1">
        <v>14</v>
      </c>
      <c r="AM423" s="7">
        <v>22.25</v>
      </c>
      <c r="AP423" s="7">
        <v>6.25</v>
      </c>
      <c r="AX423" s="3"/>
      <c r="BA423" s="3"/>
    </row>
    <row r="424" spans="1:73" x14ac:dyDescent="0.25">
      <c r="A424" s="1" t="s">
        <v>122</v>
      </c>
      <c r="B424" s="1">
        <v>10</v>
      </c>
      <c r="I424" s="1">
        <v>1</v>
      </c>
      <c r="J424" s="1">
        <v>5</v>
      </c>
      <c r="K424" s="1">
        <v>1</v>
      </c>
      <c r="L424" s="1">
        <v>1</v>
      </c>
      <c r="M424" s="1">
        <v>1</v>
      </c>
      <c r="N424" s="1">
        <v>1</v>
      </c>
      <c r="O424" s="1">
        <v>1</v>
      </c>
      <c r="P424" s="1">
        <v>1</v>
      </c>
      <c r="Q424" s="1">
        <v>2</v>
      </c>
      <c r="R424" s="1">
        <v>4</v>
      </c>
      <c r="S424" s="1">
        <v>2</v>
      </c>
      <c r="T424" s="1">
        <v>2</v>
      </c>
      <c r="U424" s="1">
        <v>1</v>
      </c>
      <c r="V424" s="1">
        <v>6</v>
      </c>
      <c r="W424" s="1">
        <v>2</v>
      </c>
      <c r="X424" s="1">
        <v>8</v>
      </c>
      <c r="Y424" s="1">
        <v>2</v>
      </c>
      <c r="Z424" s="1">
        <v>1</v>
      </c>
      <c r="AA424" s="1">
        <v>1</v>
      </c>
      <c r="AB424" s="1">
        <v>5</v>
      </c>
      <c r="AK424" s="1">
        <v>14</v>
      </c>
      <c r="AM424" s="7">
        <v>19</v>
      </c>
      <c r="AP424" s="7">
        <v>12.5</v>
      </c>
      <c r="AX424" s="3"/>
      <c r="BA424" s="3"/>
    </row>
    <row r="425" spans="1:73" x14ac:dyDescent="0.25">
      <c r="A425" s="1" t="s">
        <v>123</v>
      </c>
      <c r="B425" s="1">
        <v>10</v>
      </c>
      <c r="H425" s="170"/>
      <c r="I425" s="1">
        <v>1</v>
      </c>
      <c r="J425" s="1">
        <v>2</v>
      </c>
      <c r="K425" s="1">
        <v>2</v>
      </c>
      <c r="L425" s="1">
        <v>1</v>
      </c>
      <c r="M425" s="1">
        <v>1</v>
      </c>
      <c r="N425" s="1">
        <v>1</v>
      </c>
      <c r="O425" s="1">
        <v>1</v>
      </c>
      <c r="P425" s="1">
        <v>1</v>
      </c>
      <c r="Q425" s="1">
        <v>1</v>
      </c>
      <c r="R425" s="1">
        <v>1</v>
      </c>
      <c r="S425" s="1">
        <v>4</v>
      </c>
      <c r="T425" s="1">
        <v>3</v>
      </c>
      <c r="U425" s="1">
        <v>2</v>
      </c>
      <c r="V425" s="1">
        <v>1</v>
      </c>
      <c r="W425" s="1">
        <v>3</v>
      </c>
      <c r="X425" s="1">
        <v>2</v>
      </c>
      <c r="Y425" s="1">
        <v>1</v>
      </c>
      <c r="Z425" s="1">
        <v>2</v>
      </c>
      <c r="AA425" s="1">
        <v>4</v>
      </c>
      <c r="AB425" s="1">
        <v>5</v>
      </c>
      <c r="AC425" s="1">
        <v>6</v>
      </c>
      <c r="AK425" s="1">
        <v>18</v>
      </c>
      <c r="AL425" t="s">
        <v>305</v>
      </c>
      <c r="AM425" s="7"/>
      <c r="AN425">
        <v>16.25</v>
      </c>
      <c r="AP425" s="7"/>
      <c r="AQ425">
        <v>27</v>
      </c>
      <c r="AX425" s="3"/>
      <c r="BA425" s="3"/>
    </row>
    <row r="426" spans="1:73" x14ac:dyDescent="0.25">
      <c r="A426" s="1" t="s">
        <v>125</v>
      </c>
      <c r="B426" s="1">
        <v>10</v>
      </c>
      <c r="H426" s="170"/>
      <c r="I426" s="1">
        <v>1</v>
      </c>
      <c r="J426" s="1">
        <v>2</v>
      </c>
      <c r="K426" s="1">
        <v>1</v>
      </c>
      <c r="L426" s="1">
        <v>1</v>
      </c>
      <c r="M426" s="1">
        <v>1</v>
      </c>
      <c r="N426" s="1">
        <v>2</v>
      </c>
      <c r="O426" s="1">
        <v>1</v>
      </c>
      <c r="P426" s="1">
        <v>3</v>
      </c>
      <c r="Q426" s="1">
        <v>3</v>
      </c>
      <c r="R426" s="1">
        <v>1</v>
      </c>
      <c r="S426" s="1">
        <v>3</v>
      </c>
      <c r="T426" s="1">
        <v>2</v>
      </c>
      <c r="U426" s="1">
        <v>1</v>
      </c>
      <c r="V426" s="1">
        <v>1</v>
      </c>
      <c r="W426" s="1">
        <v>3</v>
      </c>
      <c r="X426" s="1">
        <v>6</v>
      </c>
      <c r="Y426" s="1">
        <v>2</v>
      </c>
      <c r="Z426" s="1">
        <v>1</v>
      </c>
      <c r="AA426" s="1">
        <v>9</v>
      </c>
      <c r="AB426" s="1">
        <v>8</v>
      </c>
      <c r="AC426" s="1">
        <v>1</v>
      </c>
      <c r="AK426" s="1">
        <v>15</v>
      </c>
      <c r="AM426" s="7"/>
      <c r="AN426">
        <v>9.5</v>
      </c>
      <c r="AP426" s="7">
        <v>0.5</v>
      </c>
      <c r="AX426" s="3"/>
      <c r="BA426" s="3"/>
    </row>
    <row r="427" spans="1:73" x14ac:dyDescent="0.25">
      <c r="A427" s="1" t="s">
        <v>126</v>
      </c>
      <c r="B427" s="1">
        <v>10</v>
      </c>
      <c r="H427" s="170"/>
      <c r="I427" s="1">
        <v>1</v>
      </c>
      <c r="J427" s="1">
        <v>2</v>
      </c>
      <c r="K427" s="1">
        <v>3</v>
      </c>
      <c r="L427" s="1">
        <v>1</v>
      </c>
      <c r="M427" s="1">
        <v>1</v>
      </c>
      <c r="N427" s="1">
        <v>1</v>
      </c>
      <c r="O427" s="1">
        <v>1</v>
      </c>
      <c r="P427" s="1">
        <v>1</v>
      </c>
      <c r="Q427" s="1">
        <v>1</v>
      </c>
      <c r="R427" s="1">
        <v>4</v>
      </c>
      <c r="S427" s="1">
        <v>1</v>
      </c>
      <c r="T427" s="1">
        <v>1</v>
      </c>
      <c r="U427" s="1">
        <v>1</v>
      </c>
      <c r="V427" s="1">
        <v>1</v>
      </c>
      <c r="W427" s="1">
        <v>1</v>
      </c>
      <c r="X427" s="1">
        <v>8</v>
      </c>
      <c r="Y427" s="1">
        <v>3</v>
      </c>
      <c r="Z427" s="1">
        <v>1</v>
      </c>
      <c r="AA427" s="1">
        <v>5</v>
      </c>
      <c r="AB427" s="1">
        <v>1</v>
      </c>
      <c r="AC427" s="1">
        <v>2</v>
      </c>
      <c r="AK427" s="1">
        <v>16</v>
      </c>
      <c r="AL427" t="s">
        <v>305</v>
      </c>
      <c r="AM427" s="7"/>
      <c r="AN427">
        <v>27.5</v>
      </c>
      <c r="AP427" s="7"/>
      <c r="AQ427">
        <v>30</v>
      </c>
      <c r="AX427" s="3"/>
      <c r="BA427" s="3"/>
    </row>
    <row r="428" spans="1:73" x14ac:dyDescent="0.25">
      <c r="A428" s="1" t="s">
        <v>127</v>
      </c>
      <c r="B428" s="1">
        <v>10</v>
      </c>
      <c r="I428" s="1">
        <v>1</v>
      </c>
      <c r="J428" s="1">
        <v>1</v>
      </c>
      <c r="K428" s="1">
        <v>2</v>
      </c>
      <c r="L428" s="1">
        <v>1</v>
      </c>
      <c r="M428" s="1">
        <v>1</v>
      </c>
      <c r="N428" s="1">
        <v>1</v>
      </c>
      <c r="O428" s="1">
        <v>1</v>
      </c>
      <c r="P428" s="1">
        <v>1</v>
      </c>
      <c r="Q428" s="1">
        <v>3</v>
      </c>
      <c r="R428" s="1">
        <v>1</v>
      </c>
      <c r="S428" s="1">
        <v>3</v>
      </c>
      <c r="T428" s="1">
        <v>1</v>
      </c>
      <c r="U428" s="1">
        <v>2</v>
      </c>
      <c r="V428" s="1">
        <v>1</v>
      </c>
      <c r="W428" s="1">
        <v>4</v>
      </c>
      <c r="X428" s="1">
        <v>5</v>
      </c>
      <c r="Y428" s="1">
        <v>4</v>
      </c>
      <c r="Z428" s="1">
        <v>2</v>
      </c>
      <c r="AA428" s="1">
        <v>1</v>
      </c>
      <c r="AK428" s="1">
        <v>16</v>
      </c>
      <c r="AL428" t="s">
        <v>305</v>
      </c>
      <c r="AM428" s="7"/>
      <c r="AN428">
        <v>22.25</v>
      </c>
      <c r="AP428" s="7"/>
      <c r="AQ428">
        <v>25</v>
      </c>
      <c r="AX428" s="3"/>
      <c r="BA428" s="3"/>
    </row>
    <row r="429" spans="1:73" x14ac:dyDescent="0.25">
      <c r="A429" s="1" t="s">
        <v>129</v>
      </c>
      <c r="B429" s="1">
        <v>10</v>
      </c>
      <c r="I429" s="1">
        <v>1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3</v>
      </c>
      <c r="P429" s="1">
        <v>1</v>
      </c>
      <c r="Q429" s="1">
        <v>1</v>
      </c>
      <c r="R429" s="1">
        <v>2</v>
      </c>
      <c r="S429" s="1">
        <v>1</v>
      </c>
      <c r="T429" s="1">
        <v>1</v>
      </c>
      <c r="U429" s="1">
        <v>2</v>
      </c>
      <c r="V429" s="1">
        <v>2</v>
      </c>
      <c r="W429" s="1">
        <v>5</v>
      </c>
      <c r="X429" s="1">
        <v>4</v>
      </c>
      <c r="Y429" s="1">
        <v>5</v>
      </c>
      <c r="Z429" s="1">
        <v>1</v>
      </c>
      <c r="AA429" s="1">
        <v>1</v>
      </c>
      <c r="AB429" s="1">
        <v>4</v>
      </c>
      <c r="AC429" s="1">
        <v>8</v>
      </c>
      <c r="AD429" s="1">
        <v>3</v>
      </c>
      <c r="AE429" s="1">
        <v>6</v>
      </c>
      <c r="AK429" s="1">
        <v>17</v>
      </c>
      <c r="AL429" t="s">
        <v>305</v>
      </c>
      <c r="AM429" s="7"/>
      <c r="AN429">
        <v>24.75</v>
      </c>
      <c r="AP429" s="7"/>
      <c r="AQ429">
        <v>32.25</v>
      </c>
      <c r="AX429" s="3"/>
      <c r="BA429" s="3"/>
    </row>
    <row r="430" spans="1:73" x14ac:dyDescent="0.25">
      <c r="A430" s="1" t="s">
        <v>130</v>
      </c>
      <c r="B430" s="1">
        <v>10</v>
      </c>
      <c r="I430" s="1">
        <v>2</v>
      </c>
      <c r="J430" s="1">
        <v>1</v>
      </c>
      <c r="K430" s="1">
        <v>1</v>
      </c>
      <c r="L430" s="1">
        <v>3</v>
      </c>
      <c r="M430" s="1">
        <v>1</v>
      </c>
      <c r="N430" s="1">
        <v>2</v>
      </c>
      <c r="O430" s="1">
        <v>3</v>
      </c>
      <c r="P430" s="1">
        <v>1</v>
      </c>
      <c r="Q430" s="1">
        <v>5</v>
      </c>
      <c r="R430" s="1">
        <v>2</v>
      </c>
      <c r="S430" s="1">
        <v>2</v>
      </c>
      <c r="T430" s="1">
        <v>2</v>
      </c>
      <c r="U430" s="1">
        <v>2</v>
      </c>
      <c r="V430" s="1">
        <v>1</v>
      </c>
      <c r="W430" s="1">
        <v>2</v>
      </c>
      <c r="X430" s="1">
        <v>1</v>
      </c>
      <c r="Y430" s="1">
        <v>2</v>
      </c>
      <c r="Z430" s="1">
        <v>1</v>
      </c>
      <c r="AA430" s="1">
        <v>6</v>
      </c>
      <c r="AB430" s="1">
        <v>6</v>
      </c>
      <c r="AC430" s="1">
        <v>5</v>
      </c>
      <c r="AK430" s="1">
        <v>15</v>
      </c>
      <c r="AM430" s="7">
        <v>13.5</v>
      </c>
      <c r="AP430" s="7">
        <v>4.75</v>
      </c>
      <c r="AX430" s="3"/>
      <c r="BA430" s="3"/>
    </row>
    <row r="431" spans="1:73" x14ac:dyDescent="0.25">
      <c r="A431" s="1" t="s">
        <v>136</v>
      </c>
      <c r="B431" s="1">
        <v>10</v>
      </c>
      <c r="I431" s="1">
        <v>1</v>
      </c>
      <c r="J431" s="1">
        <v>2</v>
      </c>
      <c r="K431" s="1">
        <v>1</v>
      </c>
      <c r="L431" s="1">
        <v>1</v>
      </c>
      <c r="M431" s="1">
        <v>1</v>
      </c>
      <c r="N431" s="1">
        <v>1</v>
      </c>
      <c r="O431" s="1">
        <v>1</v>
      </c>
      <c r="P431" s="1">
        <v>1</v>
      </c>
      <c r="Q431" s="1">
        <v>1</v>
      </c>
      <c r="R431" s="1">
        <v>1</v>
      </c>
      <c r="S431" s="1">
        <v>1</v>
      </c>
      <c r="T431" s="1">
        <v>2</v>
      </c>
      <c r="U431" s="1">
        <v>2</v>
      </c>
      <c r="V431" s="1">
        <v>2</v>
      </c>
      <c r="W431" s="1">
        <v>3</v>
      </c>
      <c r="X431" s="1">
        <v>3</v>
      </c>
      <c r="Y431" s="1">
        <v>6</v>
      </c>
      <c r="Z431" s="1">
        <v>1</v>
      </c>
      <c r="AA431" s="1">
        <v>1</v>
      </c>
      <c r="AB431" s="1">
        <v>6</v>
      </c>
      <c r="AC431" s="1">
        <v>7</v>
      </c>
      <c r="AD431" s="1">
        <v>10</v>
      </c>
      <c r="AE431" s="1">
        <v>1</v>
      </c>
      <c r="AF431" s="3">
        <v>3</v>
      </c>
      <c r="AK431" s="1">
        <v>17</v>
      </c>
      <c r="AL431" t="s">
        <v>305</v>
      </c>
      <c r="AM431" s="7"/>
      <c r="AN431">
        <v>35.75</v>
      </c>
      <c r="AP431" s="7"/>
      <c r="AQ431">
        <v>37</v>
      </c>
      <c r="AX431" s="3"/>
      <c r="BA431" s="3"/>
      <c r="BD431"/>
      <c r="BT431"/>
      <c r="BU431"/>
    </row>
    <row r="432" spans="1:73" x14ac:dyDescent="0.25">
      <c r="A432" s="1" t="s">
        <v>140</v>
      </c>
      <c r="B432" s="1">
        <v>10</v>
      </c>
      <c r="I432" s="1">
        <v>1</v>
      </c>
      <c r="J432" s="1">
        <v>1</v>
      </c>
      <c r="K432" s="1">
        <v>4</v>
      </c>
      <c r="L432" s="1">
        <v>2</v>
      </c>
      <c r="M432" s="1">
        <v>1</v>
      </c>
      <c r="N432" s="1">
        <v>1</v>
      </c>
      <c r="O432" s="1">
        <v>2</v>
      </c>
      <c r="P432" s="1">
        <v>5</v>
      </c>
      <c r="Q432" s="1">
        <v>2</v>
      </c>
      <c r="R432" s="1">
        <v>3</v>
      </c>
      <c r="S432" s="1">
        <v>2</v>
      </c>
      <c r="T432" s="1">
        <v>1</v>
      </c>
      <c r="U432" s="1">
        <v>2</v>
      </c>
      <c r="V432" s="1">
        <v>2</v>
      </c>
      <c r="W432" s="1">
        <v>10</v>
      </c>
      <c r="X432" s="1">
        <v>1</v>
      </c>
      <c r="Y432" s="1">
        <v>1</v>
      </c>
      <c r="Z432" s="1">
        <v>2</v>
      </c>
      <c r="AA432" s="1">
        <v>2</v>
      </c>
      <c r="AB432" s="1">
        <v>2</v>
      </c>
      <c r="AC432" s="1">
        <v>2</v>
      </c>
      <c r="AK432" s="1">
        <v>14</v>
      </c>
      <c r="AM432" s="7">
        <v>24.25</v>
      </c>
      <c r="AP432" s="7">
        <v>13.25</v>
      </c>
      <c r="AX432" s="3"/>
      <c r="BA432" s="3"/>
      <c r="BD432"/>
      <c r="BT432"/>
      <c r="BU432"/>
    </row>
    <row r="433" spans="1:73" x14ac:dyDescent="0.25">
      <c r="A433" s="1" t="s">
        <v>146</v>
      </c>
      <c r="B433" s="1">
        <v>10</v>
      </c>
      <c r="I433" s="1">
        <v>1</v>
      </c>
      <c r="J433" s="1">
        <v>1</v>
      </c>
      <c r="K433" s="1">
        <v>1</v>
      </c>
      <c r="L433" s="1">
        <v>2</v>
      </c>
      <c r="M433" s="1">
        <v>1</v>
      </c>
      <c r="N433" s="1">
        <v>3</v>
      </c>
      <c r="O433" s="1">
        <v>1</v>
      </c>
      <c r="P433" s="1">
        <v>1</v>
      </c>
      <c r="Q433" s="1">
        <v>2</v>
      </c>
      <c r="R433" s="1">
        <v>3</v>
      </c>
      <c r="S433" s="1">
        <v>2</v>
      </c>
      <c r="T433" s="1">
        <v>2</v>
      </c>
      <c r="U433" s="1">
        <v>10</v>
      </c>
      <c r="V433" s="1">
        <v>2</v>
      </c>
      <c r="W433" s="1">
        <v>4</v>
      </c>
      <c r="X433" s="1">
        <v>10</v>
      </c>
      <c r="Y433" s="1">
        <v>1</v>
      </c>
      <c r="Z433" s="1">
        <v>1</v>
      </c>
      <c r="AK433" s="1">
        <v>13</v>
      </c>
      <c r="AM433" s="7">
        <v>24</v>
      </c>
      <c r="AP433" s="7">
        <v>34.25</v>
      </c>
      <c r="AX433" s="3"/>
      <c r="BA433" s="3"/>
      <c r="BD433"/>
      <c r="BT433"/>
      <c r="BU433"/>
    </row>
    <row r="434" spans="1:73" x14ac:dyDescent="0.25">
      <c r="A434" s="1" t="s">
        <v>148</v>
      </c>
      <c r="B434" s="1">
        <v>10</v>
      </c>
      <c r="I434" s="1">
        <v>1</v>
      </c>
      <c r="J434" s="1">
        <v>1</v>
      </c>
      <c r="K434" s="1">
        <v>2</v>
      </c>
      <c r="L434" s="1">
        <v>2</v>
      </c>
      <c r="M434" s="1">
        <v>1</v>
      </c>
      <c r="N434" s="1">
        <v>3</v>
      </c>
      <c r="O434" s="1">
        <v>1</v>
      </c>
      <c r="P434" s="1">
        <v>2</v>
      </c>
      <c r="Q434" s="1">
        <v>1</v>
      </c>
      <c r="R434" s="1">
        <v>1</v>
      </c>
      <c r="S434" s="1">
        <v>2</v>
      </c>
      <c r="T434" s="1">
        <v>1</v>
      </c>
      <c r="U434" s="1">
        <v>1</v>
      </c>
      <c r="V434" s="1">
        <v>2</v>
      </c>
      <c r="W434" s="1">
        <v>1</v>
      </c>
      <c r="X434" s="1">
        <v>1</v>
      </c>
      <c r="Y434" s="1">
        <v>1</v>
      </c>
      <c r="Z434" s="1">
        <v>5</v>
      </c>
      <c r="AA434" s="1">
        <v>4</v>
      </c>
      <c r="AB434" s="1">
        <v>3</v>
      </c>
      <c r="AC434" s="1">
        <v>4</v>
      </c>
      <c r="AD434" s="1">
        <v>1</v>
      </c>
      <c r="AE434" s="1">
        <v>11</v>
      </c>
      <c r="AF434" s="3">
        <v>1</v>
      </c>
      <c r="AK434" s="1">
        <v>18</v>
      </c>
      <c r="AL434" t="s">
        <v>305</v>
      </c>
      <c r="AM434" s="7"/>
      <c r="AN434">
        <v>24</v>
      </c>
      <c r="AP434" s="7"/>
      <c r="AQ434">
        <v>40.5</v>
      </c>
      <c r="AX434" s="3"/>
      <c r="BA434" s="3"/>
      <c r="BD434"/>
      <c r="BT434"/>
      <c r="BU434"/>
    </row>
    <row r="435" spans="1:73" x14ac:dyDescent="0.25">
      <c r="A435" s="1" t="s">
        <v>230</v>
      </c>
      <c r="B435" s="1">
        <v>10</v>
      </c>
      <c r="I435" s="1">
        <v>1</v>
      </c>
      <c r="J435" s="1">
        <v>1</v>
      </c>
      <c r="K435" s="1">
        <v>2</v>
      </c>
      <c r="L435" s="1">
        <v>1</v>
      </c>
      <c r="M435" s="1">
        <v>2</v>
      </c>
      <c r="N435" s="1">
        <v>3</v>
      </c>
      <c r="O435" s="1">
        <v>1</v>
      </c>
      <c r="P435" s="1">
        <v>4</v>
      </c>
      <c r="Q435" s="1">
        <v>2</v>
      </c>
      <c r="R435" s="1">
        <v>1</v>
      </c>
      <c r="S435" s="1">
        <v>2</v>
      </c>
      <c r="T435" s="1">
        <v>2</v>
      </c>
      <c r="U435" s="1">
        <v>1</v>
      </c>
      <c r="V435" s="1">
        <v>4</v>
      </c>
      <c r="W435" s="1">
        <v>1</v>
      </c>
      <c r="X435" s="1">
        <v>5</v>
      </c>
      <c r="Y435" s="1">
        <v>8</v>
      </c>
      <c r="Z435" s="1">
        <v>2</v>
      </c>
      <c r="AA435" s="1">
        <v>7</v>
      </c>
      <c r="AK435" s="1">
        <v>15</v>
      </c>
      <c r="AM435" s="7">
        <v>1.5</v>
      </c>
      <c r="AP435" s="7">
        <v>23.25</v>
      </c>
      <c r="AX435" s="3"/>
      <c r="BA435" s="3"/>
      <c r="BD435"/>
      <c r="BT435"/>
      <c r="BU435"/>
    </row>
    <row r="436" spans="1:73" x14ac:dyDescent="0.25">
      <c r="A436" s="1" t="s">
        <v>158</v>
      </c>
      <c r="B436" s="1">
        <v>10</v>
      </c>
      <c r="I436" s="1">
        <v>1</v>
      </c>
      <c r="J436" s="1">
        <v>2</v>
      </c>
      <c r="K436" s="1">
        <v>1</v>
      </c>
      <c r="L436" s="1">
        <v>3</v>
      </c>
      <c r="M436" s="1">
        <v>1</v>
      </c>
      <c r="N436" s="1">
        <v>1</v>
      </c>
      <c r="O436" s="1">
        <v>2</v>
      </c>
      <c r="P436" s="1">
        <v>1</v>
      </c>
      <c r="Q436" s="1">
        <v>3</v>
      </c>
      <c r="R436" s="1">
        <v>2</v>
      </c>
      <c r="S436" s="1">
        <v>4</v>
      </c>
      <c r="T436" s="1">
        <v>1</v>
      </c>
      <c r="U436" s="1">
        <v>1</v>
      </c>
      <c r="V436" s="1">
        <v>1</v>
      </c>
      <c r="W436" s="1">
        <v>11</v>
      </c>
      <c r="X436" s="1">
        <v>1</v>
      </c>
      <c r="Y436" s="1">
        <v>1</v>
      </c>
      <c r="Z436" s="1">
        <v>5</v>
      </c>
      <c r="AK436" s="1">
        <v>14</v>
      </c>
      <c r="AM436" s="7">
        <v>15.75</v>
      </c>
      <c r="AP436" s="7">
        <v>14.25</v>
      </c>
      <c r="AX436" s="3"/>
      <c r="BA436" s="3"/>
      <c r="BD436"/>
      <c r="BT436"/>
      <c r="BU436"/>
    </row>
    <row r="437" spans="1:73" x14ac:dyDescent="0.25">
      <c r="A437" s="1" t="s">
        <v>161</v>
      </c>
      <c r="B437" s="1">
        <v>10</v>
      </c>
      <c r="I437" s="1">
        <v>1</v>
      </c>
      <c r="J437" s="1">
        <v>1</v>
      </c>
      <c r="K437" s="1">
        <v>3</v>
      </c>
      <c r="L437" s="1">
        <v>1</v>
      </c>
      <c r="M437" s="1">
        <v>1</v>
      </c>
      <c r="N437" s="1">
        <v>2</v>
      </c>
      <c r="O437" s="1">
        <v>2</v>
      </c>
      <c r="P437" s="1">
        <v>2</v>
      </c>
      <c r="Q437" s="1">
        <v>1</v>
      </c>
      <c r="R437" s="1">
        <v>1</v>
      </c>
      <c r="S437" s="1">
        <v>2</v>
      </c>
      <c r="T437" s="1">
        <v>1</v>
      </c>
      <c r="U437" s="1">
        <v>2</v>
      </c>
      <c r="V437" s="1">
        <v>1</v>
      </c>
      <c r="W437" s="1">
        <v>2</v>
      </c>
      <c r="X437" s="1">
        <v>1</v>
      </c>
      <c r="Y437" s="1">
        <v>8</v>
      </c>
      <c r="Z437" s="1">
        <v>1</v>
      </c>
      <c r="AA437" s="1">
        <v>2</v>
      </c>
      <c r="AB437" s="1">
        <v>5</v>
      </c>
      <c r="AC437" s="1">
        <v>4</v>
      </c>
      <c r="AD437" s="1">
        <v>1</v>
      </c>
      <c r="AE437" s="1">
        <v>5</v>
      </c>
      <c r="AF437" s="3">
        <v>5</v>
      </c>
      <c r="AK437" s="1">
        <v>16</v>
      </c>
      <c r="AL437" t="s">
        <v>305</v>
      </c>
      <c r="AM437" s="7"/>
      <c r="AN437">
        <v>20.5</v>
      </c>
      <c r="AP437" s="7"/>
      <c r="AQ437">
        <v>35.75</v>
      </c>
      <c r="AX437" s="3"/>
      <c r="BA437" s="3"/>
      <c r="BD437"/>
      <c r="BT437"/>
      <c r="BU437"/>
    </row>
    <row r="438" spans="1:73" x14ac:dyDescent="0.25">
      <c r="A438" s="1" t="s">
        <v>163</v>
      </c>
      <c r="B438" s="1">
        <v>10</v>
      </c>
      <c r="I438" s="1">
        <v>1</v>
      </c>
      <c r="J438" s="1">
        <v>2</v>
      </c>
      <c r="K438" s="1">
        <v>1</v>
      </c>
      <c r="L438" s="1">
        <v>2</v>
      </c>
      <c r="M438" s="1">
        <v>1</v>
      </c>
      <c r="N438" s="1">
        <v>2</v>
      </c>
      <c r="O438" s="1">
        <v>4</v>
      </c>
      <c r="P438" s="1">
        <v>2</v>
      </c>
      <c r="Q438" s="1">
        <v>1</v>
      </c>
      <c r="R438" s="1">
        <v>1</v>
      </c>
      <c r="S438" s="1">
        <v>2</v>
      </c>
      <c r="T438" s="1">
        <v>2</v>
      </c>
      <c r="U438" s="1">
        <v>1</v>
      </c>
      <c r="V438" s="1">
        <v>1</v>
      </c>
      <c r="W438" s="1">
        <v>3</v>
      </c>
      <c r="X438" s="1">
        <v>1</v>
      </c>
      <c r="Y438" s="1">
        <v>2</v>
      </c>
      <c r="Z438" s="1">
        <v>1</v>
      </c>
      <c r="AA438" s="1">
        <v>1</v>
      </c>
      <c r="AB438" s="1">
        <v>3</v>
      </c>
      <c r="AC438" s="1">
        <v>3</v>
      </c>
      <c r="AD438" s="1">
        <v>8</v>
      </c>
      <c r="AK438" s="1">
        <v>18</v>
      </c>
      <c r="AL438" t="s">
        <v>305</v>
      </c>
      <c r="AM438" s="7"/>
      <c r="AN438">
        <v>6.5</v>
      </c>
      <c r="AP438" s="7"/>
      <c r="AQ438">
        <v>33</v>
      </c>
      <c r="AX438" s="3"/>
      <c r="BA438" s="3"/>
      <c r="BD438"/>
      <c r="BT438"/>
      <c r="BU438"/>
    </row>
    <row r="439" spans="1:73" x14ac:dyDescent="0.25">
      <c r="A439" s="1" t="s">
        <v>166</v>
      </c>
      <c r="B439" s="1">
        <v>10</v>
      </c>
      <c r="I439" s="1">
        <v>1</v>
      </c>
      <c r="J439" s="1">
        <v>1</v>
      </c>
      <c r="K439" s="1">
        <v>1</v>
      </c>
      <c r="L439" s="1">
        <v>3</v>
      </c>
      <c r="M439" s="1">
        <v>1</v>
      </c>
      <c r="N439" s="1">
        <v>3</v>
      </c>
      <c r="O439" s="1">
        <v>1</v>
      </c>
      <c r="P439" s="1">
        <v>3</v>
      </c>
      <c r="Q439" s="1">
        <v>7</v>
      </c>
      <c r="R439" s="1">
        <v>1</v>
      </c>
      <c r="S439" s="1">
        <v>6</v>
      </c>
      <c r="T439" s="1">
        <v>2</v>
      </c>
      <c r="U439" s="1">
        <v>2</v>
      </c>
      <c r="V439" s="1">
        <v>1</v>
      </c>
      <c r="W439" s="1">
        <v>5</v>
      </c>
      <c r="X439" s="1">
        <v>1</v>
      </c>
      <c r="AK439" s="1">
        <v>12</v>
      </c>
      <c r="AM439" s="7">
        <v>43.25</v>
      </c>
      <c r="AP439" s="7">
        <v>37.5</v>
      </c>
      <c r="AX439" s="3"/>
      <c r="BA439" s="3"/>
      <c r="BD439"/>
      <c r="BT439"/>
      <c r="BU439"/>
    </row>
    <row r="440" spans="1:73" x14ac:dyDescent="0.25">
      <c r="A440" s="1" t="s">
        <v>167</v>
      </c>
      <c r="B440" s="1">
        <v>10</v>
      </c>
      <c r="I440" s="1">
        <v>1</v>
      </c>
      <c r="J440" s="1">
        <v>2</v>
      </c>
      <c r="K440" s="1">
        <v>1</v>
      </c>
      <c r="L440" s="1">
        <v>1</v>
      </c>
      <c r="M440" s="1">
        <v>2</v>
      </c>
      <c r="N440" s="1">
        <v>1</v>
      </c>
      <c r="O440" s="1">
        <v>4</v>
      </c>
      <c r="P440" s="1">
        <v>2</v>
      </c>
      <c r="Q440" s="1">
        <v>4</v>
      </c>
      <c r="R440" s="1">
        <v>4</v>
      </c>
      <c r="S440" s="1">
        <v>2</v>
      </c>
      <c r="T440" s="1">
        <v>4</v>
      </c>
      <c r="U440" s="1">
        <v>3</v>
      </c>
      <c r="V440" s="1">
        <v>1</v>
      </c>
      <c r="W440" s="1">
        <v>2</v>
      </c>
      <c r="X440" s="1">
        <v>1</v>
      </c>
      <c r="Y440" s="1">
        <v>1</v>
      </c>
      <c r="AK440" s="1">
        <v>12</v>
      </c>
      <c r="AM440" s="7">
        <v>41</v>
      </c>
      <c r="AP440" s="7">
        <v>15.5</v>
      </c>
      <c r="AX440" s="3"/>
      <c r="BA440" s="3"/>
      <c r="BD440"/>
      <c r="BT440"/>
      <c r="BU440"/>
    </row>
    <row r="441" spans="1:73" x14ac:dyDescent="0.25">
      <c r="A441" s="1" t="s">
        <v>168</v>
      </c>
      <c r="B441" s="1">
        <v>10</v>
      </c>
      <c r="I441" s="1">
        <v>1</v>
      </c>
      <c r="J441" s="1">
        <v>1</v>
      </c>
      <c r="K441" s="1">
        <v>1</v>
      </c>
      <c r="L441" s="1">
        <v>1</v>
      </c>
      <c r="M441" s="1">
        <v>1</v>
      </c>
      <c r="N441" s="1">
        <v>3</v>
      </c>
      <c r="O441" s="1">
        <v>4</v>
      </c>
      <c r="P441" s="1">
        <v>2</v>
      </c>
      <c r="Q441" s="1">
        <v>1</v>
      </c>
      <c r="R441" s="1">
        <v>1</v>
      </c>
      <c r="S441" s="1">
        <v>2</v>
      </c>
      <c r="T441" s="1">
        <v>4</v>
      </c>
      <c r="U441" s="1">
        <v>1</v>
      </c>
      <c r="V441" s="1">
        <v>3</v>
      </c>
      <c r="W441" s="1">
        <v>4</v>
      </c>
      <c r="X441" s="1">
        <v>2</v>
      </c>
      <c r="Y441" s="1">
        <v>1</v>
      </c>
      <c r="Z441" s="1">
        <v>2</v>
      </c>
      <c r="AA441" s="1">
        <v>9</v>
      </c>
      <c r="AB441" s="1">
        <v>2</v>
      </c>
      <c r="AC441" s="1">
        <v>1</v>
      </c>
      <c r="AD441" s="1">
        <v>2</v>
      </c>
      <c r="AE441" s="1">
        <v>5</v>
      </c>
      <c r="AK441" s="1">
        <v>15</v>
      </c>
      <c r="AM441" s="7">
        <v>4.75</v>
      </c>
      <c r="AP441" s="7"/>
      <c r="AQ441">
        <v>18.25</v>
      </c>
      <c r="AX441" s="3"/>
      <c r="BA441" s="3"/>
      <c r="BD441"/>
      <c r="BT441"/>
      <c r="BU441"/>
    </row>
    <row r="442" spans="1:73" x14ac:dyDescent="0.25">
      <c r="A442" s="1" t="s">
        <v>231</v>
      </c>
      <c r="B442" s="1">
        <v>10</v>
      </c>
      <c r="I442" s="1">
        <v>1</v>
      </c>
      <c r="J442" s="1">
        <v>2</v>
      </c>
      <c r="K442" s="1">
        <v>1</v>
      </c>
      <c r="L442" s="1">
        <v>2</v>
      </c>
      <c r="M442" s="1">
        <v>1</v>
      </c>
      <c r="N442" s="1">
        <v>1</v>
      </c>
      <c r="O442" s="1">
        <v>3</v>
      </c>
      <c r="P442" s="1">
        <v>1</v>
      </c>
      <c r="Q442" s="1">
        <v>1</v>
      </c>
      <c r="R442" s="1">
        <v>2</v>
      </c>
      <c r="S442" s="1">
        <v>1</v>
      </c>
      <c r="T442" s="1">
        <v>1</v>
      </c>
      <c r="U442" s="1">
        <v>2</v>
      </c>
      <c r="V442" s="1">
        <v>4</v>
      </c>
      <c r="W442" s="1">
        <v>11</v>
      </c>
      <c r="X442" s="1">
        <v>4</v>
      </c>
      <c r="Y442" s="1">
        <v>9</v>
      </c>
      <c r="Z442" s="1">
        <v>3</v>
      </c>
      <c r="AA442" s="1">
        <v>2</v>
      </c>
      <c r="AB442" s="1">
        <v>2</v>
      </c>
      <c r="AC442" s="1">
        <v>2</v>
      </c>
      <c r="AK442" s="1">
        <v>14</v>
      </c>
      <c r="AM442" s="7">
        <v>10.25</v>
      </c>
      <c r="AP442" s="7">
        <v>16.5</v>
      </c>
      <c r="AX442" s="3"/>
      <c r="BA442" s="3"/>
      <c r="BD442"/>
      <c r="BT442"/>
      <c r="BU442"/>
    </row>
    <row r="443" spans="1:73" x14ac:dyDescent="0.25">
      <c r="A443" s="1" t="s">
        <v>189</v>
      </c>
      <c r="B443" s="1">
        <v>10</v>
      </c>
      <c r="I443" s="1">
        <v>1</v>
      </c>
      <c r="J443" s="1">
        <v>1</v>
      </c>
      <c r="K443" s="1">
        <v>1</v>
      </c>
      <c r="L443" s="1">
        <v>2</v>
      </c>
      <c r="M443" s="1">
        <v>1</v>
      </c>
      <c r="N443" s="1">
        <v>2</v>
      </c>
      <c r="O443" s="1">
        <v>1</v>
      </c>
      <c r="P443" s="1">
        <v>1</v>
      </c>
      <c r="Q443" s="1">
        <v>1</v>
      </c>
      <c r="R443" s="1">
        <v>1</v>
      </c>
      <c r="S443" s="1">
        <v>1</v>
      </c>
      <c r="T443" s="1">
        <v>7</v>
      </c>
      <c r="U443" s="1">
        <v>1</v>
      </c>
      <c r="V443" s="1">
        <v>1</v>
      </c>
      <c r="W443" s="1">
        <v>1</v>
      </c>
      <c r="X443" s="1">
        <v>1</v>
      </c>
      <c r="Y443" s="1">
        <v>9</v>
      </c>
      <c r="Z443" s="1">
        <v>1</v>
      </c>
      <c r="AA443" s="1">
        <v>4</v>
      </c>
      <c r="AB443" s="1">
        <v>5</v>
      </c>
      <c r="AC443" s="1">
        <v>17</v>
      </c>
      <c r="AD443" s="1">
        <v>5</v>
      </c>
      <c r="AE443" s="1">
        <v>4</v>
      </c>
      <c r="AK443" s="1">
        <v>16</v>
      </c>
      <c r="AL443" t="s">
        <v>305</v>
      </c>
      <c r="AM443" s="7"/>
      <c r="AN443">
        <v>24.5</v>
      </c>
      <c r="AP443" s="7"/>
      <c r="AQ443">
        <v>5</v>
      </c>
      <c r="AX443" s="3"/>
      <c r="BA443" s="3"/>
      <c r="BD443"/>
      <c r="BT443"/>
      <c r="BU443"/>
    </row>
    <row r="444" spans="1:73" x14ac:dyDescent="0.25">
      <c r="A444" s="1" t="s">
        <v>190</v>
      </c>
      <c r="B444" s="1">
        <v>10</v>
      </c>
      <c r="I444" s="1">
        <v>1</v>
      </c>
      <c r="J444" s="1">
        <v>1</v>
      </c>
      <c r="K444" s="1">
        <v>2</v>
      </c>
      <c r="L444" s="1">
        <v>2</v>
      </c>
      <c r="M444" s="1">
        <v>1</v>
      </c>
      <c r="N444" s="1">
        <v>2</v>
      </c>
      <c r="O444" s="1">
        <v>1</v>
      </c>
      <c r="P444" s="1">
        <v>4</v>
      </c>
      <c r="Q444" s="1">
        <v>2</v>
      </c>
      <c r="R444" s="1">
        <v>6</v>
      </c>
      <c r="S444" s="1">
        <v>1</v>
      </c>
      <c r="T444" s="1">
        <v>2</v>
      </c>
      <c r="U444" s="1">
        <v>1</v>
      </c>
      <c r="V444" s="1">
        <v>4</v>
      </c>
      <c r="W444" s="1">
        <v>7</v>
      </c>
      <c r="X444" s="1">
        <v>9</v>
      </c>
      <c r="Y444" s="1">
        <v>1</v>
      </c>
      <c r="Z444" s="1">
        <v>2</v>
      </c>
      <c r="AA444" s="1">
        <v>2</v>
      </c>
      <c r="AK444" s="1">
        <v>14</v>
      </c>
      <c r="AM444" s="7">
        <v>20.25</v>
      </c>
      <c r="AP444" s="7">
        <v>30.75</v>
      </c>
      <c r="AX444" s="3"/>
      <c r="BA444" s="3"/>
      <c r="BD444"/>
      <c r="BT444"/>
      <c r="BU444"/>
    </row>
    <row r="445" spans="1:73" x14ac:dyDescent="0.25">
      <c r="A445" s="1" t="s">
        <v>192</v>
      </c>
      <c r="B445" s="1">
        <v>10</v>
      </c>
      <c r="I445" s="1">
        <v>1</v>
      </c>
      <c r="J445" s="1">
        <v>1</v>
      </c>
      <c r="K445" s="1">
        <v>1</v>
      </c>
      <c r="L445" s="1">
        <v>1</v>
      </c>
      <c r="M445" s="1">
        <v>2</v>
      </c>
      <c r="N445" s="1">
        <v>1</v>
      </c>
      <c r="O445" s="1">
        <v>2</v>
      </c>
      <c r="P445" s="1">
        <v>1</v>
      </c>
      <c r="Q445" s="1">
        <v>1</v>
      </c>
      <c r="R445" s="1">
        <v>1</v>
      </c>
      <c r="S445" s="1">
        <v>5</v>
      </c>
      <c r="T445" s="1">
        <v>7</v>
      </c>
      <c r="U445" s="1">
        <v>1</v>
      </c>
      <c r="V445" s="1">
        <v>5</v>
      </c>
      <c r="W445" s="1">
        <v>1</v>
      </c>
      <c r="X445" s="1">
        <v>2</v>
      </c>
      <c r="Y445" s="1">
        <v>1</v>
      </c>
      <c r="Z445" s="1">
        <v>3</v>
      </c>
      <c r="AA445" s="1">
        <v>9</v>
      </c>
      <c r="AB445" s="1">
        <v>1</v>
      </c>
      <c r="AK445" s="1">
        <v>14</v>
      </c>
      <c r="AM445" s="7">
        <v>11.75</v>
      </c>
      <c r="AP445" s="7"/>
      <c r="AQ445">
        <v>0.5</v>
      </c>
      <c r="AX445" s="3"/>
      <c r="BA445" s="3"/>
    </row>
    <row r="446" spans="1:73" x14ac:dyDescent="0.25">
      <c r="A446" s="1" t="s">
        <v>194</v>
      </c>
      <c r="B446" s="1">
        <v>10</v>
      </c>
      <c r="I446" s="1">
        <v>1</v>
      </c>
      <c r="J446" s="1">
        <v>2</v>
      </c>
      <c r="K446" s="1">
        <v>1</v>
      </c>
      <c r="L446" s="1">
        <v>2</v>
      </c>
      <c r="M446" s="1">
        <v>6</v>
      </c>
      <c r="N446" s="1">
        <v>1</v>
      </c>
      <c r="O446" s="1">
        <v>3</v>
      </c>
      <c r="P446" s="1">
        <v>1</v>
      </c>
      <c r="Q446" s="1">
        <v>3</v>
      </c>
      <c r="R446" s="1">
        <v>2</v>
      </c>
      <c r="S446" s="1">
        <v>1</v>
      </c>
      <c r="T446" s="1">
        <v>1</v>
      </c>
      <c r="U446" s="1">
        <v>7</v>
      </c>
      <c r="V446" s="1">
        <v>3</v>
      </c>
      <c r="W446" s="1">
        <v>4</v>
      </c>
      <c r="X446" s="1">
        <v>1</v>
      </c>
      <c r="Y446" s="1">
        <v>1</v>
      </c>
      <c r="Z446" s="1">
        <v>2</v>
      </c>
      <c r="AA446" s="1">
        <v>1</v>
      </c>
      <c r="AB446" s="1">
        <v>3</v>
      </c>
      <c r="AC446" s="1">
        <v>1</v>
      </c>
      <c r="AD446" s="1">
        <v>1</v>
      </c>
      <c r="AE446" s="1">
        <v>10</v>
      </c>
      <c r="AK446" s="1">
        <v>12</v>
      </c>
      <c r="AM446" s="7">
        <v>44.75</v>
      </c>
      <c r="AP446" s="7">
        <v>7.75</v>
      </c>
      <c r="AX446" s="3"/>
      <c r="BA446" s="3"/>
    </row>
    <row r="447" spans="1:73" x14ac:dyDescent="0.25">
      <c r="A447" s="1" t="s">
        <v>199</v>
      </c>
      <c r="B447" s="1">
        <v>10</v>
      </c>
      <c r="I447" s="1">
        <v>1</v>
      </c>
      <c r="J447" s="1">
        <v>1</v>
      </c>
      <c r="K447" s="1">
        <v>1</v>
      </c>
      <c r="L447" s="1">
        <v>1</v>
      </c>
      <c r="M447" s="1">
        <v>1</v>
      </c>
      <c r="N447" s="1">
        <v>2</v>
      </c>
      <c r="O447" s="1">
        <v>4</v>
      </c>
      <c r="P447" s="1">
        <v>2</v>
      </c>
      <c r="Q447" s="1">
        <v>2</v>
      </c>
      <c r="R447" s="1">
        <v>3</v>
      </c>
      <c r="S447" s="1">
        <v>2</v>
      </c>
      <c r="T447" s="1">
        <v>2</v>
      </c>
      <c r="U447" s="1">
        <v>4</v>
      </c>
      <c r="V447" s="1">
        <v>2</v>
      </c>
      <c r="W447" s="1">
        <v>1</v>
      </c>
      <c r="X447" s="1">
        <v>4</v>
      </c>
      <c r="Y447" s="1">
        <v>2</v>
      </c>
      <c r="Z447" s="1">
        <v>1</v>
      </c>
      <c r="AA447" s="1">
        <v>3</v>
      </c>
      <c r="AB447" s="1">
        <v>1</v>
      </c>
      <c r="AC447" s="1">
        <v>6</v>
      </c>
      <c r="AD447" s="1">
        <v>3</v>
      </c>
      <c r="AE447" s="1">
        <v>1</v>
      </c>
      <c r="AK447" s="1">
        <v>15</v>
      </c>
      <c r="AM447" s="7">
        <v>3</v>
      </c>
      <c r="AP447" s="7"/>
      <c r="AQ447">
        <v>24</v>
      </c>
      <c r="AX447" s="3"/>
      <c r="BA447" s="3"/>
    </row>
    <row r="448" spans="1:73" x14ac:dyDescent="0.25">
      <c r="A448" s="1" t="s">
        <v>200</v>
      </c>
      <c r="B448" s="1">
        <v>10</v>
      </c>
      <c r="I448" s="1">
        <v>1</v>
      </c>
      <c r="J448" s="1">
        <v>1</v>
      </c>
      <c r="K448" s="1">
        <v>1</v>
      </c>
      <c r="L448" s="1">
        <v>2</v>
      </c>
      <c r="M448" s="1">
        <v>1</v>
      </c>
      <c r="N448" s="1">
        <v>1</v>
      </c>
      <c r="O448" s="1">
        <v>1</v>
      </c>
      <c r="P448" s="1">
        <v>1</v>
      </c>
      <c r="Q448" s="1">
        <v>1</v>
      </c>
      <c r="R448" s="1">
        <v>1</v>
      </c>
      <c r="S448" s="1">
        <v>1</v>
      </c>
      <c r="T448" s="1">
        <v>1</v>
      </c>
      <c r="U448" s="1">
        <v>3</v>
      </c>
      <c r="V448" s="1">
        <v>1</v>
      </c>
      <c r="W448" s="1">
        <v>5</v>
      </c>
      <c r="X448" s="1">
        <v>3</v>
      </c>
      <c r="Y448" s="1">
        <v>2</v>
      </c>
      <c r="Z448" s="1">
        <v>1</v>
      </c>
      <c r="AA448" s="1">
        <v>2</v>
      </c>
      <c r="AB448" s="1">
        <v>4</v>
      </c>
      <c r="AC448" s="1">
        <v>3</v>
      </c>
      <c r="AD448" s="1">
        <v>1</v>
      </c>
      <c r="AE448" s="1">
        <v>9</v>
      </c>
      <c r="AK448" s="1">
        <v>19</v>
      </c>
      <c r="AL448" t="s">
        <v>305</v>
      </c>
      <c r="AM448" s="7"/>
      <c r="AN448">
        <v>33.5</v>
      </c>
      <c r="AP448" s="7"/>
      <c r="AQ448">
        <v>58</v>
      </c>
      <c r="AX448" s="3"/>
      <c r="BA448" s="3"/>
    </row>
    <row r="449" spans="1:73" x14ac:dyDescent="0.25">
      <c r="A449" s="1" t="s">
        <v>239</v>
      </c>
      <c r="B449" s="1">
        <v>10</v>
      </c>
      <c r="I449" s="1">
        <v>2</v>
      </c>
      <c r="J449" s="1">
        <v>3</v>
      </c>
      <c r="K449" s="1">
        <v>1</v>
      </c>
      <c r="L449" s="1">
        <v>1</v>
      </c>
      <c r="M449" s="1">
        <v>3</v>
      </c>
      <c r="N449" s="1">
        <v>1</v>
      </c>
      <c r="O449" s="1">
        <v>1</v>
      </c>
      <c r="P449" s="1">
        <v>2</v>
      </c>
      <c r="Q449" s="1">
        <v>2</v>
      </c>
      <c r="R449" s="1">
        <v>2</v>
      </c>
      <c r="S449" s="1">
        <v>1</v>
      </c>
      <c r="T449" s="1">
        <v>5</v>
      </c>
      <c r="U449" s="1">
        <v>1</v>
      </c>
      <c r="V449" s="1">
        <v>3</v>
      </c>
      <c r="W449" s="1">
        <v>6</v>
      </c>
      <c r="X449" s="1">
        <v>4</v>
      </c>
      <c r="AK449" s="1">
        <v>14</v>
      </c>
      <c r="AM449" s="7">
        <v>20.75</v>
      </c>
      <c r="AP449" s="7">
        <v>27.75</v>
      </c>
      <c r="AX449" s="3"/>
      <c r="BA449" s="3"/>
    </row>
    <row r="450" spans="1:73" x14ac:dyDescent="0.25">
      <c r="A450" s="1" t="s">
        <v>240</v>
      </c>
      <c r="B450" s="1">
        <v>10</v>
      </c>
      <c r="I450" s="1">
        <v>1</v>
      </c>
      <c r="J450" s="1">
        <v>5</v>
      </c>
      <c r="K450" s="1">
        <v>1</v>
      </c>
      <c r="L450" s="1">
        <v>1</v>
      </c>
      <c r="M450" s="1">
        <v>1</v>
      </c>
      <c r="N450" s="1">
        <v>2</v>
      </c>
      <c r="O450" s="1">
        <v>7</v>
      </c>
      <c r="P450" s="1">
        <v>2</v>
      </c>
      <c r="Q450" s="1">
        <v>2</v>
      </c>
      <c r="R450" s="1">
        <v>2</v>
      </c>
      <c r="S450" s="1">
        <v>3</v>
      </c>
      <c r="T450" s="1">
        <v>1</v>
      </c>
      <c r="U450" s="1">
        <v>1</v>
      </c>
      <c r="V450" s="1">
        <v>9</v>
      </c>
      <c r="W450" s="1">
        <v>2</v>
      </c>
      <c r="X450" s="1">
        <v>3</v>
      </c>
      <c r="AK450" s="1">
        <v>13</v>
      </c>
      <c r="AM450" s="7">
        <v>40.5</v>
      </c>
      <c r="AP450" s="7">
        <v>57</v>
      </c>
      <c r="AX450" s="3"/>
      <c r="BA450" s="3"/>
    </row>
    <row r="451" spans="1:73" x14ac:dyDescent="0.25">
      <c r="A451" s="1" t="s">
        <v>241</v>
      </c>
      <c r="B451" s="1">
        <v>10</v>
      </c>
      <c r="I451" s="1">
        <v>1</v>
      </c>
      <c r="J451" s="1">
        <v>1</v>
      </c>
      <c r="K451" s="1">
        <v>2</v>
      </c>
      <c r="L451" s="1">
        <v>1</v>
      </c>
      <c r="M451" s="1">
        <v>1</v>
      </c>
      <c r="N451" s="1">
        <v>1</v>
      </c>
      <c r="O451" s="1">
        <v>1</v>
      </c>
      <c r="P451" s="1">
        <v>4</v>
      </c>
      <c r="Q451" s="1">
        <v>1</v>
      </c>
      <c r="R451" s="1">
        <v>2</v>
      </c>
      <c r="S451" s="1">
        <v>1</v>
      </c>
      <c r="T451" s="1">
        <v>1</v>
      </c>
      <c r="U451" s="1">
        <v>2</v>
      </c>
      <c r="V451" s="1">
        <v>2</v>
      </c>
      <c r="W451" s="1">
        <v>1</v>
      </c>
      <c r="X451" s="1">
        <v>1</v>
      </c>
      <c r="Y451" s="1">
        <v>6</v>
      </c>
      <c r="Z451" s="1">
        <v>2</v>
      </c>
      <c r="AA451" s="1">
        <v>4</v>
      </c>
      <c r="AB451" s="1">
        <v>1</v>
      </c>
      <c r="AC451" s="1">
        <v>6</v>
      </c>
      <c r="AK451" s="1">
        <v>17</v>
      </c>
      <c r="AL451" t="s">
        <v>305</v>
      </c>
      <c r="AM451" s="7"/>
      <c r="AN451">
        <v>27</v>
      </c>
      <c r="AP451" s="7"/>
      <c r="AQ451">
        <v>35</v>
      </c>
      <c r="AX451" s="3"/>
      <c r="BA451" s="3"/>
    </row>
    <row r="452" spans="1:73" x14ac:dyDescent="0.25">
      <c r="A452" s="1" t="s">
        <v>246</v>
      </c>
      <c r="B452" s="1">
        <v>10</v>
      </c>
      <c r="I452" s="1">
        <v>1</v>
      </c>
      <c r="J452" s="1">
        <v>1</v>
      </c>
      <c r="K452" s="1">
        <v>1</v>
      </c>
      <c r="L452" s="1">
        <v>1</v>
      </c>
      <c r="M452" s="1">
        <v>2</v>
      </c>
      <c r="N452" s="1">
        <v>1</v>
      </c>
      <c r="O452" s="1">
        <v>2</v>
      </c>
      <c r="P452" s="1">
        <v>4</v>
      </c>
      <c r="Q452" s="1">
        <v>2</v>
      </c>
      <c r="R452" s="1">
        <v>4</v>
      </c>
      <c r="S452" s="1">
        <v>3</v>
      </c>
      <c r="T452" s="1">
        <v>1</v>
      </c>
      <c r="U452" s="1">
        <v>2</v>
      </c>
      <c r="V452" s="1">
        <v>1</v>
      </c>
      <c r="W452" s="1">
        <v>1</v>
      </c>
      <c r="X452" s="1">
        <v>2</v>
      </c>
      <c r="Y452" s="1">
        <v>2</v>
      </c>
      <c r="Z452" s="1">
        <v>1</v>
      </c>
      <c r="AA452" s="1">
        <v>5</v>
      </c>
      <c r="AB452" s="1">
        <v>9</v>
      </c>
      <c r="AC452" s="1">
        <v>2</v>
      </c>
      <c r="AK452" s="1">
        <v>16</v>
      </c>
      <c r="AL452" t="s">
        <v>305</v>
      </c>
      <c r="AM452" s="7"/>
      <c r="AN452">
        <v>3.5</v>
      </c>
      <c r="AP452" s="7"/>
      <c r="AQ452">
        <v>10.75</v>
      </c>
      <c r="AX452" s="3"/>
      <c r="BA452" s="3"/>
    </row>
    <row r="453" spans="1:73" x14ac:dyDescent="0.25">
      <c r="A453" s="1" t="s">
        <v>253</v>
      </c>
      <c r="B453" s="1">
        <v>10</v>
      </c>
      <c r="I453" s="1">
        <v>1</v>
      </c>
      <c r="J453" s="1">
        <v>2</v>
      </c>
      <c r="K453" s="1">
        <v>1</v>
      </c>
      <c r="L453" s="1">
        <v>1</v>
      </c>
      <c r="M453" s="1">
        <v>2</v>
      </c>
      <c r="N453" s="1">
        <v>1</v>
      </c>
      <c r="O453" s="1">
        <v>1</v>
      </c>
      <c r="P453" s="1">
        <v>1</v>
      </c>
      <c r="Q453" s="1">
        <v>1</v>
      </c>
      <c r="R453" s="1">
        <v>1</v>
      </c>
      <c r="S453" s="1">
        <v>1</v>
      </c>
      <c r="T453" s="1">
        <v>4</v>
      </c>
      <c r="U453" s="1">
        <v>3</v>
      </c>
      <c r="V453" s="1">
        <v>3</v>
      </c>
      <c r="W453" s="1">
        <v>1</v>
      </c>
      <c r="X453" s="1">
        <v>1</v>
      </c>
      <c r="Y453" s="1">
        <v>2</v>
      </c>
      <c r="Z453" s="1">
        <v>6</v>
      </c>
      <c r="AA453" s="1">
        <v>3</v>
      </c>
      <c r="AB453" s="1">
        <v>1</v>
      </c>
      <c r="AC453" s="1">
        <v>7</v>
      </c>
      <c r="AD453" s="1">
        <v>2</v>
      </c>
      <c r="AE453" s="1">
        <v>10</v>
      </c>
      <c r="AK453" s="1">
        <v>17</v>
      </c>
      <c r="AL453" t="s">
        <v>305</v>
      </c>
      <c r="AM453" s="7"/>
      <c r="AN453">
        <v>21.25</v>
      </c>
      <c r="AP453" s="7"/>
      <c r="AQ453">
        <v>33.25</v>
      </c>
      <c r="AX453" s="3"/>
      <c r="BA453" s="3"/>
    </row>
    <row r="454" spans="1:73" x14ac:dyDescent="0.25">
      <c r="A454" s="1" t="s">
        <v>267</v>
      </c>
      <c r="B454" s="1">
        <v>10</v>
      </c>
      <c r="I454" s="1">
        <v>1</v>
      </c>
      <c r="J454" s="1">
        <v>1</v>
      </c>
      <c r="K454" s="1">
        <v>1</v>
      </c>
      <c r="L454" s="1">
        <v>1</v>
      </c>
      <c r="M454" s="1">
        <v>1</v>
      </c>
      <c r="N454" s="1">
        <v>1</v>
      </c>
      <c r="O454" s="1">
        <v>3</v>
      </c>
      <c r="P454" s="1">
        <v>3</v>
      </c>
      <c r="Q454" s="1">
        <v>1</v>
      </c>
      <c r="R454" s="1">
        <v>2</v>
      </c>
      <c r="S454" s="1">
        <v>1</v>
      </c>
      <c r="T454" s="1">
        <v>8</v>
      </c>
      <c r="U454" s="1">
        <v>4</v>
      </c>
      <c r="V454" s="1">
        <v>2</v>
      </c>
      <c r="W454" s="1">
        <v>2</v>
      </c>
      <c r="X454" s="1">
        <v>13</v>
      </c>
      <c r="Y454" s="1">
        <v>9</v>
      </c>
      <c r="Z454" s="1">
        <v>3</v>
      </c>
      <c r="AA454" s="1">
        <v>3</v>
      </c>
      <c r="AK454" s="1">
        <v>14</v>
      </c>
      <c r="AM454" s="7">
        <v>13.5</v>
      </c>
      <c r="AP454" s="7">
        <v>53</v>
      </c>
      <c r="AX454" s="3"/>
      <c r="BA454" s="3"/>
    </row>
    <row r="455" spans="1:73" x14ac:dyDescent="0.25">
      <c r="A455" s="1" t="s">
        <v>273</v>
      </c>
      <c r="B455" s="1">
        <v>10</v>
      </c>
      <c r="I455" s="1">
        <v>2</v>
      </c>
      <c r="J455" s="1">
        <v>1</v>
      </c>
      <c r="K455" s="1">
        <v>2</v>
      </c>
      <c r="L455" s="1">
        <v>2</v>
      </c>
      <c r="M455" s="1">
        <v>2</v>
      </c>
      <c r="N455" s="1">
        <v>1</v>
      </c>
      <c r="O455" s="1">
        <v>1</v>
      </c>
      <c r="P455" s="1">
        <v>1</v>
      </c>
      <c r="Q455" s="1">
        <v>1</v>
      </c>
      <c r="R455" s="1">
        <v>5</v>
      </c>
      <c r="S455" s="1">
        <v>1</v>
      </c>
      <c r="T455" s="1">
        <v>4</v>
      </c>
      <c r="U455" s="1">
        <v>2</v>
      </c>
      <c r="V455" s="1">
        <v>3</v>
      </c>
      <c r="W455" s="1">
        <v>1</v>
      </c>
      <c r="X455" s="1">
        <v>3</v>
      </c>
      <c r="Y455" s="1">
        <v>6</v>
      </c>
      <c r="Z455" s="1">
        <v>2</v>
      </c>
      <c r="AA455" s="1">
        <v>7</v>
      </c>
      <c r="AB455" s="1">
        <v>4</v>
      </c>
      <c r="AC455" s="1">
        <v>1</v>
      </c>
      <c r="AK455" s="1">
        <v>15</v>
      </c>
      <c r="AM455" s="7">
        <v>5.5</v>
      </c>
      <c r="AP455" s="7">
        <v>7.5</v>
      </c>
      <c r="AX455" s="3"/>
      <c r="BA455" s="3"/>
    </row>
    <row r="456" spans="1:73" x14ac:dyDescent="0.25">
      <c r="A456" s="1" t="s">
        <v>284</v>
      </c>
      <c r="B456" s="1">
        <v>10</v>
      </c>
      <c r="I456" s="1">
        <v>2</v>
      </c>
      <c r="J456" s="1">
        <v>3</v>
      </c>
      <c r="K456" s="1">
        <v>1</v>
      </c>
      <c r="L456" s="1">
        <v>2</v>
      </c>
      <c r="M456" s="1">
        <v>3</v>
      </c>
      <c r="N456" s="1">
        <v>1</v>
      </c>
      <c r="O456" s="1">
        <v>3</v>
      </c>
      <c r="P456" s="1">
        <v>2</v>
      </c>
      <c r="Q456" s="1">
        <v>1</v>
      </c>
      <c r="R456" s="1">
        <v>1</v>
      </c>
      <c r="S456" s="1">
        <v>1</v>
      </c>
      <c r="T456" s="1">
        <v>3</v>
      </c>
      <c r="U456" s="1">
        <v>2</v>
      </c>
      <c r="V456" s="1">
        <v>4</v>
      </c>
      <c r="W456" s="1">
        <v>4</v>
      </c>
      <c r="X456" s="1">
        <v>4</v>
      </c>
      <c r="Y456" s="1">
        <v>3</v>
      </c>
      <c r="Z456" s="1">
        <v>2</v>
      </c>
      <c r="AA456" s="1">
        <v>2</v>
      </c>
      <c r="AB456" s="1">
        <v>1</v>
      </c>
      <c r="AC456" s="1">
        <v>5</v>
      </c>
      <c r="AK456" s="1">
        <v>14</v>
      </c>
      <c r="AM456" s="7">
        <v>20.75</v>
      </c>
      <c r="AP456" s="7">
        <v>11.25</v>
      </c>
      <c r="AX456" s="3"/>
      <c r="BA456" s="3"/>
    </row>
    <row r="457" spans="1:73" x14ac:dyDescent="0.25">
      <c r="A457" s="1" t="s">
        <v>289</v>
      </c>
      <c r="B457" s="1">
        <v>10</v>
      </c>
      <c r="I457" s="1">
        <v>3</v>
      </c>
      <c r="J457" s="1">
        <v>1</v>
      </c>
      <c r="K457" s="1">
        <v>1</v>
      </c>
      <c r="L457" s="1">
        <v>2</v>
      </c>
      <c r="M457" s="1">
        <v>2</v>
      </c>
      <c r="N457" s="1">
        <v>1</v>
      </c>
      <c r="O457" s="1">
        <v>1</v>
      </c>
      <c r="P457" s="1">
        <v>6</v>
      </c>
      <c r="Q457" s="1">
        <v>1</v>
      </c>
      <c r="R457" s="1">
        <v>4</v>
      </c>
      <c r="S457" s="1">
        <v>2</v>
      </c>
      <c r="T457" s="1">
        <v>4</v>
      </c>
      <c r="U457" s="1">
        <v>1</v>
      </c>
      <c r="V457" s="1">
        <v>4</v>
      </c>
      <c r="W457" s="1">
        <v>3</v>
      </c>
      <c r="X457" s="1">
        <v>6</v>
      </c>
      <c r="Y457" s="1">
        <v>1</v>
      </c>
      <c r="Z457" s="1">
        <v>3</v>
      </c>
      <c r="AA457" s="1">
        <v>3</v>
      </c>
      <c r="AB457" s="1">
        <v>2</v>
      </c>
      <c r="AC457" s="1">
        <v>6</v>
      </c>
      <c r="AD457" s="1">
        <v>1</v>
      </c>
      <c r="AE457" s="1">
        <v>2</v>
      </c>
      <c r="AF457" s="3">
        <v>6</v>
      </c>
      <c r="AK457" s="1">
        <v>13</v>
      </c>
      <c r="AM457" s="7">
        <v>31.25</v>
      </c>
      <c r="AP457" s="7">
        <v>18.5</v>
      </c>
      <c r="AX457" s="3"/>
      <c r="BA457" s="3"/>
    </row>
    <row r="458" spans="1:73" x14ac:dyDescent="0.25">
      <c r="A458" s="1" t="s">
        <v>295</v>
      </c>
      <c r="B458" s="1">
        <v>10</v>
      </c>
      <c r="I458" s="1">
        <v>1</v>
      </c>
      <c r="J458" s="1">
        <v>2</v>
      </c>
      <c r="K458" s="1">
        <v>1</v>
      </c>
      <c r="L458" s="1">
        <v>1</v>
      </c>
      <c r="M458" s="1">
        <v>1</v>
      </c>
      <c r="N458" s="1">
        <v>1</v>
      </c>
      <c r="O458" s="1">
        <v>1</v>
      </c>
      <c r="P458" s="1">
        <v>1</v>
      </c>
      <c r="Q458" s="1">
        <v>2</v>
      </c>
      <c r="R458" s="1">
        <v>1</v>
      </c>
      <c r="S458" s="1">
        <v>2</v>
      </c>
      <c r="T458" s="1">
        <v>3</v>
      </c>
      <c r="U458" s="1">
        <v>1</v>
      </c>
      <c r="V458" s="1">
        <v>2</v>
      </c>
      <c r="W458" s="1">
        <v>1</v>
      </c>
      <c r="X458" s="1">
        <v>16</v>
      </c>
      <c r="Y458" s="1">
        <v>1</v>
      </c>
      <c r="Z458" s="1">
        <v>1</v>
      </c>
      <c r="AA458" s="1">
        <v>2</v>
      </c>
      <c r="AB458" s="1">
        <v>1</v>
      </c>
      <c r="AC458" s="1">
        <v>3</v>
      </c>
      <c r="AD458" s="1">
        <v>11</v>
      </c>
      <c r="AK458" s="1">
        <v>15</v>
      </c>
      <c r="AM458" s="7"/>
      <c r="AN458">
        <v>33</v>
      </c>
      <c r="AP458" s="7"/>
      <c r="AQ458">
        <v>14.5</v>
      </c>
      <c r="AX458" s="3"/>
      <c r="BA458" s="3"/>
    </row>
    <row r="459" spans="1:73" x14ac:dyDescent="0.25">
      <c r="A459" s="1" t="s">
        <v>300</v>
      </c>
      <c r="B459" s="1">
        <v>10</v>
      </c>
      <c r="I459" s="1">
        <v>1</v>
      </c>
      <c r="J459" s="1">
        <v>1</v>
      </c>
      <c r="K459" s="1">
        <v>1</v>
      </c>
      <c r="L459" s="1">
        <v>1</v>
      </c>
      <c r="M459" s="1">
        <v>2</v>
      </c>
      <c r="N459" s="1">
        <v>5</v>
      </c>
      <c r="O459" s="1">
        <v>5</v>
      </c>
      <c r="P459" s="1">
        <v>3</v>
      </c>
      <c r="Q459" s="1">
        <v>1</v>
      </c>
      <c r="R459" s="1">
        <v>4</v>
      </c>
      <c r="S459" s="1">
        <v>1</v>
      </c>
      <c r="T459" s="1">
        <v>2</v>
      </c>
      <c r="U459" s="1">
        <v>2</v>
      </c>
      <c r="V459" s="1">
        <v>3</v>
      </c>
      <c r="W459" s="1">
        <v>3</v>
      </c>
      <c r="X459" s="1">
        <v>3</v>
      </c>
      <c r="Y459" s="1">
        <v>1</v>
      </c>
      <c r="Z459" s="1">
        <v>6</v>
      </c>
      <c r="AA459" s="1">
        <v>1</v>
      </c>
      <c r="AB459" s="1">
        <v>7</v>
      </c>
      <c r="AC459" s="1">
        <v>5</v>
      </c>
      <c r="AD459" s="1">
        <v>3</v>
      </c>
      <c r="AE459" s="1">
        <v>3</v>
      </c>
      <c r="AK459" s="1">
        <v>13</v>
      </c>
      <c r="AM459" s="7">
        <v>35</v>
      </c>
      <c r="AP459" s="7">
        <v>21.5</v>
      </c>
      <c r="AX459" s="3"/>
      <c r="BA459" s="3"/>
    </row>
    <row r="460" spans="1:73" x14ac:dyDescent="0.25">
      <c r="A460" s="13" t="s">
        <v>310</v>
      </c>
      <c r="B460" s="13">
        <v>10</v>
      </c>
      <c r="E460" s="13"/>
      <c r="F460" s="13"/>
      <c r="G460" s="13"/>
      <c r="H460" s="13"/>
      <c r="I460" s="13">
        <v>1</v>
      </c>
      <c r="J460" s="13">
        <v>2</v>
      </c>
      <c r="K460" s="13">
        <v>1</v>
      </c>
      <c r="L460" s="13">
        <v>1</v>
      </c>
      <c r="M460" s="13">
        <v>1</v>
      </c>
      <c r="N460" s="13">
        <v>1</v>
      </c>
      <c r="O460" s="13">
        <v>1</v>
      </c>
      <c r="P460" s="13">
        <v>2</v>
      </c>
      <c r="Q460" s="13">
        <v>1</v>
      </c>
      <c r="R460" s="13">
        <v>1</v>
      </c>
      <c r="S460" s="13">
        <v>3</v>
      </c>
      <c r="T460" s="13">
        <v>2</v>
      </c>
      <c r="U460" s="13">
        <v>2</v>
      </c>
      <c r="V460" s="13">
        <v>3</v>
      </c>
      <c r="W460" s="13">
        <v>7</v>
      </c>
      <c r="X460" s="13">
        <v>2</v>
      </c>
      <c r="Y460" s="13">
        <v>1</v>
      </c>
      <c r="Z460" s="13">
        <v>2</v>
      </c>
      <c r="AA460" s="13">
        <v>4</v>
      </c>
      <c r="AB460" s="13">
        <v>1</v>
      </c>
      <c r="AC460" s="13">
        <v>2</v>
      </c>
      <c r="AD460" s="13">
        <v>2</v>
      </c>
      <c r="AE460" s="13"/>
      <c r="AG460" s="13"/>
      <c r="AH460" s="13"/>
      <c r="AI460" s="13"/>
      <c r="AJ460" s="13"/>
      <c r="AK460" s="13">
        <v>15</v>
      </c>
      <c r="AM460" s="7"/>
      <c r="AN460">
        <v>5.75</v>
      </c>
      <c r="AP460" s="7"/>
      <c r="AQ460">
        <v>37.5</v>
      </c>
      <c r="AX460" s="3"/>
      <c r="BA460" s="3"/>
      <c r="BT460" s="13"/>
      <c r="BU460" s="13"/>
    </row>
    <row r="461" spans="1:73" x14ac:dyDescent="0.25">
      <c r="A461" s="14" t="s">
        <v>312</v>
      </c>
      <c r="B461" s="14">
        <v>10</v>
      </c>
      <c r="E461" s="14"/>
      <c r="F461" s="14"/>
      <c r="G461" s="14"/>
      <c r="H461" s="14"/>
      <c r="I461" s="14">
        <v>1</v>
      </c>
      <c r="J461" s="14">
        <v>1</v>
      </c>
      <c r="K461" s="14">
        <v>1</v>
      </c>
      <c r="L461" s="14">
        <v>3</v>
      </c>
      <c r="M461" s="14">
        <v>1</v>
      </c>
      <c r="N461" s="14">
        <v>1</v>
      </c>
      <c r="O461" s="14">
        <v>2</v>
      </c>
      <c r="P461" s="14">
        <v>2</v>
      </c>
      <c r="Q461" s="14">
        <v>1</v>
      </c>
      <c r="R461" s="14">
        <v>2</v>
      </c>
      <c r="S461" s="14">
        <v>1</v>
      </c>
      <c r="T461" s="14">
        <v>1</v>
      </c>
      <c r="U461" s="14">
        <v>1</v>
      </c>
      <c r="V461" s="14">
        <v>1</v>
      </c>
      <c r="W461" s="14">
        <v>1</v>
      </c>
      <c r="X461" s="14">
        <v>1</v>
      </c>
      <c r="Y461" s="14">
        <v>8</v>
      </c>
      <c r="Z461" s="14">
        <v>1</v>
      </c>
      <c r="AA461" s="14">
        <v>3</v>
      </c>
      <c r="AB461" s="14">
        <v>3</v>
      </c>
      <c r="AC461" s="14">
        <v>2</v>
      </c>
      <c r="AD461" s="14">
        <v>1</v>
      </c>
      <c r="AE461" s="14">
        <v>9</v>
      </c>
      <c r="AF461" s="3">
        <v>1</v>
      </c>
      <c r="AG461" s="14"/>
      <c r="AH461" s="14"/>
      <c r="AI461" s="14"/>
      <c r="AJ461" s="14"/>
      <c r="AK461" s="14">
        <v>18</v>
      </c>
      <c r="AM461" s="7"/>
      <c r="AN461">
        <v>33.25</v>
      </c>
      <c r="AP461" s="7"/>
      <c r="AQ461">
        <v>56.75</v>
      </c>
      <c r="AX461" s="3"/>
      <c r="BA461" s="3"/>
      <c r="BT461" s="14"/>
      <c r="BU461" s="14"/>
    </row>
    <row r="462" spans="1:73" x14ac:dyDescent="0.25">
      <c r="A462" s="17" t="s">
        <v>314</v>
      </c>
      <c r="B462" s="17">
        <v>10</v>
      </c>
      <c r="E462" s="17"/>
      <c r="F462" s="17"/>
      <c r="G462" s="17"/>
      <c r="H462" s="17"/>
      <c r="I462" s="17">
        <v>2</v>
      </c>
      <c r="J462" s="17">
        <v>1</v>
      </c>
      <c r="K462" s="17">
        <v>1</v>
      </c>
      <c r="L462" s="17">
        <v>2</v>
      </c>
      <c r="M462" s="17">
        <v>1</v>
      </c>
      <c r="N462" s="17">
        <v>1</v>
      </c>
      <c r="O462" s="17">
        <v>1</v>
      </c>
      <c r="P462" s="17">
        <v>1</v>
      </c>
      <c r="Q462" s="17">
        <v>1</v>
      </c>
      <c r="R462" s="17">
        <v>3</v>
      </c>
      <c r="S462" s="17">
        <v>1</v>
      </c>
      <c r="T462" s="17">
        <v>1</v>
      </c>
      <c r="U462" s="17">
        <v>1</v>
      </c>
      <c r="V462" s="17">
        <v>1</v>
      </c>
      <c r="W462" s="17">
        <v>8</v>
      </c>
      <c r="X462" s="17">
        <v>2</v>
      </c>
      <c r="Y462" s="17">
        <v>14</v>
      </c>
      <c r="Z462" s="17">
        <v>3</v>
      </c>
      <c r="AA462" s="17">
        <v>1</v>
      </c>
      <c r="AB462" s="17"/>
      <c r="AC462" s="17"/>
      <c r="AD462" s="17"/>
      <c r="AE462" s="17"/>
      <c r="AG462" s="17"/>
      <c r="AH462" s="17"/>
      <c r="AI462" s="17"/>
      <c r="AJ462" s="17"/>
      <c r="AK462" s="17">
        <v>16</v>
      </c>
      <c r="AM462" s="7"/>
      <c r="AN462">
        <v>15.5</v>
      </c>
      <c r="AP462" s="7">
        <v>2.75</v>
      </c>
      <c r="AX462" s="3"/>
      <c r="AY462" s="17"/>
      <c r="BA462" s="3"/>
      <c r="BT462" s="17"/>
      <c r="BU462" s="17"/>
    </row>
    <row r="463" spans="1:73" x14ac:dyDescent="0.25">
      <c r="A463" s="17" t="s">
        <v>317</v>
      </c>
      <c r="B463" s="17">
        <v>10</v>
      </c>
      <c r="E463" s="17"/>
      <c r="F463" s="17"/>
      <c r="G463" s="17"/>
      <c r="H463" s="17"/>
      <c r="I463" s="17">
        <v>1</v>
      </c>
      <c r="J463" s="17">
        <v>1</v>
      </c>
      <c r="K463" s="17">
        <v>1</v>
      </c>
      <c r="L463" s="17">
        <v>3</v>
      </c>
      <c r="M463" s="17">
        <v>1</v>
      </c>
      <c r="N463" s="17">
        <v>7</v>
      </c>
      <c r="O463" s="17">
        <v>1</v>
      </c>
      <c r="P463" s="17">
        <v>1</v>
      </c>
      <c r="Q463" s="17">
        <v>2</v>
      </c>
      <c r="R463" s="17">
        <v>1</v>
      </c>
      <c r="S463" s="17">
        <v>3</v>
      </c>
      <c r="T463" s="17">
        <v>1</v>
      </c>
      <c r="U463" s="17">
        <v>1</v>
      </c>
      <c r="V463" s="17">
        <v>3</v>
      </c>
      <c r="W463" s="17">
        <v>1</v>
      </c>
      <c r="X463" s="17">
        <v>5</v>
      </c>
      <c r="Y463" s="17">
        <v>6</v>
      </c>
      <c r="Z463" s="17">
        <v>1</v>
      </c>
      <c r="AA463" s="17">
        <v>2</v>
      </c>
      <c r="AB463" s="17">
        <v>11</v>
      </c>
      <c r="AC463" s="17">
        <v>3</v>
      </c>
      <c r="AD463" s="17">
        <v>7</v>
      </c>
      <c r="AE463" s="17"/>
      <c r="AG463" s="17"/>
      <c r="AH463" s="17"/>
      <c r="AI463" s="17"/>
      <c r="AJ463" s="17"/>
      <c r="AK463" s="17">
        <v>15</v>
      </c>
      <c r="AM463" s="7">
        <v>5.25</v>
      </c>
      <c r="AP463" s="7">
        <v>18.5</v>
      </c>
      <c r="AX463" s="3"/>
      <c r="AY463" s="17"/>
      <c r="BA463" s="3"/>
      <c r="BT463" s="17"/>
      <c r="BU463" s="17"/>
    </row>
    <row r="464" spans="1:73" x14ac:dyDescent="0.25">
      <c r="A464" s="18" t="s">
        <v>318</v>
      </c>
      <c r="B464" s="18">
        <v>10</v>
      </c>
      <c r="E464" s="18"/>
      <c r="F464" s="18"/>
      <c r="G464" s="18"/>
      <c r="H464" s="18"/>
      <c r="I464" s="18">
        <v>1</v>
      </c>
      <c r="J464" s="18">
        <v>1</v>
      </c>
      <c r="K464" s="18">
        <v>1</v>
      </c>
      <c r="L464" s="18">
        <v>1</v>
      </c>
      <c r="M464" s="18">
        <v>1</v>
      </c>
      <c r="N464" s="18">
        <v>6</v>
      </c>
      <c r="O464" s="18">
        <v>1</v>
      </c>
      <c r="P464" s="18">
        <v>2</v>
      </c>
      <c r="Q464" s="18">
        <v>1</v>
      </c>
      <c r="R464" s="18">
        <v>1</v>
      </c>
      <c r="S464" s="18">
        <v>1</v>
      </c>
      <c r="T464" s="18">
        <v>1</v>
      </c>
      <c r="U464" s="18">
        <v>3</v>
      </c>
      <c r="V464" s="18">
        <v>2</v>
      </c>
      <c r="W464" s="18">
        <v>5</v>
      </c>
      <c r="X464" s="18">
        <v>1</v>
      </c>
      <c r="Y464" s="18">
        <v>3</v>
      </c>
      <c r="Z464" s="18">
        <v>5</v>
      </c>
      <c r="AA464" s="18">
        <v>12</v>
      </c>
      <c r="AB464" s="18"/>
      <c r="AC464" s="18"/>
      <c r="AD464" s="18"/>
      <c r="AE464" s="18"/>
      <c r="AG464" s="18"/>
      <c r="AH464" s="18"/>
      <c r="AI464" s="18"/>
      <c r="AJ464" s="18"/>
      <c r="AK464" s="18">
        <v>16</v>
      </c>
      <c r="AM464" s="7"/>
      <c r="AN464">
        <v>3.5</v>
      </c>
      <c r="AP464" s="7">
        <v>11.25</v>
      </c>
      <c r="AX464" s="3"/>
      <c r="AY464" s="18"/>
      <c r="BA464" s="3"/>
      <c r="BT464" s="18"/>
      <c r="BU464" s="18"/>
    </row>
    <row r="465" spans="1:73" x14ac:dyDescent="0.25">
      <c r="A465" s="26" t="s">
        <v>325</v>
      </c>
      <c r="B465" s="26">
        <v>10</v>
      </c>
      <c r="E465" s="26"/>
      <c r="F465" s="26"/>
      <c r="G465" s="26"/>
      <c r="H465" s="26"/>
      <c r="I465" s="26">
        <v>1</v>
      </c>
      <c r="J465" s="26">
        <v>1</v>
      </c>
      <c r="K465" s="26">
        <v>1</v>
      </c>
      <c r="L465" s="26">
        <v>1</v>
      </c>
      <c r="M465" s="26">
        <v>2</v>
      </c>
      <c r="N465" s="26">
        <v>4</v>
      </c>
      <c r="O465" s="26">
        <v>2</v>
      </c>
      <c r="P465" s="26">
        <v>1</v>
      </c>
      <c r="Q465" s="26">
        <v>1</v>
      </c>
      <c r="R465" s="26">
        <v>1</v>
      </c>
      <c r="S465" s="26">
        <v>1</v>
      </c>
      <c r="T465" s="26">
        <v>3</v>
      </c>
      <c r="U465" s="26">
        <v>1</v>
      </c>
      <c r="V465" s="26">
        <v>5</v>
      </c>
      <c r="W465" s="26">
        <v>1</v>
      </c>
      <c r="X465" s="26">
        <v>8</v>
      </c>
      <c r="Y465" s="26">
        <v>7</v>
      </c>
      <c r="Z465" s="26">
        <v>2</v>
      </c>
      <c r="AA465" s="26">
        <v>14</v>
      </c>
      <c r="AB465" s="26"/>
      <c r="AC465" s="26"/>
      <c r="AD465" s="26"/>
      <c r="AE465" s="26"/>
      <c r="AG465" s="26"/>
      <c r="AH465" s="26"/>
      <c r="AI465" s="26"/>
      <c r="AJ465" s="26"/>
      <c r="AK465" s="26">
        <v>15</v>
      </c>
      <c r="AM465" s="7"/>
      <c r="AN465">
        <v>10.5</v>
      </c>
      <c r="AP465" s="7">
        <v>33.25</v>
      </c>
      <c r="AX465" s="3"/>
      <c r="AY465" s="26"/>
      <c r="BA465" s="3"/>
      <c r="BT465" s="26"/>
      <c r="BU465" s="26"/>
    </row>
    <row r="466" spans="1:73" x14ac:dyDescent="0.25">
      <c r="A466" s="28" t="s">
        <v>327</v>
      </c>
      <c r="B466" s="28">
        <v>10</v>
      </c>
      <c r="E466" s="28"/>
      <c r="F466" s="28"/>
      <c r="G466" s="28"/>
      <c r="H466" s="28"/>
      <c r="I466" s="28">
        <v>3</v>
      </c>
      <c r="J466" s="28">
        <v>1</v>
      </c>
      <c r="K466" s="28">
        <v>1</v>
      </c>
      <c r="L466" s="28">
        <v>1</v>
      </c>
      <c r="M466" s="28">
        <v>1</v>
      </c>
      <c r="N466" s="28">
        <v>1</v>
      </c>
      <c r="O466" s="28">
        <v>3</v>
      </c>
      <c r="P466" s="28">
        <v>1</v>
      </c>
      <c r="Q466" s="28">
        <v>2</v>
      </c>
      <c r="R466" s="28">
        <v>1</v>
      </c>
      <c r="S466" s="28">
        <v>2</v>
      </c>
      <c r="T466" s="28">
        <v>3</v>
      </c>
      <c r="U466" s="28">
        <v>1</v>
      </c>
      <c r="V466" s="28">
        <v>5</v>
      </c>
      <c r="W466" s="28">
        <v>3</v>
      </c>
      <c r="X466" s="28">
        <v>3</v>
      </c>
      <c r="Y466" s="28">
        <v>3</v>
      </c>
      <c r="Z466" s="28">
        <v>3</v>
      </c>
      <c r="AA466" s="28">
        <v>3</v>
      </c>
      <c r="AB466" s="28">
        <v>4</v>
      </c>
      <c r="AC466" s="28">
        <v>9</v>
      </c>
      <c r="AD466" s="28">
        <v>7</v>
      </c>
      <c r="AE466" s="28">
        <v>2</v>
      </c>
      <c r="AG466" s="28"/>
      <c r="AH466" s="28"/>
      <c r="AI466" s="28"/>
      <c r="AJ466" s="28"/>
      <c r="AK466" s="28">
        <v>15</v>
      </c>
      <c r="AM466" s="7">
        <v>1.5</v>
      </c>
      <c r="AP466" s="7"/>
      <c r="AQ466">
        <v>2.25</v>
      </c>
      <c r="AX466" s="3"/>
      <c r="AY466" s="28"/>
      <c r="BA466" s="3"/>
      <c r="BT466" s="28"/>
      <c r="BU466" s="28"/>
    </row>
    <row r="467" spans="1:73" x14ac:dyDescent="0.25">
      <c r="A467" s="39" t="s">
        <v>334</v>
      </c>
      <c r="B467" s="39">
        <v>10</v>
      </c>
      <c r="E467" s="39"/>
      <c r="F467" s="39"/>
      <c r="G467" s="39"/>
      <c r="H467" s="39"/>
      <c r="I467" s="39">
        <v>2</v>
      </c>
      <c r="J467" s="39">
        <v>4</v>
      </c>
      <c r="K467" s="39">
        <v>1</v>
      </c>
      <c r="L467" s="39">
        <v>2</v>
      </c>
      <c r="M467" s="39">
        <v>1</v>
      </c>
      <c r="N467" s="39">
        <v>1</v>
      </c>
      <c r="O467" s="39">
        <v>1</v>
      </c>
      <c r="P467" s="39">
        <v>1</v>
      </c>
      <c r="Q467" s="39">
        <v>5</v>
      </c>
      <c r="R467" s="39">
        <v>2</v>
      </c>
      <c r="S467" s="39">
        <v>3</v>
      </c>
      <c r="T467" s="39">
        <v>4</v>
      </c>
      <c r="U467" s="39">
        <v>4</v>
      </c>
      <c r="V467" s="39">
        <v>2</v>
      </c>
      <c r="W467" s="39">
        <v>2</v>
      </c>
      <c r="X467" s="39">
        <v>4</v>
      </c>
      <c r="Y467" s="39">
        <v>1</v>
      </c>
      <c r="Z467" s="39">
        <v>3</v>
      </c>
      <c r="AA467" s="39">
        <v>3</v>
      </c>
      <c r="AB467" s="39">
        <v>4</v>
      </c>
      <c r="AC467" s="39">
        <v>9</v>
      </c>
      <c r="AD467" s="39"/>
      <c r="AE467" s="39"/>
      <c r="AG467" s="39"/>
      <c r="AH467" s="39"/>
      <c r="AI467" s="39"/>
      <c r="AJ467" s="39"/>
      <c r="AK467" s="39">
        <v>13</v>
      </c>
      <c r="AM467" s="7"/>
      <c r="AP467" s="7"/>
      <c r="AX467" s="3"/>
      <c r="AY467" s="39"/>
      <c r="BA467" s="3"/>
      <c r="BT467" s="39"/>
      <c r="BU467" s="39"/>
    </row>
    <row r="468" spans="1:73" x14ac:dyDescent="0.25">
      <c r="A468" s="40" t="s">
        <v>336</v>
      </c>
      <c r="B468" s="40">
        <v>10</v>
      </c>
      <c r="E468" s="40"/>
      <c r="F468" s="40"/>
      <c r="G468" s="40"/>
      <c r="H468" s="40"/>
      <c r="I468" s="40">
        <v>2</v>
      </c>
      <c r="J468" s="40">
        <v>1</v>
      </c>
      <c r="K468" s="40">
        <v>1</v>
      </c>
      <c r="L468" s="40">
        <v>1</v>
      </c>
      <c r="M468" s="40">
        <v>2</v>
      </c>
      <c r="N468" s="40">
        <v>4</v>
      </c>
      <c r="O468" s="40">
        <v>1</v>
      </c>
      <c r="P468" s="40">
        <v>2</v>
      </c>
      <c r="Q468" s="40">
        <v>1</v>
      </c>
      <c r="R468" s="40">
        <v>1</v>
      </c>
      <c r="S468" s="40">
        <v>1</v>
      </c>
      <c r="T468" s="40">
        <v>2</v>
      </c>
      <c r="U468" s="40">
        <v>9</v>
      </c>
      <c r="V468" s="40">
        <v>1</v>
      </c>
      <c r="W468" s="40">
        <v>1</v>
      </c>
      <c r="X468" s="40">
        <v>5</v>
      </c>
      <c r="Y468" s="40">
        <v>2</v>
      </c>
      <c r="Z468" s="40">
        <v>1</v>
      </c>
      <c r="AA468" s="40">
        <v>2</v>
      </c>
      <c r="AB468" s="40">
        <v>3</v>
      </c>
      <c r="AC468" s="40"/>
      <c r="AD468" s="40"/>
      <c r="AE468" s="40"/>
      <c r="AG468" s="40"/>
      <c r="AH468" s="40"/>
      <c r="AI468" s="40"/>
      <c r="AJ468" s="40"/>
      <c r="AK468" s="40">
        <v>15</v>
      </c>
      <c r="AM468" s="7"/>
      <c r="AP468" s="7"/>
      <c r="AX468" s="3"/>
      <c r="AY468" s="40"/>
      <c r="BA468" s="3"/>
      <c r="BT468" s="40"/>
      <c r="BU468" s="40"/>
    </row>
    <row r="469" spans="1:73" x14ac:dyDescent="0.25">
      <c r="A469" s="43" t="s">
        <v>341</v>
      </c>
      <c r="B469" s="43">
        <v>10</v>
      </c>
      <c r="E469" s="43"/>
      <c r="F469" s="43"/>
      <c r="G469" s="43"/>
      <c r="H469" s="43"/>
      <c r="I469" s="43">
        <v>1</v>
      </c>
      <c r="J469" s="43">
        <v>1</v>
      </c>
      <c r="K469" s="43">
        <v>1</v>
      </c>
      <c r="L469" s="43">
        <v>1</v>
      </c>
      <c r="M469" s="43">
        <v>1</v>
      </c>
      <c r="N469" s="43">
        <v>1</v>
      </c>
      <c r="O469" s="43">
        <v>4</v>
      </c>
      <c r="P469" s="43">
        <v>1</v>
      </c>
      <c r="Q469" s="43">
        <v>1</v>
      </c>
      <c r="R469" s="43">
        <v>5</v>
      </c>
      <c r="S469" s="43">
        <v>1</v>
      </c>
      <c r="T469" s="43">
        <v>6</v>
      </c>
      <c r="U469" s="43">
        <v>5</v>
      </c>
      <c r="V469" s="43">
        <v>1</v>
      </c>
      <c r="W469" s="43">
        <v>4</v>
      </c>
      <c r="X469" s="43">
        <v>5</v>
      </c>
      <c r="Y469" s="43">
        <v>3</v>
      </c>
      <c r="Z469" s="43">
        <v>1</v>
      </c>
      <c r="AA469" s="43">
        <v>2</v>
      </c>
      <c r="AB469" s="43">
        <v>6</v>
      </c>
      <c r="AC469" s="43"/>
      <c r="AD469" s="43"/>
      <c r="AE469" s="43"/>
      <c r="AG469" s="43"/>
      <c r="AH469" s="43"/>
      <c r="AI469" s="43"/>
      <c r="AJ469" s="43"/>
      <c r="AK469" s="43">
        <v>14</v>
      </c>
      <c r="AM469" s="7"/>
      <c r="AP469" s="7"/>
      <c r="AX469" s="3"/>
      <c r="AY469" s="43"/>
      <c r="BA469" s="3"/>
      <c r="BT469" s="43"/>
      <c r="BU469" s="43"/>
    </row>
    <row r="470" spans="1:73" x14ac:dyDescent="0.25">
      <c r="A470" s="44" t="s">
        <v>344</v>
      </c>
      <c r="B470" s="44">
        <v>10</v>
      </c>
      <c r="E470" s="44"/>
      <c r="F470" s="44"/>
      <c r="G470" s="44"/>
      <c r="H470" s="44"/>
      <c r="I470" s="44">
        <v>1</v>
      </c>
      <c r="J470" s="44">
        <v>2</v>
      </c>
      <c r="K470" s="44">
        <v>1</v>
      </c>
      <c r="L470" s="44">
        <v>2</v>
      </c>
      <c r="M470" s="44">
        <v>1</v>
      </c>
      <c r="N470" s="44">
        <v>1</v>
      </c>
      <c r="O470" s="44">
        <v>1</v>
      </c>
      <c r="P470" s="44">
        <v>1</v>
      </c>
      <c r="Q470" s="44">
        <v>1</v>
      </c>
      <c r="R470" s="44">
        <v>4</v>
      </c>
      <c r="S470" s="44">
        <v>2</v>
      </c>
      <c r="T470" s="44">
        <v>2</v>
      </c>
      <c r="U470" s="44">
        <v>1</v>
      </c>
      <c r="V470" s="44">
        <v>1</v>
      </c>
      <c r="W470" s="44">
        <v>1</v>
      </c>
      <c r="X470" s="44">
        <v>2</v>
      </c>
      <c r="Y470" s="44">
        <v>1</v>
      </c>
      <c r="Z470" s="44">
        <v>4</v>
      </c>
      <c r="AA470" s="44">
        <v>2</v>
      </c>
      <c r="AB470" s="44">
        <v>7</v>
      </c>
      <c r="AC470" s="44">
        <v>4</v>
      </c>
      <c r="AD470" s="44">
        <v>1</v>
      </c>
      <c r="AE470" s="44">
        <v>1</v>
      </c>
      <c r="AF470" s="3">
        <v>1</v>
      </c>
      <c r="AG470" s="44">
        <v>14</v>
      </c>
      <c r="AH470" s="44">
        <v>3</v>
      </c>
      <c r="AI470" s="44"/>
      <c r="AJ470" s="44"/>
      <c r="AK470" s="44">
        <v>18</v>
      </c>
      <c r="AM470" s="7"/>
      <c r="AP470" s="7"/>
      <c r="AX470" s="3"/>
      <c r="AY470" s="44"/>
      <c r="BA470" s="3"/>
      <c r="BT470" s="44"/>
      <c r="BU470" s="44"/>
    </row>
    <row r="471" spans="1:73" x14ac:dyDescent="0.25">
      <c r="A471" s="44" t="s">
        <v>345</v>
      </c>
      <c r="B471" s="44">
        <v>10</v>
      </c>
      <c r="E471" s="44"/>
      <c r="F471" s="44"/>
      <c r="G471" s="44"/>
      <c r="H471" s="44"/>
      <c r="I471" s="44">
        <v>2</v>
      </c>
      <c r="J471" s="44">
        <v>2</v>
      </c>
      <c r="K471" s="44">
        <v>2</v>
      </c>
      <c r="L471" s="44">
        <v>1</v>
      </c>
      <c r="M471" s="44">
        <v>1</v>
      </c>
      <c r="N471" s="44">
        <v>1</v>
      </c>
      <c r="O471" s="44">
        <v>1</v>
      </c>
      <c r="P471" s="44">
        <v>1</v>
      </c>
      <c r="Q471" s="44">
        <v>1</v>
      </c>
      <c r="R471" s="44">
        <v>2</v>
      </c>
      <c r="S471" s="44">
        <v>1</v>
      </c>
      <c r="T471" s="44">
        <v>1</v>
      </c>
      <c r="U471" s="44">
        <v>2</v>
      </c>
      <c r="V471" s="44">
        <v>6</v>
      </c>
      <c r="W471" s="44">
        <v>4</v>
      </c>
      <c r="X471" s="44">
        <v>1</v>
      </c>
      <c r="Y471" s="44">
        <v>1</v>
      </c>
      <c r="Z471" s="44">
        <v>1</v>
      </c>
      <c r="AA471" s="44">
        <v>1</v>
      </c>
      <c r="AB471" s="44">
        <v>9</v>
      </c>
      <c r="AC471" s="44">
        <v>7</v>
      </c>
      <c r="AD471" s="44">
        <v>7</v>
      </c>
      <c r="AE471" s="44"/>
      <c r="AG471" s="44"/>
      <c r="AH471" s="44"/>
      <c r="AI471" s="44"/>
      <c r="AJ471" s="44"/>
      <c r="AK471" s="44">
        <v>17</v>
      </c>
      <c r="AM471" s="7"/>
      <c r="AP471" s="7"/>
      <c r="AX471" s="3"/>
      <c r="AY471" s="44"/>
      <c r="BA471" s="3"/>
      <c r="BT471" s="44"/>
      <c r="BU471" s="44"/>
    </row>
    <row r="472" spans="1:73" x14ac:dyDescent="0.25">
      <c r="A472" s="46" t="s">
        <v>346</v>
      </c>
      <c r="B472" s="46">
        <v>10</v>
      </c>
      <c r="E472" s="46"/>
      <c r="F472" s="46"/>
      <c r="G472" s="46"/>
      <c r="H472" s="46"/>
      <c r="I472" s="46">
        <v>1</v>
      </c>
      <c r="J472" s="46">
        <v>1</v>
      </c>
      <c r="K472" s="46">
        <v>1</v>
      </c>
      <c r="L472" s="46">
        <v>3</v>
      </c>
      <c r="M472" s="46">
        <v>2</v>
      </c>
      <c r="N472" s="46">
        <v>1</v>
      </c>
      <c r="O472" s="46">
        <v>1</v>
      </c>
      <c r="P472" s="46">
        <v>1</v>
      </c>
      <c r="Q472" s="46">
        <v>3</v>
      </c>
      <c r="R472" s="46">
        <v>1</v>
      </c>
      <c r="S472" s="46">
        <v>4</v>
      </c>
      <c r="T472" s="46">
        <v>1</v>
      </c>
      <c r="U472" s="46">
        <v>8</v>
      </c>
      <c r="V472" s="46">
        <v>1</v>
      </c>
      <c r="W472" s="46">
        <v>2</v>
      </c>
      <c r="X472" s="46">
        <v>10</v>
      </c>
      <c r="Y472" s="46">
        <v>3</v>
      </c>
      <c r="Z472" s="46"/>
      <c r="AA472" s="46"/>
      <c r="AB472" s="46"/>
      <c r="AC472" s="46"/>
      <c r="AD472" s="46"/>
      <c r="AE472" s="46"/>
      <c r="AG472" s="46"/>
      <c r="AH472" s="46"/>
      <c r="AI472" s="46"/>
      <c r="AJ472" s="46"/>
      <c r="AK472" s="46">
        <v>14</v>
      </c>
      <c r="AM472" s="7"/>
      <c r="AP472" s="7"/>
      <c r="AX472" s="3"/>
      <c r="AY472" s="46"/>
      <c r="BA472" s="3"/>
      <c r="BT472" s="46"/>
      <c r="BU472" s="46"/>
    </row>
    <row r="473" spans="1:73" x14ac:dyDescent="0.25">
      <c r="A473" s="50" t="s">
        <v>350</v>
      </c>
      <c r="B473" s="50">
        <v>10</v>
      </c>
      <c r="E473" s="50"/>
      <c r="F473" s="50"/>
      <c r="G473" s="50"/>
      <c r="H473" s="50"/>
      <c r="I473" s="50">
        <v>2</v>
      </c>
      <c r="J473" s="50">
        <v>1</v>
      </c>
      <c r="K473" s="50">
        <v>5</v>
      </c>
      <c r="L473" s="50">
        <v>1</v>
      </c>
      <c r="M473" s="50">
        <v>1</v>
      </c>
      <c r="N473" s="50">
        <v>1</v>
      </c>
      <c r="O473" s="50">
        <v>1</v>
      </c>
      <c r="P473" s="50">
        <v>2</v>
      </c>
      <c r="Q473" s="50">
        <v>3</v>
      </c>
      <c r="R473" s="50">
        <v>1</v>
      </c>
      <c r="S473" s="50">
        <v>3</v>
      </c>
      <c r="T473" s="50">
        <v>3</v>
      </c>
      <c r="U473" s="50">
        <v>2</v>
      </c>
      <c r="V473" s="50">
        <v>2</v>
      </c>
      <c r="W473" s="50">
        <v>5</v>
      </c>
      <c r="X473" s="50">
        <v>1</v>
      </c>
      <c r="Y473" s="50">
        <v>2</v>
      </c>
      <c r="Z473" s="50">
        <v>2</v>
      </c>
      <c r="AA473" s="50">
        <v>9</v>
      </c>
      <c r="AB473" s="50">
        <v>1</v>
      </c>
      <c r="AC473" s="50"/>
      <c r="AD473" s="50"/>
      <c r="AE473" s="50"/>
      <c r="AG473" s="50"/>
      <c r="AH473" s="50"/>
      <c r="AI473" s="50"/>
      <c r="AJ473" s="50"/>
      <c r="AK473" s="50">
        <v>14</v>
      </c>
      <c r="AM473" s="7"/>
      <c r="AP473" s="7"/>
      <c r="AX473" s="3"/>
      <c r="AY473" s="50"/>
      <c r="BA473" s="3"/>
      <c r="BT473" s="50"/>
      <c r="BU473" s="50"/>
    </row>
    <row r="474" spans="1:73" x14ac:dyDescent="0.25">
      <c r="A474" s="52" t="s">
        <v>353</v>
      </c>
      <c r="B474" s="52">
        <v>10</v>
      </c>
      <c r="E474" s="52"/>
      <c r="F474" s="52"/>
      <c r="G474" s="52"/>
      <c r="H474" s="52"/>
      <c r="I474" s="52">
        <v>1</v>
      </c>
      <c r="J474" s="52">
        <v>1</v>
      </c>
      <c r="K474" s="52">
        <v>1</v>
      </c>
      <c r="L474" s="52">
        <v>1</v>
      </c>
      <c r="M474" s="52">
        <v>1</v>
      </c>
      <c r="N474" s="52">
        <v>2</v>
      </c>
      <c r="O474" s="52">
        <v>2</v>
      </c>
      <c r="P474" s="52">
        <v>2</v>
      </c>
      <c r="Q474" s="52">
        <v>1</v>
      </c>
      <c r="R474" s="52">
        <v>1</v>
      </c>
      <c r="S474" s="52">
        <v>4</v>
      </c>
      <c r="T474" s="52">
        <v>2</v>
      </c>
      <c r="U474" s="52">
        <v>2</v>
      </c>
      <c r="V474" s="52">
        <v>4</v>
      </c>
      <c r="W474" s="52">
        <v>2</v>
      </c>
      <c r="X474" s="52">
        <v>3</v>
      </c>
      <c r="Y474" s="52">
        <v>2</v>
      </c>
      <c r="Z474" s="52">
        <v>1</v>
      </c>
      <c r="AA474" s="52">
        <v>3</v>
      </c>
      <c r="AB474" s="52"/>
      <c r="AC474" s="52"/>
      <c r="AD474" s="52"/>
      <c r="AE474" s="52"/>
      <c r="AG474" s="52"/>
      <c r="AH474" s="52"/>
      <c r="AI474" s="52"/>
      <c r="AJ474" s="52"/>
      <c r="AK474" s="52">
        <v>16</v>
      </c>
      <c r="AM474" s="7"/>
      <c r="AP474" s="7"/>
      <c r="AX474" s="3"/>
      <c r="AY474" s="52"/>
      <c r="BA474" s="3"/>
      <c r="BT474" s="52"/>
      <c r="BU474" s="52"/>
    </row>
    <row r="475" spans="1:73" x14ac:dyDescent="0.25">
      <c r="A475" s="54" t="s">
        <v>355</v>
      </c>
      <c r="B475" s="54">
        <v>10</v>
      </c>
      <c r="E475" s="54"/>
      <c r="F475" s="54"/>
      <c r="G475" s="54"/>
      <c r="H475" s="54"/>
      <c r="I475" s="54">
        <v>1</v>
      </c>
      <c r="J475" s="54">
        <v>3</v>
      </c>
      <c r="K475" s="54">
        <v>1</v>
      </c>
      <c r="L475" s="54">
        <v>1</v>
      </c>
      <c r="M475" s="54">
        <v>1</v>
      </c>
      <c r="N475" s="54">
        <v>1</v>
      </c>
      <c r="O475" s="54">
        <v>1</v>
      </c>
      <c r="P475" s="54">
        <v>2</v>
      </c>
      <c r="Q475" s="54">
        <v>1</v>
      </c>
      <c r="R475" s="54">
        <v>3</v>
      </c>
      <c r="S475" s="54">
        <v>1</v>
      </c>
      <c r="T475" s="54">
        <v>2</v>
      </c>
      <c r="U475" s="54">
        <v>1</v>
      </c>
      <c r="V475" s="54">
        <v>1</v>
      </c>
      <c r="W475" s="54">
        <v>1</v>
      </c>
      <c r="X475" s="54">
        <v>3</v>
      </c>
      <c r="Y475" s="54">
        <v>1</v>
      </c>
      <c r="Z475" s="54">
        <v>1</v>
      </c>
      <c r="AA475" s="54">
        <v>3</v>
      </c>
      <c r="AB475" s="54">
        <v>3</v>
      </c>
      <c r="AC475" s="54">
        <v>1</v>
      </c>
      <c r="AD475" s="54">
        <v>1</v>
      </c>
      <c r="AE475" s="54">
        <v>6</v>
      </c>
      <c r="AF475" s="3">
        <v>7</v>
      </c>
      <c r="AG475" s="54">
        <v>1</v>
      </c>
      <c r="AH475" s="54">
        <v>1</v>
      </c>
      <c r="AI475" s="54"/>
      <c r="AJ475" s="54"/>
      <c r="AK475" s="54">
        <v>19</v>
      </c>
      <c r="AM475" s="7"/>
      <c r="AP475" s="7"/>
      <c r="AX475" s="3"/>
      <c r="AY475" s="54"/>
      <c r="BA475" s="3"/>
      <c r="BT475" s="54"/>
      <c r="BU475" s="54"/>
    </row>
    <row r="476" spans="1:73" x14ac:dyDescent="0.25">
      <c r="A476" s="55" t="s">
        <v>357</v>
      </c>
      <c r="B476" s="55">
        <v>10</v>
      </c>
      <c r="E476" s="55"/>
      <c r="F476" s="55"/>
      <c r="G476" s="55"/>
      <c r="H476" s="55"/>
      <c r="I476" s="55">
        <v>2</v>
      </c>
      <c r="J476" s="55">
        <v>2</v>
      </c>
      <c r="K476" s="55">
        <v>2</v>
      </c>
      <c r="L476" s="55">
        <v>1</v>
      </c>
      <c r="M476" s="55">
        <v>2</v>
      </c>
      <c r="N476" s="55">
        <v>1</v>
      </c>
      <c r="O476" s="55">
        <v>1</v>
      </c>
      <c r="P476" s="55">
        <v>1</v>
      </c>
      <c r="Q476" s="55">
        <v>2</v>
      </c>
      <c r="R476" s="55">
        <v>1</v>
      </c>
      <c r="S476" s="55">
        <v>2</v>
      </c>
      <c r="T476" s="55">
        <v>2</v>
      </c>
      <c r="U476" s="55">
        <v>1</v>
      </c>
      <c r="V476" s="55">
        <v>1</v>
      </c>
      <c r="W476" s="55">
        <v>1</v>
      </c>
      <c r="X476" s="55">
        <v>2</v>
      </c>
      <c r="Y476" s="55">
        <v>2</v>
      </c>
      <c r="Z476" s="55">
        <v>1</v>
      </c>
      <c r="AA476" s="55">
        <v>2</v>
      </c>
      <c r="AB476" s="55">
        <v>1</v>
      </c>
      <c r="AC476" s="55">
        <v>2</v>
      </c>
      <c r="AD476" s="55">
        <v>5</v>
      </c>
      <c r="AE476" s="55">
        <v>14</v>
      </c>
      <c r="AF476" s="3">
        <v>3</v>
      </c>
      <c r="AG476" s="55"/>
      <c r="AH476" s="55"/>
      <c r="AI476" s="55"/>
      <c r="AJ476" s="55"/>
      <c r="AK476" s="55">
        <v>20</v>
      </c>
      <c r="AM476" s="7"/>
      <c r="AP476" s="7"/>
      <c r="AX476" s="3"/>
      <c r="AY476" s="55"/>
      <c r="BA476" s="3"/>
      <c r="BT476" s="55"/>
      <c r="BU476" s="55"/>
    </row>
    <row r="477" spans="1:73" x14ac:dyDescent="0.25">
      <c r="A477" s="65" t="s">
        <v>368</v>
      </c>
      <c r="B477" s="65">
        <v>10</v>
      </c>
      <c r="E477" s="65"/>
      <c r="F477" s="65"/>
      <c r="G477" s="65"/>
      <c r="H477" s="65"/>
      <c r="I477" s="65">
        <v>1</v>
      </c>
      <c r="J477" s="65">
        <v>5</v>
      </c>
      <c r="K477" s="65">
        <v>2</v>
      </c>
      <c r="L477" s="65">
        <v>1</v>
      </c>
      <c r="M477" s="65">
        <v>1</v>
      </c>
      <c r="N477" s="65">
        <v>2</v>
      </c>
      <c r="O477" s="65">
        <v>2</v>
      </c>
      <c r="P477" s="65">
        <v>2</v>
      </c>
      <c r="Q477" s="65">
        <v>3</v>
      </c>
      <c r="R477" s="65">
        <v>3</v>
      </c>
      <c r="S477" s="65">
        <v>3</v>
      </c>
      <c r="T477" s="65">
        <v>2</v>
      </c>
      <c r="U477" s="65">
        <v>3</v>
      </c>
      <c r="V477" s="65">
        <v>2</v>
      </c>
      <c r="W477" s="65">
        <v>1</v>
      </c>
      <c r="X477" s="65">
        <v>7</v>
      </c>
      <c r="Y477" s="65">
        <v>1</v>
      </c>
      <c r="Z477" s="65">
        <v>3</v>
      </c>
      <c r="AA477" s="65">
        <v>6</v>
      </c>
      <c r="AB477" s="65"/>
      <c r="AC477" s="65"/>
      <c r="AD477" s="65"/>
      <c r="AE477" s="65"/>
      <c r="AG477" s="65"/>
      <c r="AH477" s="65"/>
      <c r="AI477" s="65"/>
      <c r="AJ477" s="65"/>
      <c r="AK477" s="65">
        <v>13</v>
      </c>
      <c r="AM477" s="7"/>
      <c r="AP477" s="7"/>
      <c r="AX477" s="3"/>
      <c r="AY477" s="65"/>
      <c r="BA477" s="3"/>
      <c r="BT477" s="65"/>
      <c r="BU477" s="65"/>
    </row>
    <row r="478" spans="1:73" x14ac:dyDescent="0.25">
      <c r="A478" s="66" t="s">
        <v>369</v>
      </c>
      <c r="B478" s="66">
        <v>10</v>
      </c>
      <c r="E478" s="66"/>
      <c r="F478" s="66"/>
      <c r="G478" s="66"/>
      <c r="H478" s="66"/>
      <c r="I478" s="66">
        <v>1</v>
      </c>
      <c r="J478" s="66">
        <v>1</v>
      </c>
      <c r="K478" s="66">
        <v>1</v>
      </c>
      <c r="L478" s="66">
        <v>3</v>
      </c>
      <c r="M478" s="66">
        <v>1</v>
      </c>
      <c r="N478" s="66">
        <v>1</v>
      </c>
      <c r="O478" s="66">
        <v>5</v>
      </c>
      <c r="P478" s="66">
        <v>3</v>
      </c>
      <c r="Q478" s="66">
        <v>1</v>
      </c>
      <c r="R478" s="66">
        <v>4</v>
      </c>
      <c r="S478" s="66">
        <v>3</v>
      </c>
      <c r="T478" s="66">
        <v>1</v>
      </c>
      <c r="U478" s="66">
        <v>5</v>
      </c>
      <c r="V478" s="66">
        <v>2</v>
      </c>
      <c r="W478" s="66">
        <v>2</v>
      </c>
      <c r="X478" s="66">
        <v>1</v>
      </c>
      <c r="Y478" s="66">
        <v>4</v>
      </c>
      <c r="Z478" s="66">
        <v>8</v>
      </c>
      <c r="AA478" s="66">
        <v>2</v>
      </c>
      <c r="AB478" s="66">
        <v>5</v>
      </c>
      <c r="AC478" s="66">
        <v>5</v>
      </c>
      <c r="AD478" s="66"/>
      <c r="AE478" s="66"/>
      <c r="AG478" s="66"/>
      <c r="AH478" s="66"/>
      <c r="AI478" s="66"/>
      <c r="AJ478" s="66"/>
      <c r="AK478" s="66">
        <v>13</v>
      </c>
      <c r="AM478" s="7"/>
      <c r="AP478" s="7"/>
      <c r="AX478" s="3"/>
      <c r="AY478" s="66"/>
      <c r="BA478" s="3"/>
      <c r="BT478" s="66"/>
      <c r="BU478" s="66"/>
    </row>
    <row r="479" spans="1:73" x14ac:dyDescent="0.25">
      <c r="A479" s="71" t="s">
        <v>374</v>
      </c>
      <c r="B479" s="71">
        <v>10</v>
      </c>
      <c r="E479" s="71"/>
      <c r="F479" s="71"/>
      <c r="G479" s="71"/>
      <c r="H479" s="71"/>
      <c r="I479" s="71">
        <v>1</v>
      </c>
      <c r="J479" s="71">
        <v>1</v>
      </c>
      <c r="K479" s="71">
        <v>1</v>
      </c>
      <c r="L479" s="71">
        <v>1</v>
      </c>
      <c r="M479" s="71">
        <v>2</v>
      </c>
      <c r="N479" s="71">
        <v>2</v>
      </c>
      <c r="O479" s="71">
        <v>2</v>
      </c>
      <c r="P479" s="71">
        <v>1</v>
      </c>
      <c r="Q479" s="71">
        <v>2</v>
      </c>
      <c r="R479" s="71">
        <v>1</v>
      </c>
      <c r="S479" s="71">
        <v>1</v>
      </c>
      <c r="T479" s="71">
        <v>1</v>
      </c>
      <c r="U479" s="71">
        <v>2</v>
      </c>
      <c r="V479" s="71">
        <v>4</v>
      </c>
      <c r="W479" s="71">
        <v>2</v>
      </c>
      <c r="X479" s="71">
        <v>1</v>
      </c>
      <c r="Y479" s="71">
        <v>6</v>
      </c>
      <c r="Z479" s="71">
        <v>5</v>
      </c>
      <c r="AA479" s="71">
        <v>2</v>
      </c>
      <c r="AB479" s="71">
        <v>4</v>
      </c>
      <c r="AC479" s="71"/>
      <c r="AD479" s="71"/>
      <c r="AE479" s="71"/>
      <c r="AG479" s="71"/>
      <c r="AH479" s="71"/>
      <c r="AI479" s="71"/>
      <c r="AJ479" s="71"/>
      <c r="AK479" s="71">
        <v>16</v>
      </c>
      <c r="AM479" s="7"/>
      <c r="AP479" s="7"/>
      <c r="AX479" s="3"/>
      <c r="AY479" s="71"/>
      <c r="BA479" s="3"/>
      <c r="BT479" s="71"/>
      <c r="BU479" s="71"/>
    </row>
    <row r="480" spans="1:73" x14ac:dyDescent="0.25">
      <c r="A480" s="72" t="s">
        <v>375</v>
      </c>
      <c r="B480" s="72">
        <v>10</v>
      </c>
      <c r="E480" s="72"/>
      <c r="F480" s="72"/>
      <c r="G480" s="72"/>
      <c r="H480" s="72"/>
      <c r="I480" s="72">
        <v>2</v>
      </c>
      <c r="J480" s="72">
        <v>1</v>
      </c>
      <c r="K480" s="72">
        <v>1</v>
      </c>
      <c r="L480" s="72">
        <v>1</v>
      </c>
      <c r="M480" s="72">
        <v>1</v>
      </c>
      <c r="N480" s="72">
        <v>1</v>
      </c>
      <c r="O480" s="72">
        <v>3</v>
      </c>
      <c r="P480" s="72">
        <v>1</v>
      </c>
      <c r="Q480" s="72">
        <v>5</v>
      </c>
      <c r="R480" s="72">
        <v>2</v>
      </c>
      <c r="S480" s="72">
        <v>1</v>
      </c>
      <c r="T480" s="72">
        <v>2</v>
      </c>
      <c r="U480" s="72">
        <v>1</v>
      </c>
      <c r="V480" s="72">
        <v>2</v>
      </c>
      <c r="W480" s="72">
        <v>2</v>
      </c>
      <c r="X480" s="72">
        <v>5</v>
      </c>
      <c r="Y480" s="72">
        <v>4</v>
      </c>
      <c r="Z480" s="72">
        <v>1</v>
      </c>
      <c r="AA480" s="72">
        <v>3</v>
      </c>
      <c r="AB480" s="72">
        <v>4</v>
      </c>
      <c r="AC480" s="72">
        <v>4</v>
      </c>
      <c r="AD480" s="72">
        <v>1</v>
      </c>
      <c r="AE480" s="72">
        <v>7</v>
      </c>
      <c r="AF480" s="3">
        <v>4</v>
      </c>
      <c r="AG480" s="72"/>
      <c r="AH480" s="72"/>
      <c r="AI480" s="72"/>
      <c r="AJ480" s="72"/>
      <c r="AK480" s="72">
        <v>15</v>
      </c>
      <c r="AM480" s="7"/>
      <c r="AP480" s="7"/>
      <c r="AX480" s="3"/>
      <c r="AY480" s="72"/>
      <c r="BA480" s="3"/>
      <c r="BT480" s="72"/>
      <c r="BU480" s="72"/>
    </row>
    <row r="481" spans="1:73" x14ac:dyDescent="0.25">
      <c r="A481" s="79" t="s">
        <v>384</v>
      </c>
      <c r="B481" s="79">
        <v>10</v>
      </c>
      <c r="E481" s="79"/>
      <c r="F481" s="79"/>
      <c r="G481" s="79"/>
      <c r="H481" s="79"/>
      <c r="I481" s="79">
        <v>1</v>
      </c>
      <c r="J481" s="79">
        <v>1</v>
      </c>
      <c r="K481" s="79">
        <v>1</v>
      </c>
      <c r="L481" s="79">
        <v>1</v>
      </c>
      <c r="M481" s="79">
        <v>1</v>
      </c>
      <c r="N481" s="79">
        <v>1</v>
      </c>
      <c r="O481" s="79">
        <v>1</v>
      </c>
      <c r="P481" s="79">
        <v>2</v>
      </c>
      <c r="Q481" s="79">
        <v>1</v>
      </c>
      <c r="R481" s="79">
        <v>1</v>
      </c>
      <c r="S481" s="79">
        <v>1</v>
      </c>
      <c r="T481" s="79">
        <v>1</v>
      </c>
      <c r="U481" s="79">
        <v>3</v>
      </c>
      <c r="V481" s="79">
        <v>4</v>
      </c>
      <c r="W481" s="79">
        <v>3</v>
      </c>
      <c r="X481" s="79">
        <v>1</v>
      </c>
      <c r="Y481" s="79">
        <v>9</v>
      </c>
      <c r="Z481" s="79">
        <v>2</v>
      </c>
      <c r="AA481" s="79">
        <v>1</v>
      </c>
      <c r="AB481" s="79">
        <v>2</v>
      </c>
      <c r="AC481" s="79">
        <v>1</v>
      </c>
      <c r="AD481" s="79">
        <v>16</v>
      </c>
      <c r="AE481" s="79">
        <v>2</v>
      </c>
      <c r="AG481" s="79"/>
      <c r="AH481" s="79"/>
      <c r="AI481" s="79"/>
      <c r="AJ481" s="79"/>
      <c r="AK481" s="79">
        <v>16</v>
      </c>
      <c r="AM481" s="7"/>
      <c r="AP481" s="7"/>
      <c r="AX481" s="3"/>
      <c r="AY481" s="79"/>
      <c r="BA481" s="3"/>
      <c r="BT481" s="79"/>
      <c r="BU481" s="79"/>
    </row>
    <row r="482" spans="1:73" x14ac:dyDescent="0.25">
      <c r="A482" s="79" t="s">
        <v>385</v>
      </c>
      <c r="B482" s="79">
        <v>10</v>
      </c>
      <c r="E482" s="79"/>
      <c r="F482" s="79"/>
      <c r="G482" s="79"/>
      <c r="H482" s="79"/>
      <c r="I482" s="79">
        <v>1</v>
      </c>
      <c r="J482" s="79">
        <v>1</v>
      </c>
      <c r="K482" s="79">
        <v>1</v>
      </c>
      <c r="L482" s="79">
        <v>1</v>
      </c>
      <c r="M482" s="79">
        <v>1</v>
      </c>
      <c r="N482" s="79">
        <v>1</v>
      </c>
      <c r="O482" s="79">
        <v>1</v>
      </c>
      <c r="P482" s="79">
        <v>1</v>
      </c>
      <c r="Q482" s="79">
        <v>1</v>
      </c>
      <c r="R482" s="79">
        <v>1</v>
      </c>
      <c r="S482" s="79">
        <v>5</v>
      </c>
      <c r="T482" s="79">
        <v>2</v>
      </c>
      <c r="U482" s="79">
        <v>5</v>
      </c>
      <c r="V482" s="79">
        <v>4</v>
      </c>
      <c r="W482" s="79">
        <v>2</v>
      </c>
      <c r="X482" s="79">
        <v>1</v>
      </c>
      <c r="Y482" s="79">
        <v>7</v>
      </c>
      <c r="Z482" s="79">
        <v>1</v>
      </c>
      <c r="AA482" s="79">
        <v>1</v>
      </c>
      <c r="AB482" s="79">
        <v>6</v>
      </c>
      <c r="AC482" s="79">
        <v>4</v>
      </c>
      <c r="AD482" s="79"/>
      <c r="AE482" s="79"/>
      <c r="AG482" s="79"/>
      <c r="AH482" s="79"/>
      <c r="AI482" s="79"/>
      <c r="AJ482" s="79"/>
      <c r="AK482" s="79">
        <v>16</v>
      </c>
      <c r="AM482" s="7"/>
      <c r="AP482" s="7"/>
      <c r="AX482" s="3"/>
      <c r="AY482" s="79"/>
      <c r="BA482" s="3"/>
      <c r="BT482" s="79"/>
      <c r="BU482" s="79"/>
    </row>
    <row r="483" spans="1:73" x14ac:dyDescent="0.25">
      <c r="A483" s="81" t="s">
        <v>387</v>
      </c>
      <c r="B483" s="81">
        <v>10</v>
      </c>
      <c r="E483" s="81"/>
      <c r="F483" s="81"/>
      <c r="G483" s="81"/>
      <c r="H483" s="81"/>
      <c r="I483" s="81">
        <v>1</v>
      </c>
      <c r="J483" s="81">
        <v>2</v>
      </c>
      <c r="K483" s="81">
        <v>2</v>
      </c>
      <c r="L483" s="81">
        <v>1</v>
      </c>
      <c r="M483" s="81">
        <v>1</v>
      </c>
      <c r="N483" s="81">
        <v>2</v>
      </c>
      <c r="O483" s="81">
        <v>1</v>
      </c>
      <c r="P483" s="81">
        <v>3</v>
      </c>
      <c r="Q483" s="81">
        <v>1</v>
      </c>
      <c r="R483" s="81">
        <v>2</v>
      </c>
      <c r="S483" s="81">
        <v>3</v>
      </c>
      <c r="T483" s="81">
        <v>4</v>
      </c>
      <c r="U483" s="81">
        <v>2</v>
      </c>
      <c r="V483" s="81">
        <v>1</v>
      </c>
      <c r="W483" s="81">
        <v>4</v>
      </c>
      <c r="X483" s="81">
        <v>3</v>
      </c>
      <c r="Y483" s="81">
        <v>4</v>
      </c>
      <c r="Z483" s="81">
        <v>2</v>
      </c>
      <c r="AA483" s="81">
        <v>15</v>
      </c>
      <c r="AB483" s="81">
        <v>1</v>
      </c>
      <c r="AC483" s="81">
        <v>4</v>
      </c>
      <c r="AD483" s="81">
        <v>1</v>
      </c>
      <c r="AE483" s="81"/>
      <c r="AG483" s="81"/>
      <c r="AH483" s="81"/>
      <c r="AI483" s="81"/>
      <c r="AJ483" s="81"/>
      <c r="AK483" s="81">
        <v>15</v>
      </c>
      <c r="AM483" s="7"/>
      <c r="AP483" s="7"/>
      <c r="AX483" s="3"/>
      <c r="AY483" s="81"/>
      <c r="BA483" s="3"/>
      <c r="BT483" s="81"/>
      <c r="BU483" s="81"/>
    </row>
    <row r="484" spans="1:73" x14ac:dyDescent="0.25">
      <c r="A484" s="84" t="s">
        <v>392</v>
      </c>
      <c r="B484" s="84">
        <v>10</v>
      </c>
      <c r="E484" s="84"/>
      <c r="F484" s="84"/>
      <c r="G484" s="84"/>
      <c r="H484" s="84"/>
      <c r="I484" s="84">
        <v>3</v>
      </c>
      <c r="J484" s="84">
        <v>1</v>
      </c>
      <c r="K484" s="84">
        <v>1</v>
      </c>
      <c r="L484" s="84">
        <v>1</v>
      </c>
      <c r="M484" s="84">
        <v>2</v>
      </c>
      <c r="N484" s="84">
        <v>1</v>
      </c>
      <c r="O484" s="84">
        <v>1</v>
      </c>
      <c r="P484" s="84">
        <v>2</v>
      </c>
      <c r="Q484" s="84">
        <v>3</v>
      </c>
      <c r="R484" s="84">
        <v>1</v>
      </c>
      <c r="S484" s="84">
        <v>2</v>
      </c>
      <c r="T484" s="84">
        <v>2</v>
      </c>
      <c r="U484" s="84">
        <v>2</v>
      </c>
      <c r="V484" s="84">
        <v>1</v>
      </c>
      <c r="W484" s="84">
        <v>6</v>
      </c>
      <c r="X484" s="84">
        <v>5</v>
      </c>
      <c r="Y484" s="84">
        <v>4</v>
      </c>
      <c r="Z484" s="84">
        <v>2</v>
      </c>
      <c r="AA484" s="84">
        <v>4</v>
      </c>
      <c r="AB484" s="84">
        <v>1</v>
      </c>
      <c r="AC484" s="84">
        <v>3</v>
      </c>
      <c r="AD484" s="84">
        <v>15</v>
      </c>
      <c r="AE484" s="84"/>
      <c r="AG484" s="84"/>
      <c r="AH484" s="84"/>
      <c r="AI484" s="84"/>
      <c r="AJ484" s="84"/>
      <c r="AK484" s="84">
        <v>15</v>
      </c>
      <c r="AM484" s="7"/>
      <c r="AP484" s="7"/>
      <c r="AX484" s="3"/>
      <c r="AY484" s="84"/>
      <c r="BA484" s="3"/>
      <c r="BT484" s="84"/>
      <c r="BU484" s="84"/>
    </row>
    <row r="485" spans="1:73" x14ac:dyDescent="0.25">
      <c r="A485" s="84" t="s">
        <v>393</v>
      </c>
      <c r="B485" s="84">
        <v>10</v>
      </c>
      <c r="E485" s="84"/>
      <c r="F485" s="84"/>
      <c r="G485" s="84"/>
      <c r="H485" s="84"/>
      <c r="I485" s="84">
        <v>1</v>
      </c>
      <c r="J485" s="84">
        <v>2</v>
      </c>
      <c r="K485" s="84">
        <v>1</v>
      </c>
      <c r="L485" s="84">
        <v>1</v>
      </c>
      <c r="M485" s="84">
        <v>3</v>
      </c>
      <c r="N485" s="84">
        <v>5</v>
      </c>
      <c r="O485" s="84">
        <v>1</v>
      </c>
      <c r="P485" s="84">
        <v>2</v>
      </c>
      <c r="Q485" s="84">
        <v>1</v>
      </c>
      <c r="R485" s="84">
        <v>2</v>
      </c>
      <c r="S485" s="84">
        <v>2</v>
      </c>
      <c r="T485" s="84">
        <v>1</v>
      </c>
      <c r="U485" s="84">
        <v>2</v>
      </c>
      <c r="V485" s="84">
        <v>2</v>
      </c>
      <c r="W485" s="84">
        <v>3</v>
      </c>
      <c r="X485" s="84">
        <v>1</v>
      </c>
      <c r="Y485" s="84">
        <v>2</v>
      </c>
      <c r="Z485" s="84">
        <v>1</v>
      </c>
      <c r="AA485" s="84">
        <v>2</v>
      </c>
      <c r="AB485" s="84">
        <v>3</v>
      </c>
      <c r="AC485" s="84">
        <v>6</v>
      </c>
      <c r="AD485" s="84">
        <v>7</v>
      </c>
      <c r="AE485" s="84">
        <v>3</v>
      </c>
      <c r="AG485" s="84"/>
      <c r="AH485" s="84"/>
      <c r="AI485" s="84"/>
      <c r="AJ485" s="84"/>
      <c r="AK485" s="84">
        <v>16</v>
      </c>
      <c r="AM485" s="7"/>
      <c r="AP485" s="7"/>
      <c r="AX485" s="3"/>
      <c r="AY485" s="84"/>
      <c r="BA485" s="3"/>
      <c r="BT485" s="84"/>
      <c r="BU485" s="84"/>
    </row>
    <row r="486" spans="1:73" x14ac:dyDescent="0.25">
      <c r="A486" s="84" t="s">
        <v>394</v>
      </c>
      <c r="B486" s="84">
        <v>10</v>
      </c>
      <c r="E486" s="84"/>
      <c r="F486" s="84"/>
      <c r="G486" s="84"/>
      <c r="H486" s="84"/>
      <c r="I486" s="84">
        <v>2</v>
      </c>
      <c r="J486" s="84">
        <v>2</v>
      </c>
      <c r="K486" s="84">
        <v>1</v>
      </c>
      <c r="L486" s="84">
        <v>1</v>
      </c>
      <c r="M486" s="84">
        <v>1</v>
      </c>
      <c r="N486" s="84">
        <v>2</v>
      </c>
      <c r="O486" s="84">
        <v>2</v>
      </c>
      <c r="P486" s="84">
        <v>1</v>
      </c>
      <c r="Q486" s="84">
        <v>1</v>
      </c>
      <c r="R486" s="84">
        <v>3</v>
      </c>
      <c r="S486" s="84">
        <v>4</v>
      </c>
      <c r="T486" s="84">
        <v>5</v>
      </c>
      <c r="U486" s="84">
        <v>2</v>
      </c>
      <c r="V486" s="84">
        <v>1</v>
      </c>
      <c r="W486" s="84">
        <v>2</v>
      </c>
      <c r="X486" s="84">
        <v>3</v>
      </c>
      <c r="Y486" s="84">
        <v>2</v>
      </c>
      <c r="Z486" s="84">
        <v>10</v>
      </c>
      <c r="AA486" s="84">
        <v>1</v>
      </c>
      <c r="AB486" s="84">
        <v>9</v>
      </c>
      <c r="AC486" s="84">
        <v>2</v>
      </c>
      <c r="AD486" s="84">
        <v>1</v>
      </c>
      <c r="AE486" s="84"/>
      <c r="AG486" s="84"/>
      <c r="AH486" s="84"/>
      <c r="AI486" s="84"/>
      <c r="AJ486" s="84"/>
      <c r="AK486" s="84">
        <v>15</v>
      </c>
      <c r="AM486" s="7"/>
      <c r="AP486" s="7"/>
      <c r="AX486" s="3"/>
      <c r="AY486" s="84"/>
      <c r="BA486" s="3"/>
      <c r="BT486" s="84"/>
      <c r="BU486" s="84"/>
    </row>
    <row r="487" spans="1:73" x14ac:dyDescent="0.25">
      <c r="A487" s="90" t="s">
        <v>402</v>
      </c>
      <c r="B487" s="90">
        <v>10</v>
      </c>
      <c r="E487" s="90"/>
      <c r="F487" s="90"/>
      <c r="G487" s="90"/>
      <c r="H487" s="90"/>
      <c r="I487" s="90">
        <v>3</v>
      </c>
      <c r="J487" s="90">
        <v>2</v>
      </c>
      <c r="K487" s="90">
        <v>1</v>
      </c>
      <c r="L487" s="90">
        <v>1</v>
      </c>
      <c r="M487" s="90">
        <v>1</v>
      </c>
      <c r="N487" s="90">
        <v>1</v>
      </c>
      <c r="O487" s="90">
        <v>1</v>
      </c>
      <c r="P487" s="90">
        <v>1</v>
      </c>
      <c r="Q487" s="90">
        <v>4</v>
      </c>
      <c r="R487" s="90">
        <v>1</v>
      </c>
      <c r="S487" s="90">
        <v>1</v>
      </c>
      <c r="T487" s="90">
        <v>5</v>
      </c>
      <c r="U487" s="90">
        <v>5</v>
      </c>
      <c r="V487" s="90">
        <v>3</v>
      </c>
      <c r="W487" s="90">
        <v>4</v>
      </c>
      <c r="X487" s="90">
        <v>2</v>
      </c>
      <c r="Y487" s="90">
        <v>1</v>
      </c>
      <c r="Z487" s="90">
        <v>3</v>
      </c>
      <c r="AA487" s="90">
        <v>2</v>
      </c>
      <c r="AB487" s="90">
        <v>2</v>
      </c>
      <c r="AC487" s="90">
        <v>4</v>
      </c>
      <c r="AD487" s="90"/>
      <c r="AE487" s="90"/>
      <c r="AG487" s="90"/>
      <c r="AH487" s="90"/>
      <c r="AI487" s="90"/>
      <c r="AJ487" s="90"/>
      <c r="AK487" s="90">
        <v>14</v>
      </c>
      <c r="AM487" s="7"/>
      <c r="AP487" s="7"/>
      <c r="AX487" s="3"/>
      <c r="AY487" s="90"/>
      <c r="BA487" s="3"/>
      <c r="BT487" s="90"/>
      <c r="BU487" s="90"/>
    </row>
    <row r="488" spans="1:73" x14ac:dyDescent="0.25">
      <c r="A488" s="90" t="s">
        <v>403</v>
      </c>
      <c r="B488" s="90">
        <v>10</v>
      </c>
      <c r="E488" s="90"/>
      <c r="F488" s="90"/>
      <c r="G488" s="90"/>
      <c r="H488" s="90"/>
      <c r="I488" s="90">
        <v>1</v>
      </c>
      <c r="J488" s="90">
        <v>1</v>
      </c>
      <c r="K488" s="90">
        <v>1</v>
      </c>
      <c r="L488" s="90">
        <v>3</v>
      </c>
      <c r="M488" s="90">
        <v>1</v>
      </c>
      <c r="N488" s="90">
        <v>1</v>
      </c>
      <c r="O488" s="90">
        <v>1</v>
      </c>
      <c r="P488" s="90">
        <v>1</v>
      </c>
      <c r="Q488" s="90">
        <v>1</v>
      </c>
      <c r="R488" s="90">
        <v>1</v>
      </c>
      <c r="S488" s="90">
        <v>1</v>
      </c>
      <c r="T488" s="90">
        <v>1</v>
      </c>
      <c r="U488" s="90">
        <v>4</v>
      </c>
      <c r="V488" s="90">
        <v>1</v>
      </c>
      <c r="W488" s="90">
        <v>6</v>
      </c>
      <c r="X488" s="90">
        <v>3</v>
      </c>
      <c r="Y488" s="90">
        <v>2</v>
      </c>
      <c r="Z488" s="90">
        <v>1</v>
      </c>
      <c r="AA488" s="90">
        <v>3</v>
      </c>
      <c r="AB488" s="90">
        <v>5</v>
      </c>
      <c r="AC488" s="90">
        <v>3</v>
      </c>
      <c r="AD488" s="90">
        <v>5</v>
      </c>
      <c r="AE488" s="90">
        <v>4</v>
      </c>
      <c r="AF488" s="3">
        <v>5</v>
      </c>
      <c r="AG488" s="90"/>
      <c r="AH488" s="90"/>
      <c r="AI488" s="90"/>
      <c r="AJ488" s="90"/>
      <c r="AK488" s="90">
        <v>17</v>
      </c>
      <c r="AM488" s="7"/>
      <c r="AP488" s="7"/>
      <c r="AX488" s="3"/>
      <c r="AY488" s="90"/>
      <c r="BA488" s="3"/>
      <c r="BT488" s="90"/>
      <c r="BU488" s="90"/>
    </row>
    <row r="489" spans="1:73" x14ac:dyDescent="0.25">
      <c r="A489" s="1" t="s">
        <v>404</v>
      </c>
      <c r="B489" s="1">
        <v>10</v>
      </c>
      <c r="I489" s="1">
        <v>1</v>
      </c>
      <c r="J489" s="1">
        <v>3</v>
      </c>
      <c r="K489" s="1">
        <v>2</v>
      </c>
      <c r="L489" s="1">
        <v>1</v>
      </c>
      <c r="M489" s="1">
        <v>1</v>
      </c>
      <c r="N489" s="1">
        <v>1</v>
      </c>
      <c r="O489" s="1">
        <v>5</v>
      </c>
      <c r="P489" s="1">
        <v>1</v>
      </c>
      <c r="Q489" s="1">
        <v>1</v>
      </c>
      <c r="R489" s="1">
        <v>1</v>
      </c>
      <c r="S489" s="1">
        <v>2</v>
      </c>
      <c r="T489" s="1">
        <v>4</v>
      </c>
      <c r="U489" s="1">
        <v>1</v>
      </c>
      <c r="V489" s="1">
        <v>1</v>
      </c>
      <c r="W489" s="1">
        <v>1</v>
      </c>
      <c r="X489" s="1">
        <v>2</v>
      </c>
      <c r="Y489" s="1">
        <v>9</v>
      </c>
      <c r="Z489" s="1">
        <v>4</v>
      </c>
      <c r="AA489" s="1">
        <v>4</v>
      </c>
      <c r="AB489" s="1">
        <v>6</v>
      </c>
      <c r="AK489" s="1">
        <v>16</v>
      </c>
      <c r="AM489" s="7"/>
      <c r="AP489" s="7"/>
    </row>
    <row r="490" spans="1:73" x14ac:dyDescent="0.25">
      <c r="A490" s="96" t="s">
        <v>407</v>
      </c>
      <c r="B490" s="96">
        <v>10</v>
      </c>
      <c r="E490" s="96"/>
      <c r="F490" s="96"/>
      <c r="G490" s="96"/>
      <c r="H490" s="96"/>
      <c r="I490" s="96">
        <v>2</v>
      </c>
      <c r="J490" s="96">
        <v>1</v>
      </c>
      <c r="K490" s="96">
        <v>1</v>
      </c>
      <c r="L490" s="96">
        <v>1</v>
      </c>
      <c r="M490" s="96">
        <v>2</v>
      </c>
      <c r="N490" s="96">
        <v>1</v>
      </c>
      <c r="O490" s="96">
        <v>4</v>
      </c>
      <c r="P490" s="96">
        <v>1</v>
      </c>
      <c r="Q490" s="96">
        <v>1</v>
      </c>
      <c r="R490" s="96">
        <v>2</v>
      </c>
      <c r="S490" s="96">
        <v>5</v>
      </c>
      <c r="T490" s="96">
        <v>5</v>
      </c>
      <c r="U490" s="96">
        <v>1</v>
      </c>
      <c r="V490" s="96">
        <v>6</v>
      </c>
      <c r="W490" s="96">
        <v>1</v>
      </c>
      <c r="X490" s="96">
        <v>1</v>
      </c>
      <c r="Y490" s="96">
        <v>8</v>
      </c>
      <c r="Z490" s="96">
        <v>1</v>
      </c>
      <c r="AA490" s="96">
        <v>4</v>
      </c>
      <c r="AB490" s="96">
        <v>1</v>
      </c>
      <c r="AC490" s="96">
        <v>1</v>
      </c>
      <c r="AD490" s="96">
        <v>3</v>
      </c>
      <c r="AE490" s="96"/>
      <c r="AG490" s="96"/>
      <c r="AH490" s="96"/>
      <c r="AI490" s="96"/>
      <c r="AJ490" s="96"/>
      <c r="AK490" s="96">
        <v>13</v>
      </c>
      <c r="AM490" s="7"/>
      <c r="AP490" s="7"/>
      <c r="AY490" s="96"/>
      <c r="BT490" s="96"/>
      <c r="BU490" s="96"/>
    </row>
    <row r="491" spans="1:73" x14ac:dyDescent="0.25">
      <c r="A491" s="99" t="s">
        <v>410</v>
      </c>
      <c r="B491" s="99">
        <v>10</v>
      </c>
      <c r="E491" s="99"/>
      <c r="F491" s="99"/>
      <c r="G491" s="99"/>
      <c r="H491" s="99"/>
      <c r="I491" s="99">
        <v>2</v>
      </c>
      <c r="J491" s="99">
        <v>1</v>
      </c>
      <c r="K491" s="99">
        <v>2</v>
      </c>
      <c r="L491" s="99">
        <v>2</v>
      </c>
      <c r="M491" s="99">
        <v>1</v>
      </c>
      <c r="N491" s="99">
        <v>3</v>
      </c>
      <c r="O491" s="99">
        <v>2</v>
      </c>
      <c r="P491" s="99">
        <v>2</v>
      </c>
      <c r="Q491" s="99">
        <v>1</v>
      </c>
      <c r="R491" s="99">
        <v>1</v>
      </c>
      <c r="S491" s="99">
        <v>2</v>
      </c>
      <c r="T491" s="99">
        <v>1</v>
      </c>
      <c r="U491" s="99">
        <v>3</v>
      </c>
      <c r="V491" s="99">
        <v>3</v>
      </c>
      <c r="W491" s="99">
        <v>3</v>
      </c>
      <c r="X491" s="99">
        <v>1</v>
      </c>
      <c r="Y491" s="99">
        <v>4</v>
      </c>
      <c r="Z491" s="99">
        <v>2</v>
      </c>
      <c r="AA491" s="99">
        <v>4</v>
      </c>
      <c r="AB491" s="99">
        <v>2</v>
      </c>
      <c r="AC491" s="99">
        <v>2</v>
      </c>
      <c r="AD491" s="99"/>
      <c r="AE491" s="99"/>
      <c r="AG491" s="99"/>
      <c r="AH491" s="99"/>
      <c r="AI491" s="99"/>
      <c r="AJ491" s="99"/>
      <c r="AK491" s="99">
        <v>16</v>
      </c>
      <c r="AM491" s="7"/>
      <c r="AP491" s="7"/>
      <c r="AY491" s="99"/>
      <c r="BT491" s="99"/>
      <c r="BU491" s="99"/>
    </row>
    <row r="492" spans="1:73" x14ac:dyDescent="0.25">
      <c r="A492" s="114" t="s">
        <v>423</v>
      </c>
      <c r="B492" s="114">
        <v>10</v>
      </c>
      <c r="E492" s="114"/>
      <c r="F492" s="114"/>
      <c r="G492" s="114"/>
      <c r="H492" s="114"/>
      <c r="I492" s="114">
        <v>1</v>
      </c>
      <c r="J492" s="114">
        <v>1</v>
      </c>
      <c r="K492" s="114">
        <v>2</v>
      </c>
      <c r="L492" s="114">
        <v>1</v>
      </c>
      <c r="M492" s="114">
        <v>2</v>
      </c>
      <c r="N492" s="114">
        <v>3</v>
      </c>
      <c r="O492" s="114">
        <v>2</v>
      </c>
      <c r="P492" s="114">
        <v>1</v>
      </c>
      <c r="Q492" s="114">
        <v>3</v>
      </c>
      <c r="R492" s="114">
        <v>2</v>
      </c>
      <c r="S492" s="114">
        <v>4</v>
      </c>
      <c r="T492" s="114">
        <v>1</v>
      </c>
      <c r="U492" s="114">
        <v>3</v>
      </c>
      <c r="V492" s="114">
        <v>3</v>
      </c>
      <c r="W492" s="114">
        <v>2</v>
      </c>
      <c r="X492" s="114">
        <v>1</v>
      </c>
      <c r="Y492" s="114">
        <v>2</v>
      </c>
      <c r="Z492" s="114">
        <v>7</v>
      </c>
      <c r="AA492" s="114">
        <v>3</v>
      </c>
      <c r="AB492" s="114">
        <v>8</v>
      </c>
      <c r="AC492" s="114">
        <v>3</v>
      </c>
      <c r="AD492" s="114">
        <v>8</v>
      </c>
      <c r="AE492" s="114">
        <v>2</v>
      </c>
      <c r="AF492" s="3">
        <v>1</v>
      </c>
      <c r="AG492" s="114">
        <v>1</v>
      </c>
      <c r="AH492" s="114"/>
      <c r="AI492" s="114"/>
      <c r="AJ492" s="114"/>
      <c r="AK492" s="114">
        <v>14</v>
      </c>
      <c r="AM492" s="7"/>
      <c r="AP492" s="7"/>
      <c r="AY492" s="114"/>
      <c r="BT492" s="114"/>
      <c r="BU492" s="114"/>
    </row>
    <row r="493" spans="1:73" x14ac:dyDescent="0.25">
      <c r="A493" s="116" t="s">
        <v>426</v>
      </c>
      <c r="B493" s="116">
        <v>10</v>
      </c>
      <c r="E493" s="116"/>
      <c r="F493" s="116"/>
      <c r="G493" s="116"/>
      <c r="H493" s="116"/>
      <c r="I493" s="116">
        <v>1</v>
      </c>
      <c r="J493" s="116">
        <v>1</v>
      </c>
      <c r="K493" s="116">
        <v>1</v>
      </c>
      <c r="L493" s="116">
        <v>1</v>
      </c>
      <c r="M493" s="116">
        <v>1</v>
      </c>
      <c r="N493" s="116">
        <v>3</v>
      </c>
      <c r="O493" s="116">
        <v>3</v>
      </c>
      <c r="P493" s="116">
        <v>1</v>
      </c>
      <c r="Q493" s="116">
        <v>4</v>
      </c>
      <c r="R493" s="116">
        <v>3</v>
      </c>
      <c r="S493" s="116">
        <v>2</v>
      </c>
      <c r="T493" s="116">
        <v>6</v>
      </c>
      <c r="U493" s="116">
        <v>1</v>
      </c>
      <c r="V493" s="116">
        <v>6</v>
      </c>
      <c r="W493" s="116">
        <v>1</v>
      </c>
      <c r="X493" s="116">
        <v>8</v>
      </c>
      <c r="Y493" s="116">
        <v>2</v>
      </c>
      <c r="Z493" s="116">
        <v>4</v>
      </c>
      <c r="AA493" s="116">
        <v>4</v>
      </c>
      <c r="AB493" s="116">
        <v>5</v>
      </c>
      <c r="AC493" s="116"/>
      <c r="AD493" s="116"/>
      <c r="AE493" s="116"/>
      <c r="AG493" s="116"/>
      <c r="AH493" s="116"/>
      <c r="AI493" s="116"/>
      <c r="AJ493" s="116"/>
      <c r="AK493" s="116">
        <v>13</v>
      </c>
      <c r="AL493">
        <f>MIN(AK2:AK520)</f>
        <v>10</v>
      </c>
      <c r="AM493" s="7"/>
      <c r="AP493" s="7"/>
      <c r="AY493" s="116"/>
      <c r="BT493" s="116"/>
      <c r="BU493" s="116"/>
    </row>
    <row r="494" spans="1:73" x14ac:dyDescent="0.25">
      <c r="A494" s="123" t="s">
        <v>432</v>
      </c>
      <c r="B494" s="123">
        <v>10</v>
      </c>
      <c r="E494" s="123"/>
      <c r="F494" s="123"/>
      <c r="G494" s="123"/>
      <c r="H494" s="123"/>
      <c r="I494" s="123">
        <v>1</v>
      </c>
      <c r="J494" s="123">
        <v>2</v>
      </c>
      <c r="K494" s="123">
        <v>1</v>
      </c>
      <c r="L494" s="123">
        <v>2</v>
      </c>
      <c r="M494" s="123">
        <v>4</v>
      </c>
      <c r="N494" s="123">
        <v>1</v>
      </c>
      <c r="O494" s="123">
        <v>1</v>
      </c>
      <c r="P494" s="123">
        <v>3</v>
      </c>
      <c r="Q494" s="123">
        <v>3</v>
      </c>
      <c r="R494" s="123">
        <v>2</v>
      </c>
      <c r="S494" s="123">
        <v>3</v>
      </c>
      <c r="T494" s="123">
        <v>1</v>
      </c>
      <c r="U494" s="123">
        <v>2</v>
      </c>
      <c r="V494" s="123">
        <v>2</v>
      </c>
      <c r="W494" s="123">
        <v>2</v>
      </c>
      <c r="X494" s="123">
        <v>1</v>
      </c>
      <c r="Y494" s="123">
        <v>2</v>
      </c>
      <c r="Z494" s="123">
        <v>2</v>
      </c>
      <c r="AA494" s="123">
        <v>3</v>
      </c>
      <c r="AB494" s="123">
        <v>4</v>
      </c>
      <c r="AC494" s="123">
        <v>18</v>
      </c>
      <c r="AD494" s="123"/>
      <c r="AE494" s="123"/>
      <c r="AG494" s="123"/>
      <c r="AH494" s="123"/>
      <c r="AI494" s="123"/>
      <c r="AJ494" s="123"/>
      <c r="AK494" s="123">
        <v>15</v>
      </c>
      <c r="AM494" s="7"/>
      <c r="AP494" s="7"/>
      <c r="AY494" s="123"/>
      <c r="BT494" s="123"/>
      <c r="BU494" s="123"/>
    </row>
    <row r="495" spans="1:73" x14ac:dyDescent="0.25">
      <c r="A495" s="124" t="s">
        <v>433</v>
      </c>
      <c r="B495" s="124">
        <v>10</v>
      </c>
      <c r="E495" s="124"/>
      <c r="F495" s="124"/>
      <c r="G495" s="124"/>
      <c r="H495" s="124"/>
      <c r="I495" s="124">
        <v>3</v>
      </c>
      <c r="J495" s="124">
        <v>1</v>
      </c>
      <c r="K495" s="124">
        <v>1</v>
      </c>
      <c r="L495" s="124">
        <v>2</v>
      </c>
      <c r="M495" s="124">
        <v>2</v>
      </c>
      <c r="N495" s="124">
        <v>1</v>
      </c>
      <c r="O495" s="124">
        <v>1</v>
      </c>
      <c r="P495" s="124">
        <v>1</v>
      </c>
      <c r="Q495" s="124">
        <v>4</v>
      </c>
      <c r="R495" s="124">
        <v>1</v>
      </c>
      <c r="S495" s="124">
        <v>5</v>
      </c>
      <c r="T495" s="124">
        <v>1</v>
      </c>
      <c r="U495" s="124">
        <v>4</v>
      </c>
      <c r="V495" s="124">
        <v>2</v>
      </c>
      <c r="W495" s="124">
        <v>8</v>
      </c>
      <c r="X495" s="124">
        <v>7</v>
      </c>
      <c r="Y495" s="124">
        <v>1</v>
      </c>
      <c r="Z495" s="124">
        <v>2</v>
      </c>
      <c r="AA495" s="124"/>
      <c r="AB495" s="124"/>
      <c r="AC495" s="124"/>
      <c r="AD495" s="124"/>
      <c r="AE495" s="124"/>
      <c r="AG495" s="124"/>
      <c r="AH495" s="124"/>
      <c r="AI495" s="124"/>
      <c r="AJ495" s="124"/>
      <c r="AK495" s="124">
        <v>14</v>
      </c>
      <c r="AM495" s="7"/>
      <c r="AP495" s="7"/>
      <c r="AY495" s="124"/>
      <c r="BT495" s="124"/>
      <c r="BU495" s="124"/>
    </row>
    <row r="496" spans="1:73" x14ac:dyDescent="0.25">
      <c r="A496" s="131" t="s">
        <v>442</v>
      </c>
      <c r="B496" s="131">
        <v>10</v>
      </c>
      <c r="E496" s="131"/>
      <c r="F496" s="131"/>
      <c r="G496" s="131"/>
      <c r="H496" s="131"/>
      <c r="I496" s="131">
        <v>1</v>
      </c>
      <c r="J496" s="131">
        <v>3</v>
      </c>
      <c r="K496" s="131">
        <v>1</v>
      </c>
      <c r="L496" s="131">
        <v>1</v>
      </c>
      <c r="M496" s="131">
        <v>2</v>
      </c>
      <c r="N496" s="131">
        <v>2</v>
      </c>
      <c r="O496" s="131">
        <v>2</v>
      </c>
      <c r="P496" s="131">
        <v>6</v>
      </c>
      <c r="Q496" s="131">
        <v>1</v>
      </c>
      <c r="R496" s="131">
        <v>1</v>
      </c>
      <c r="S496" s="131">
        <v>1</v>
      </c>
      <c r="T496" s="131">
        <v>1</v>
      </c>
      <c r="U496" s="131">
        <v>3</v>
      </c>
      <c r="V496" s="131">
        <v>3</v>
      </c>
      <c r="W496" s="131">
        <v>9</v>
      </c>
      <c r="X496" s="131">
        <v>7</v>
      </c>
      <c r="Y496" s="131">
        <v>3</v>
      </c>
      <c r="Z496" s="131">
        <v>3</v>
      </c>
      <c r="AA496" s="131">
        <v>4</v>
      </c>
      <c r="AB496" s="131">
        <v>2</v>
      </c>
      <c r="AC496" s="131">
        <v>3</v>
      </c>
      <c r="AD496" s="131"/>
      <c r="AE496" s="131"/>
      <c r="AG496" s="131"/>
      <c r="AH496" s="131"/>
      <c r="AI496" s="131"/>
      <c r="AJ496" s="131"/>
      <c r="AK496" s="131">
        <v>14</v>
      </c>
      <c r="AM496" s="7"/>
    </row>
    <row r="497" spans="1:73" x14ac:dyDescent="0.25">
      <c r="A497" s="135" t="s">
        <v>448</v>
      </c>
      <c r="B497" s="135">
        <v>10</v>
      </c>
      <c r="E497" s="135"/>
      <c r="F497" s="135"/>
      <c r="G497" s="135"/>
      <c r="H497" s="135"/>
      <c r="I497" s="135">
        <v>1</v>
      </c>
      <c r="J497" s="135">
        <v>2</v>
      </c>
      <c r="K497" s="135">
        <v>2</v>
      </c>
      <c r="L497" s="135">
        <v>5</v>
      </c>
      <c r="M497" s="135">
        <v>1</v>
      </c>
      <c r="N497" s="135">
        <v>3</v>
      </c>
      <c r="O497" s="135">
        <v>1</v>
      </c>
      <c r="P497" s="135">
        <v>1</v>
      </c>
      <c r="Q497" s="135">
        <v>1</v>
      </c>
      <c r="R497" s="135">
        <v>1</v>
      </c>
      <c r="S497" s="135">
        <v>1</v>
      </c>
      <c r="T497" s="135">
        <v>2</v>
      </c>
      <c r="U497" s="135">
        <v>2</v>
      </c>
      <c r="V497" s="135">
        <v>2</v>
      </c>
      <c r="W497" s="135">
        <v>2</v>
      </c>
      <c r="X497" s="135">
        <v>1</v>
      </c>
      <c r="Y497" s="135">
        <v>7</v>
      </c>
      <c r="Z497" s="135">
        <v>7</v>
      </c>
      <c r="AA497" s="135">
        <v>7</v>
      </c>
      <c r="AB497" s="135">
        <v>6</v>
      </c>
      <c r="AC497" s="135">
        <v>4</v>
      </c>
      <c r="AD497" s="135"/>
      <c r="AE497" s="135"/>
      <c r="AG497" s="135"/>
      <c r="AH497" s="135"/>
      <c r="AI497" s="135"/>
      <c r="AJ497" s="135"/>
      <c r="AK497" s="135">
        <v>16</v>
      </c>
      <c r="AM497" s="7"/>
      <c r="AY497" s="135"/>
      <c r="BT497" s="135"/>
      <c r="BU497" s="135"/>
    </row>
    <row r="498" spans="1:73" x14ac:dyDescent="0.25">
      <c r="A498" s="1" t="s">
        <v>459</v>
      </c>
      <c r="B498" s="1">
        <v>10</v>
      </c>
      <c r="I498" s="1">
        <v>2</v>
      </c>
      <c r="J498" s="1">
        <v>1</v>
      </c>
      <c r="K498" s="1">
        <v>1</v>
      </c>
      <c r="L498" s="1">
        <v>3</v>
      </c>
      <c r="M498" s="1">
        <v>1</v>
      </c>
      <c r="N498" s="1">
        <v>3</v>
      </c>
      <c r="O498" s="1">
        <v>2</v>
      </c>
      <c r="P498" s="1">
        <v>1</v>
      </c>
      <c r="Q498" s="1">
        <v>6</v>
      </c>
      <c r="R498" s="1">
        <v>6</v>
      </c>
      <c r="S498" s="1">
        <v>5</v>
      </c>
      <c r="T498" s="1">
        <v>4</v>
      </c>
      <c r="U498" s="1">
        <v>3</v>
      </c>
      <c r="V498" s="1">
        <v>5</v>
      </c>
      <c r="W498" s="1">
        <v>1</v>
      </c>
      <c r="X498" s="1">
        <v>6</v>
      </c>
      <c r="Y498" s="1">
        <v>6</v>
      </c>
      <c r="Z498" s="1">
        <v>5</v>
      </c>
      <c r="AA498" s="1">
        <v>6</v>
      </c>
      <c r="AK498" s="1">
        <v>10</v>
      </c>
      <c r="AM498" s="7"/>
      <c r="AP498" s="7"/>
    </row>
    <row r="499" spans="1:73" x14ac:dyDescent="0.25">
      <c r="A499" s="141" t="s">
        <v>460</v>
      </c>
      <c r="B499" s="141">
        <v>10</v>
      </c>
      <c r="E499" s="141"/>
      <c r="F499" s="141"/>
      <c r="G499" s="141"/>
      <c r="H499" s="141"/>
      <c r="I499" s="141">
        <v>2</v>
      </c>
      <c r="J499" s="141">
        <v>1</v>
      </c>
      <c r="K499" s="141">
        <v>1</v>
      </c>
      <c r="L499" s="141">
        <v>3</v>
      </c>
      <c r="M499" s="141">
        <v>1</v>
      </c>
      <c r="N499" s="141">
        <v>1</v>
      </c>
      <c r="O499" s="141">
        <v>2</v>
      </c>
      <c r="P499" s="141">
        <v>3</v>
      </c>
      <c r="Q499" s="141">
        <v>1</v>
      </c>
      <c r="R499" s="141">
        <v>1</v>
      </c>
      <c r="S499" s="141">
        <v>2</v>
      </c>
      <c r="T499" s="141">
        <v>3</v>
      </c>
      <c r="U499" s="141">
        <v>1</v>
      </c>
      <c r="V499" s="141">
        <v>3</v>
      </c>
      <c r="W499" s="141">
        <v>1</v>
      </c>
      <c r="X499" s="141">
        <v>2</v>
      </c>
      <c r="Y499" s="141">
        <v>2</v>
      </c>
      <c r="Z499" s="141">
        <v>1</v>
      </c>
      <c r="AA499" s="141">
        <v>4</v>
      </c>
      <c r="AB499" s="141">
        <v>11</v>
      </c>
      <c r="AC499" s="141">
        <v>5</v>
      </c>
      <c r="AD499" s="141">
        <v>2</v>
      </c>
      <c r="AE499" s="141">
        <v>3</v>
      </c>
      <c r="AG499" s="141"/>
      <c r="AH499" s="141"/>
      <c r="AI499" s="141"/>
      <c r="AJ499" s="141"/>
      <c r="AK499" s="141">
        <v>17</v>
      </c>
      <c r="AM499" s="7"/>
      <c r="AP499" s="7"/>
      <c r="AY499" s="141"/>
      <c r="BT499" s="141"/>
      <c r="BU499" s="141"/>
    </row>
    <row r="500" spans="1:73" x14ac:dyDescent="0.25">
      <c r="A500" s="149" t="s">
        <v>468</v>
      </c>
      <c r="B500" s="149">
        <v>10</v>
      </c>
      <c r="E500" s="149"/>
      <c r="F500" s="149"/>
      <c r="G500" s="149"/>
      <c r="H500" s="149"/>
      <c r="I500" s="149">
        <v>1</v>
      </c>
      <c r="J500" s="149">
        <v>3</v>
      </c>
      <c r="K500" s="149">
        <v>2</v>
      </c>
      <c r="L500" s="149">
        <v>1</v>
      </c>
      <c r="M500" s="149">
        <v>1</v>
      </c>
      <c r="N500" s="149">
        <v>1</v>
      </c>
      <c r="O500" s="149">
        <v>4</v>
      </c>
      <c r="P500" s="149">
        <v>1</v>
      </c>
      <c r="Q500" s="149">
        <v>3</v>
      </c>
      <c r="R500" s="149">
        <v>1</v>
      </c>
      <c r="S500" s="149">
        <v>2</v>
      </c>
      <c r="T500" s="149">
        <v>2</v>
      </c>
      <c r="U500" s="149">
        <v>2</v>
      </c>
      <c r="V500" s="149">
        <v>3</v>
      </c>
      <c r="W500" s="149">
        <v>1</v>
      </c>
      <c r="X500" s="149">
        <v>16</v>
      </c>
      <c r="Y500" s="149">
        <v>3</v>
      </c>
      <c r="Z500" s="149">
        <v>3</v>
      </c>
      <c r="AA500" s="149">
        <v>2</v>
      </c>
      <c r="AB500" s="149">
        <v>6</v>
      </c>
      <c r="AC500" s="149">
        <v>1</v>
      </c>
      <c r="AD500" s="149">
        <v>7</v>
      </c>
      <c r="AE500" s="149"/>
      <c r="AG500" s="149"/>
      <c r="AH500" s="149"/>
      <c r="AI500" s="149"/>
      <c r="AJ500" s="149"/>
      <c r="AK500" s="149">
        <v>16</v>
      </c>
      <c r="AM500" s="7"/>
      <c r="AP500" s="7"/>
      <c r="AY500" s="149"/>
      <c r="BT500" s="149"/>
      <c r="BU500" s="149"/>
    </row>
    <row r="501" spans="1:73" x14ac:dyDescent="0.25">
      <c r="A501" s="156" t="s">
        <v>475</v>
      </c>
      <c r="B501" s="156">
        <v>10</v>
      </c>
      <c r="E501" s="156"/>
      <c r="F501" s="156"/>
      <c r="G501" s="156"/>
      <c r="H501" s="156"/>
      <c r="I501" s="156">
        <v>1</v>
      </c>
      <c r="J501" s="156">
        <v>1</v>
      </c>
      <c r="K501" s="156">
        <v>1</v>
      </c>
      <c r="L501" s="156">
        <v>4</v>
      </c>
      <c r="M501" s="156">
        <v>1</v>
      </c>
      <c r="N501" s="156">
        <v>2</v>
      </c>
      <c r="O501" s="156">
        <v>2</v>
      </c>
      <c r="P501" s="156">
        <v>1</v>
      </c>
      <c r="Q501" s="156">
        <v>1</v>
      </c>
      <c r="R501" s="156">
        <v>1</v>
      </c>
      <c r="S501" s="156">
        <v>1</v>
      </c>
      <c r="T501" s="156">
        <v>1</v>
      </c>
      <c r="U501" s="156">
        <v>8</v>
      </c>
      <c r="V501" s="156">
        <v>3</v>
      </c>
      <c r="W501" s="156">
        <v>5</v>
      </c>
      <c r="X501" s="156">
        <v>1</v>
      </c>
      <c r="Y501" s="156">
        <v>1</v>
      </c>
      <c r="Z501" s="156">
        <v>3</v>
      </c>
      <c r="AA501" s="156">
        <v>3</v>
      </c>
      <c r="AB501" s="156">
        <v>10</v>
      </c>
      <c r="AC501" s="156">
        <v>1</v>
      </c>
      <c r="AD501" s="156"/>
      <c r="AE501" s="156"/>
      <c r="AG501" s="156"/>
      <c r="AH501" s="156"/>
      <c r="AI501" s="156"/>
      <c r="AJ501" s="156"/>
      <c r="AK501" s="156">
        <v>14</v>
      </c>
      <c r="AM501" s="7"/>
      <c r="AP501" s="7"/>
      <c r="AY501" s="156"/>
      <c r="BT501" s="156"/>
      <c r="BU501" s="156"/>
    </row>
    <row r="502" spans="1:73" x14ac:dyDescent="0.25">
      <c r="A502" s="141" t="s">
        <v>483</v>
      </c>
      <c r="B502" s="141">
        <v>10</v>
      </c>
      <c r="E502" s="141"/>
      <c r="F502" s="141"/>
      <c r="G502" s="141"/>
      <c r="H502" s="141"/>
      <c r="I502" s="141">
        <v>1</v>
      </c>
      <c r="J502" s="141">
        <v>1</v>
      </c>
      <c r="K502" s="141">
        <v>2</v>
      </c>
      <c r="L502" s="141">
        <v>2</v>
      </c>
      <c r="M502" s="141">
        <v>1</v>
      </c>
      <c r="N502" s="141">
        <v>1</v>
      </c>
      <c r="O502" s="141">
        <v>1</v>
      </c>
      <c r="P502" s="141">
        <v>1</v>
      </c>
      <c r="Q502" s="141">
        <v>1</v>
      </c>
      <c r="R502" s="141">
        <v>2</v>
      </c>
      <c r="S502" s="141">
        <v>1</v>
      </c>
      <c r="T502" s="141">
        <v>2</v>
      </c>
      <c r="U502" s="141">
        <v>3</v>
      </c>
      <c r="V502" s="141">
        <v>3</v>
      </c>
      <c r="W502" s="141">
        <v>1</v>
      </c>
      <c r="X502" s="141">
        <v>2</v>
      </c>
      <c r="Y502" s="141">
        <v>3</v>
      </c>
      <c r="Z502" s="141">
        <v>4</v>
      </c>
      <c r="AA502" s="141">
        <v>4</v>
      </c>
      <c r="AB502" s="141">
        <v>2</v>
      </c>
      <c r="AC502" s="141">
        <v>5</v>
      </c>
      <c r="AD502" s="141">
        <v>1</v>
      </c>
      <c r="AE502" s="141">
        <v>9</v>
      </c>
      <c r="AF502" s="3">
        <v>2</v>
      </c>
      <c r="AG502" s="141"/>
      <c r="AH502" s="141"/>
      <c r="AI502" s="141"/>
      <c r="AJ502" s="141"/>
      <c r="AK502" s="141">
        <v>17</v>
      </c>
      <c r="AM502" s="7"/>
      <c r="AP502" s="7"/>
      <c r="AY502" s="141"/>
      <c r="BT502" s="141"/>
      <c r="BU502" s="141"/>
    </row>
    <row r="503" spans="1:73" x14ac:dyDescent="0.25">
      <c r="A503" s="162" t="s">
        <v>488</v>
      </c>
      <c r="B503" s="162">
        <v>10</v>
      </c>
      <c r="E503" s="162"/>
      <c r="F503" s="162"/>
      <c r="G503" s="162"/>
      <c r="H503" s="162"/>
      <c r="I503" s="162">
        <v>3</v>
      </c>
      <c r="J503" s="162">
        <v>2</v>
      </c>
      <c r="K503" s="162">
        <v>1</v>
      </c>
      <c r="L503" s="162">
        <v>1</v>
      </c>
      <c r="M503" s="162">
        <v>1</v>
      </c>
      <c r="N503" s="162">
        <v>1</v>
      </c>
      <c r="O503" s="162">
        <v>4</v>
      </c>
      <c r="P503" s="162">
        <v>1</v>
      </c>
      <c r="Q503" s="162">
        <v>1</v>
      </c>
      <c r="R503" s="162">
        <v>6</v>
      </c>
      <c r="S503" s="162">
        <v>3</v>
      </c>
      <c r="T503" s="162">
        <v>1</v>
      </c>
      <c r="U503" s="162">
        <v>4</v>
      </c>
      <c r="V503" s="162">
        <v>8</v>
      </c>
      <c r="W503" s="162">
        <v>2</v>
      </c>
      <c r="X503" s="162">
        <v>3</v>
      </c>
      <c r="Y503" s="162">
        <v>1</v>
      </c>
      <c r="Z503" s="162">
        <v>5</v>
      </c>
      <c r="AA503" s="162"/>
      <c r="AB503" s="162"/>
      <c r="AC503" s="162"/>
      <c r="AD503" s="162"/>
      <c r="AE503" s="162"/>
      <c r="AG503" s="162"/>
      <c r="AH503" s="162"/>
      <c r="AI503" s="162"/>
      <c r="AJ503" s="162"/>
      <c r="AK503" s="162">
        <v>13</v>
      </c>
      <c r="AM503" s="7"/>
      <c r="AP503" s="7"/>
      <c r="AY503" s="162"/>
      <c r="BT503" s="162"/>
      <c r="BU503" s="162"/>
    </row>
    <row r="504" spans="1:73" x14ac:dyDescent="0.25">
      <c r="A504" s="165" t="s">
        <v>494</v>
      </c>
      <c r="B504" s="165">
        <v>10</v>
      </c>
      <c r="E504" s="165"/>
      <c r="F504" s="165"/>
      <c r="G504" s="165"/>
      <c r="H504" s="165"/>
      <c r="I504" s="165">
        <v>2</v>
      </c>
      <c r="J504" s="165">
        <v>3</v>
      </c>
      <c r="K504" s="165">
        <v>2</v>
      </c>
      <c r="L504" s="165">
        <v>1</v>
      </c>
      <c r="M504" s="165">
        <v>1</v>
      </c>
      <c r="N504" s="165">
        <v>1</v>
      </c>
      <c r="O504" s="165">
        <v>2</v>
      </c>
      <c r="P504" s="165">
        <v>1</v>
      </c>
      <c r="Q504" s="165">
        <v>1</v>
      </c>
      <c r="R504" s="165">
        <v>1</v>
      </c>
      <c r="S504" s="165">
        <v>1</v>
      </c>
      <c r="T504" s="165">
        <v>2</v>
      </c>
      <c r="U504" s="165">
        <v>1</v>
      </c>
      <c r="V504" s="165">
        <v>2</v>
      </c>
      <c r="W504" s="165">
        <v>1</v>
      </c>
      <c r="X504" s="165">
        <v>1</v>
      </c>
      <c r="Y504" s="165">
        <v>4</v>
      </c>
      <c r="Z504" s="165">
        <v>1</v>
      </c>
      <c r="AA504" s="165">
        <v>1</v>
      </c>
      <c r="AB504" s="165">
        <v>12</v>
      </c>
      <c r="AC504" s="165">
        <v>4</v>
      </c>
      <c r="AD504" s="165">
        <v>4</v>
      </c>
      <c r="AE504" s="165"/>
      <c r="AG504" s="165"/>
      <c r="AH504" s="165"/>
      <c r="AI504" s="165"/>
      <c r="AJ504" s="165"/>
      <c r="AK504" s="165">
        <v>19</v>
      </c>
      <c r="AM504" s="7"/>
      <c r="AP504" s="7"/>
      <c r="AY504" s="165"/>
      <c r="BT504" s="165"/>
      <c r="BU504" s="165"/>
    </row>
    <row r="505" spans="1:73" x14ac:dyDescent="0.25">
      <c r="A505" s="169" t="s">
        <v>504</v>
      </c>
      <c r="B505" s="169">
        <v>10</v>
      </c>
      <c r="E505" s="169"/>
      <c r="F505" s="169"/>
      <c r="G505" s="169"/>
      <c r="H505" s="169"/>
      <c r="I505" s="169">
        <v>1</v>
      </c>
      <c r="J505" s="169">
        <v>1</v>
      </c>
      <c r="K505" s="169">
        <v>2</v>
      </c>
      <c r="L505" s="169">
        <v>4</v>
      </c>
      <c r="M505" s="169">
        <v>2</v>
      </c>
      <c r="N505" s="169">
        <v>1</v>
      </c>
      <c r="O505" s="169">
        <v>1</v>
      </c>
      <c r="P505" s="169">
        <v>1</v>
      </c>
      <c r="Q505" s="169">
        <v>1</v>
      </c>
      <c r="R505" s="169">
        <v>1</v>
      </c>
      <c r="S505" s="169">
        <v>2</v>
      </c>
      <c r="T505" s="169">
        <v>4</v>
      </c>
      <c r="U505" s="169">
        <v>6</v>
      </c>
      <c r="V505" s="169">
        <v>2</v>
      </c>
      <c r="W505" s="169">
        <v>1</v>
      </c>
      <c r="X505" s="169">
        <v>1</v>
      </c>
      <c r="Y505" s="169">
        <v>2</v>
      </c>
      <c r="Z505" s="169">
        <v>1</v>
      </c>
      <c r="AA505" s="169">
        <v>2</v>
      </c>
      <c r="AB505" s="169">
        <v>1</v>
      </c>
      <c r="AC505" s="169">
        <v>1</v>
      </c>
      <c r="AD505" s="169">
        <v>15</v>
      </c>
      <c r="AE505" s="169"/>
      <c r="AG505" s="169"/>
      <c r="AH505" s="169"/>
      <c r="AI505" s="169"/>
      <c r="AJ505" s="169"/>
      <c r="AK505" s="169">
        <v>15</v>
      </c>
      <c r="AM505" s="7"/>
      <c r="AP505" s="7"/>
      <c r="AY505" s="169"/>
      <c r="BT505" s="169"/>
      <c r="BU505" s="169"/>
    </row>
    <row r="506" spans="1:73" x14ac:dyDescent="0.25">
      <c r="A506" s="169" t="s">
        <v>506</v>
      </c>
      <c r="B506" s="169">
        <v>10</v>
      </c>
      <c r="E506" s="169"/>
      <c r="F506" s="169"/>
      <c r="G506" s="169"/>
      <c r="H506" s="169"/>
      <c r="I506" s="169">
        <v>1</v>
      </c>
      <c r="J506" s="169">
        <v>4</v>
      </c>
      <c r="K506" s="169">
        <v>1</v>
      </c>
      <c r="L506" s="169">
        <v>1</v>
      </c>
      <c r="M506" s="169">
        <v>2</v>
      </c>
      <c r="N506" s="169">
        <v>1</v>
      </c>
      <c r="O506" s="169">
        <v>1</v>
      </c>
      <c r="P506" s="169">
        <v>3</v>
      </c>
      <c r="Q506" s="169">
        <v>3</v>
      </c>
      <c r="R506" s="169">
        <v>1</v>
      </c>
      <c r="S506" s="169">
        <v>1</v>
      </c>
      <c r="T506" s="169">
        <v>2</v>
      </c>
      <c r="U506" s="169">
        <v>4</v>
      </c>
      <c r="V506" s="169">
        <v>1</v>
      </c>
      <c r="W506" s="169">
        <v>3</v>
      </c>
      <c r="X506" s="169">
        <v>1</v>
      </c>
      <c r="Y506" s="169">
        <v>1</v>
      </c>
      <c r="Z506" s="169">
        <v>2</v>
      </c>
      <c r="AA506" s="169">
        <v>7</v>
      </c>
      <c r="AB506" s="169">
        <v>6</v>
      </c>
      <c r="AC506" s="169">
        <v>5</v>
      </c>
      <c r="AD506" s="169">
        <v>4</v>
      </c>
      <c r="AE506" s="169"/>
      <c r="AG506" s="169"/>
      <c r="AH506" s="169"/>
      <c r="AI506" s="169"/>
      <c r="AJ506" s="169"/>
      <c r="AK506" s="169">
        <v>16</v>
      </c>
      <c r="AM506" s="7"/>
      <c r="AP506" s="7"/>
      <c r="AY506" s="169"/>
      <c r="BT506" s="169"/>
      <c r="BU506" s="169"/>
    </row>
    <row r="507" spans="1:73" x14ac:dyDescent="0.25">
      <c r="A507" s="171" t="s">
        <v>513</v>
      </c>
      <c r="B507" s="171">
        <v>10</v>
      </c>
      <c r="E507" s="171"/>
      <c r="F507" s="171"/>
      <c r="G507" s="171"/>
      <c r="H507" s="171"/>
      <c r="I507" s="171">
        <v>1</v>
      </c>
      <c r="J507" s="171">
        <v>2</v>
      </c>
      <c r="K507" s="171">
        <v>1</v>
      </c>
      <c r="L507" s="171">
        <v>1</v>
      </c>
      <c r="M507" s="171">
        <v>2</v>
      </c>
      <c r="N507" s="171">
        <v>2</v>
      </c>
      <c r="O507" s="171">
        <v>1</v>
      </c>
      <c r="P507" s="171">
        <v>2</v>
      </c>
      <c r="Q507" s="171">
        <v>1</v>
      </c>
      <c r="R507" s="171">
        <v>2</v>
      </c>
      <c r="S507" s="171">
        <v>2</v>
      </c>
      <c r="T507" s="171">
        <v>1</v>
      </c>
      <c r="U507" s="171">
        <v>4</v>
      </c>
      <c r="V507" s="171">
        <v>3</v>
      </c>
      <c r="W507" s="171">
        <v>1</v>
      </c>
      <c r="X507" s="171">
        <v>3</v>
      </c>
      <c r="Y507" s="171">
        <v>2</v>
      </c>
      <c r="Z507" s="171">
        <v>8</v>
      </c>
      <c r="AA507" s="171">
        <v>4</v>
      </c>
      <c r="AB507" s="171">
        <v>3</v>
      </c>
      <c r="AC507" s="171">
        <v>2</v>
      </c>
      <c r="AD507" s="171"/>
      <c r="AE507" s="171"/>
      <c r="AG507" s="171"/>
      <c r="AH507" s="171"/>
      <c r="AI507" s="171"/>
      <c r="AJ507" s="171"/>
      <c r="AK507" s="171">
        <v>17</v>
      </c>
      <c r="AM507" s="7"/>
      <c r="AP507" s="7"/>
      <c r="AY507" s="171"/>
      <c r="BT507" s="171"/>
      <c r="BU507" s="171"/>
    </row>
    <row r="508" spans="1:73" x14ac:dyDescent="0.25">
      <c r="A508" s="172" t="s">
        <v>514</v>
      </c>
      <c r="B508" s="172">
        <v>10</v>
      </c>
      <c r="E508" s="172"/>
      <c r="F508" s="172"/>
      <c r="G508" s="172"/>
      <c r="H508" s="172"/>
      <c r="I508" s="172">
        <v>1</v>
      </c>
      <c r="J508" s="172">
        <v>1</v>
      </c>
      <c r="K508" s="172">
        <v>1</v>
      </c>
      <c r="L508" s="172">
        <v>1</v>
      </c>
      <c r="M508" s="172">
        <v>1</v>
      </c>
      <c r="N508" s="172">
        <v>3</v>
      </c>
      <c r="O508" s="172">
        <v>2</v>
      </c>
      <c r="P508" s="172">
        <v>1</v>
      </c>
      <c r="Q508" s="172">
        <v>5</v>
      </c>
      <c r="R508" s="172">
        <v>1</v>
      </c>
      <c r="S508" s="172">
        <v>2</v>
      </c>
      <c r="T508" s="172">
        <v>2</v>
      </c>
      <c r="U508" s="172">
        <v>3</v>
      </c>
      <c r="V508" s="172">
        <v>4</v>
      </c>
      <c r="W508" s="172">
        <v>12</v>
      </c>
      <c r="X508" s="172">
        <v>3</v>
      </c>
      <c r="Y508" s="172">
        <v>1</v>
      </c>
      <c r="Z508" s="172">
        <v>2</v>
      </c>
      <c r="AA508" s="172">
        <v>1</v>
      </c>
      <c r="AB508" s="172">
        <v>5</v>
      </c>
      <c r="AC508" s="172"/>
      <c r="AD508" s="172"/>
      <c r="AE508" s="172"/>
      <c r="AG508" s="172"/>
      <c r="AH508" s="172"/>
      <c r="AI508" s="172"/>
      <c r="AJ508" s="172"/>
      <c r="AK508" s="172">
        <v>14</v>
      </c>
      <c r="AM508" s="7"/>
      <c r="AP508" s="7"/>
      <c r="AY508" s="172"/>
      <c r="BT508" s="172"/>
      <c r="BU508" s="172"/>
    </row>
    <row r="509" spans="1:73" x14ac:dyDescent="0.25">
      <c r="A509" s="173" t="s">
        <v>521</v>
      </c>
      <c r="B509" s="173">
        <v>10</v>
      </c>
      <c r="E509" s="173"/>
      <c r="F509" s="173"/>
      <c r="G509" s="173"/>
      <c r="H509" s="173"/>
      <c r="I509" s="173">
        <v>2</v>
      </c>
      <c r="J509" s="173">
        <v>1</v>
      </c>
      <c r="K509" s="173">
        <v>1</v>
      </c>
      <c r="L509" s="173">
        <v>1</v>
      </c>
      <c r="M509" s="173">
        <v>3</v>
      </c>
      <c r="N509" s="173">
        <v>1</v>
      </c>
      <c r="O509" s="173">
        <v>1</v>
      </c>
      <c r="P509" s="173">
        <v>1</v>
      </c>
      <c r="Q509" s="173">
        <v>3</v>
      </c>
      <c r="R509" s="173">
        <v>1</v>
      </c>
      <c r="S509" s="173">
        <v>1</v>
      </c>
      <c r="T509" s="173">
        <v>1</v>
      </c>
      <c r="U509" s="173">
        <v>1</v>
      </c>
      <c r="V509" s="173">
        <v>3</v>
      </c>
      <c r="W509" s="173">
        <v>2</v>
      </c>
      <c r="X509" s="173">
        <v>3</v>
      </c>
      <c r="Y509" s="173">
        <v>5</v>
      </c>
      <c r="Z509" s="173">
        <v>3</v>
      </c>
      <c r="AA509" s="173">
        <v>1</v>
      </c>
      <c r="AB509" s="173">
        <v>5</v>
      </c>
      <c r="AC509" s="173">
        <v>1</v>
      </c>
      <c r="AD509" s="173">
        <v>2</v>
      </c>
      <c r="AE509" s="173">
        <v>8</v>
      </c>
      <c r="AF509" s="3">
        <v>1</v>
      </c>
      <c r="AG509" s="173">
        <v>4</v>
      </c>
      <c r="AH509" s="173"/>
      <c r="AI509" s="173"/>
      <c r="AJ509" s="173"/>
      <c r="AK509" s="173">
        <v>17</v>
      </c>
      <c r="AM509" s="7"/>
      <c r="AP509" s="7"/>
      <c r="AY509" s="173"/>
      <c r="BT509" s="173"/>
      <c r="BU509" s="173"/>
    </row>
    <row r="510" spans="1:73" x14ac:dyDescent="0.25">
      <c r="A510" s="175" t="s">
        <v>535</v>
      </c>
      <c r="B510" s="175">
        <v>10</v>
      </c>
      <c r="E510" s="175"/>
      <c r="F510" s="175"/>
      <c r="G510" s="175"/>
      <c r="H510" s="175"/>
      <c r="I510" s="175">
        <v>3</v>
      </c>
      <c r="J510" s="175">
        <v>1</v>
      </c>
      <c r="K510" s="175">
        <v>4</v>
      </c>
      <c r="L510" s="175">
        <v>1</v>
      </c>
      <c r="M510" s="175">
        <v>1</v>
      </c>
      <c r="N510" s="175">
        <v>1</v>
      </c>
      <c r="O510" s="175">
        <v>1</v>
      </c>
      <c r="P510" s="175">
        <v>1</v>
      </c>
      <c r="Q510" s="175">
        <v>1</v>
      </c>
      <c r="R510" s="175">
        <v>1</v>
      </c>
      <c r="S510" s="175">
        <v>1</v>
      </c>
      <c r="T510" s="175">
        <v>1</v>
      </c>
      <c r="U510" s="175">
        <v>1</v>
      </c>
      <c r="V510" s="175">
        <v>1</v>
      </c>
      <c r="W510" s="175">
        <v>1</v>
      </c>
      <c r="X510" s="175">
        <v>3</v>
      </c>
      <c r="Y510" s="175">
        <v>1</v>
      </c>
      <c r="Z510" s="175">
        <v>1</v>
      </c>
      <c r="AA510" s="175">
        <v>3</v>
      </c>
      <c r="AB510" s="175">
        <v>9</v>
      </c>
      <c r="AC510" s="175">
        <v>11</v>
      </c>
      <c r="AD510" s="175">
        <v>1</v>
      </c>
      <c r="AE510" s="175">
        <v>1</v>
      </c>
      <c r="AF510" s="3">
        <v>1</v>
      </c>
      <c r="AG510" s="175">
        <v>1</v>
      </c>
      <c r="AH510" s="175">
        <v>1</v>
      </c>
      <c r="AI510" s="175"/>
      <c r="AJ510" s="175"/>
      <c r="AK510" s="175">
        <v>19</v>
      </c>
      <c r="AM510" s="7"/>
      <c r="AP510" s="7"/>
      <c r="AY510" s="175"/>
      <c r="BT510" s="175"/>
      <c r="BU510" s="175"/>
    </row>
    <row r="511" spans="1:73" x14ac:dyDescent="0.25">
      <c r="A511" s="175" t="s">
        <v>539</v>
      </c>
      <c r="B511" s="175">
        <v>10</v>
      </c>
      <c r="E511" s="175"/>
      <c r="F511" s="175"/>
      <c r="G511" s="175"/>
      <c r="H511" s="175"/>
      <c r="I511" s="175">
        <v>1</v>
      </c>
      <c r="J511" s="175">
        <v>1</v>
      </c>
      <c r="K511" s="175">
        <v>1</v>
      </c>
      <c r="L511" s="175">
        <v>2</v>
      </c>
      <c r="M511" s="175">
        <v>1</v>
      </c>
      <c r="N511" s="175">
        <v>2</v>
      </c>
      <c r="O511" s="175">
        <v>2</v>
      </c>
      <c r="P511" s="175">
        <v>1</v>
      </c>
      <c r="Q511" s="175">
        <v>1</v>
      </c>
      <c r="R511" s="175">
        <v>1</v>
      </c>
      <c r="S511" s="175">
        <v>10</v>
      </c>
      <c r="T511" s="175">
        <v>1</v>
      </c>
      <c r="U511" s="175">
        <v>1</v>
      </c>
      <c r="V511" s="175">
        <v>2</v>
      </c>
      <c r="W511" s="175">
        <v>3</v>
      </c>
      <c r="X511" s="175">
        <v>2</v>
      </c>
      <c r="Y511" s="175">
        <v>4</v>
      </c>
      <c r="Z511" s="175"/>
      <c r="AA511" s="175"/>
      <c r="AB511" s="175"/>
      <c r="AC511" s="175"/>
      <c r="AD511" s="175"/>
      <c r="AE511" s="175"/>
      <c r="AG511" s="175"/>
      <c r="AH511" s="175"/>
      <c r="AI511" s="175"/>
      <c r="AJ511" s="175"/>
      <c r="AK511" s="175">
        <v>15</v>
      </c>
      <c r="AM511" s="7"/>
      <c r="AP511" s="7"/>
      <c r="AY511" s="175"/>
      <c r="BT511" s="175"/>
      <c r="BU511" s="175"/>
    </row>
    <row r="512" spans="1:73" x14ac:dyDescent="0.25">
      <c r="A512" s="181" t="s">
        <v>548</v>
      </c>
      <c r="B512" s="181">
        <v>10</v>
      </c>
      <c r="C512" s="181"/>
      <c r="D512" s="181"/>
      <c r="E512" s="181"/>
      <c r="F512" s="181"/>
      <c r="G512" s="181"/>
      <c r="H512" s="181"/>
      <c r="I512" s="181">
        <v>2</v>
      </c>
      <c r="J512" s="181">
        <v>1</v>
      </c>
      <c r="K512" s="181">
        <v>1</v>
      </c>
      <c r="L512" s="181">
        <v>1</v>
      </c>
      <c r="M512" s="181">
        <v>1</v>
      </c>
      <c r="N512" s="181">
        <v>1</v>
      </c>
      <c r="O512" s="181">
        <v>1</v>
      </c>
      <c r="P512" s="181">
        <v>1</v>
      </c>
      <c r="Q512" s="181">
        <v>3</v>
      </c>
      <c r="R512" s="181">
        <v>6</v>
      </c>
      <c r="S512" s="181">
        <v>1</v>
      </c>
      <c r="T512" s="181">
        <v>1</v>
      </c>
      <c r="U512" s="181">
        <v>4</v>
      </c>
      <c r="V512" s="181">
        <v>1</v>
      </c>
      <c r="W512" s="181">
        <v>2</v>
      </c>
      <c r="X512" s="181">
        <v>4</v>
      </c>
      <c r="Y512" s="181">
        <v>3</v>
      </c>
      <c r="Z512" s="181">
        <v>1</v>
      </c>
      <c r="AA512" s="181">
        <v>2</v>
      </c>
      <c r="AB512" s="181">
        <v>3</v>
      </c>
      <c r="AC512" s="181">
        <v>1</v>
      </c>
      <c r="AD512" s="181">
        <v>4</v>
      </c>
      <c r="AE512" s="181"/>
      <c r="AG512" s="181"/>
      <c r="AH512" s="181"/>
      <c r="AI512" s="181"/>
      <c r="AJ512" s="181"/>
      <c r="AK512" s="181">
        <v>15</v>
      </c>
      <c r="AM512" s="7"/>
      <c r="AP512" s="7"/>
      <c r="AY512" s="181"/>
      <c r="BT512" s="181"/>
      <c r="BU512" s="181"/>
    </row>
    <row r="513" spans="1:73" x14ac:dyDescent="0.25">
      <c r="A513" s="181" t="s">
        <v>558</v>
      </c>
      <c r="B513" s="181">
        <v>10</v>
      </c>
      <c r="C513" s="181"/>
      <c r="D513" s="181"/>
      <c r="E513" s="181"/>
      <c r="F513" s="181"/>
      <c r="G513" s="181"/>
      <c r="H513" s="181"/>
      <c r="I513" s="181">
        <v>1</v>
      </c>
      <c r="J513" s="181">
        <v>1</v>
      </c>
      <c r="K513" s="181">
        <v>1</v>
      </c>
      <c r="L513" s="181">
        <v>1</v>
      </c>
      <c r="M513" s="181">
        <v>1</v>
      </c>
      <c r="N513" s="181">
        <v>1</v>
      </c>
      <c r="O513" s="181">
        <v>1</v>
      </c>
      <c r="P513" s="181">
        <v>1</v>
      </c>
      <c r="Q513" s="181">
        <v>2</v>
      </c>
      <c r="R513" s="181">
        <v>2</v>
      </c>
      <c r="S513" s="181">
        <v>1</v>
      </c>
      <c r="T513" s="181">
        <v>1</v>
      </c>
      <c r="U513" s="181">
        <v>2</v>
      </c>
      <c r="V513" s="181">
        <v>2</v>
      </c>
      <c r="W513" s="181">
        <v>5</v>
      </c>
      <c r="X513" s="181">
        <v>5</v>
      </c>
      <c r="Y513" s="181">
        <v>2</v>
      </c>
      <c r="Z513" s="181">
        <v>1</v>
      </c>
      <c r="AA513" s="181">
        <v>2</v>
      </c>
      <c r="AB513" s="181">
        <v>7</v>
      </c>
      <c r="AC513" s="181">
        <v>1</v>
      </c>
      <c r="AD513" s="181">
        <v>12</v>
      </c>
      <c r="AE513" s="181"/>
      <c r="AG513" s="181"/>
      <c r="AH513" s="181"/>
      <c r="AI513" s="181"/>
      <c r="AJ513" s="181"/>
      <c r="AK513" s="181">
        <v>17</v>
      </c>
      <c r="AM513" s="7"/>
      <c r="AP513" s="7"/>
      <c r="AY513" s="181"/>
      <c r="BT513" s="181"/>
      <c r="BU513" s="181"/>
    </row>
    <row r="514" spans="1:73" x14ac:dyDescent="0.25">
      <c r="A514" s="181" t="s">
        <v>563</v>
      </c>
      <c r="B514" s="181">
        <v>10</v>
      </c>
      <c r="C514" s="181"/>
      <c r="D514" s="181"/>
      <c r="E514" s="181"/>
      <c r="F514" s="181"/>
      <c r="G514" s="181"/>
      <c r="H514" s="181"/>
      <c r="I514" s="181">
        <v>1</v>
      </c>
      <c r="J514" s="181">
        <v>1</v>
      </c>
      <c r="K514" s="181">
        <v>2</v>
      </c>
      <c r="L514" s="181">
        <v>2</v>
      </c>
      <c r="M514" s="181">
        <v>3</v>
      </c>
      <c r="N514" s="181">
        <v>1</v>
      </c>
      <c r="O514" s="181">
        <v>1</v>
      </c>
      <c r="P514" s="181">
        <v>2</v>
      </c>
      <c r="Q514" s="181">
        <v>2</v>
      </c>
      <c r="R514" s="181">
        <v>4</v>
      </c>
      <c r="S514" s="181">
        <v>2</v>
      </c>
      <c r="T514" s="181">
        <v>1</v>
      </c>
      <c r="U514" s="181">
        <v>10</v>
      </c>
      <c r="V514" s="181">
        <v>6</v>
      </c>
      <c r="W514" s="181">
        <v>1</v>
      </c>
      <c r="X514" s="181">
        <v>1</v>
      </c>
      <c r="Y514" s="181">
        <v>4</v>
      </c>
      <c r="Z514" s="181">
        <v>2</v>
      </c>
      <c r="AA514" s="181">
        <v>1</v>
      </c>
      <c r="AB514" s="181">
        <v>15</v>
      </c>
      <c r="AC514" s="181"/>
      <c r="AD514" s="181"/>
      <c r="AE514" s="181"/>
      <c r="AG514" s="181"/>
      <c r="AH514" s="181"/>
      <c r="AI514" s="181"/>
      <c r="AJ514" s="181"/>
      <c r="AK514" s="181">
        <v>12</v>
      </c>
      <c r="AM514" s="7"/>
      <c r="AP514" s="7"/>
      <c r="AY514" s="181"/>
      <c r="BT514" s="181"/>
      <c r="BU514" s="181"/>
    </row>
    <row r="515" spans="1:73" x14ac:dyDescent="0.25">
      <c r="A515" s="181" t="s">
        <v>569</v>
      </c>
      <c r="B515" s="181">
        <v>10</v>
      </c>
      <c r="C515" s="181"/>
      <c r="D515" s="181"/>
      <c r="E515" s="181"/>
      <c r="F515" s="181"/>
      <c r="G515" s="181"/>
      <c r="H515" s="181"/>
      <c r="I515" s="181">
        <v>1</v>
      </c>
      <c r="J515" s="181">
        <v>2</v>
      </c>
      <c r="K515" s="181">
        <v>1</v>
      </c>
      <c r="L515" s="181">
        <v>1</v>
      </c>
      <c r="M515" s="181">
        <v>2</v>
      </c>
      <c r="N515" s="181">
        <v>2</v>
      </c>
      <c r="O515" s="181">
        <v>2</v>
      </c>
      <c r="P515" s="181">
        <v>1</v>
      </c>
      <c r="Q515" s="181">
        <v>2</v>
      </c>
      <c r="R515" s="181">
        <v>1</v>
      </c>
      <c r="S515" s="181">
        <v>2</v>
      </c>
      <c r="T515" s="181">
        <v>1</v>
      </c>
      <c r="U515" s="181">
        <v>2</v>
      </c>
      <c r="V515" s="181">
        <v>2</v>
      </c>
      <c r="W515" s="181">
        <v>1</v>
      </c>
      <c r="X515" s="181">
        <v>3</v>
      </c>
      <c r="Y515" s="181">
        <v>1</v>
      </c>
      <c r="Z515" s="181">
        <v>2</v>
      </c>
      <c r="AA515" s="181">
        <v>1</v>
      </c>
      <c r="AB515" s="181">
        <v>9</v>
      </c>
      <c r="AC515" s="181">
        <v>2</v>
      </c>
      <c r="AD515" s="181">
        <v>1</v>
      </c>
      <c r="AE515" s="181">
        <v>6</v>
      </c>
      <c r="AF515" s="3">
        <v>5</v>
      </c>
      <c r="AG515" s="181">
        <v>7</v>
      </c>
      <c r="AH515" s="181"/>
      <c r="AI515" s="181"/>
      <c r="AJ515" s="181"/>
      <c r="AK515" s="181">
        <v>19</v>
      </c>
      <c r="AM515" s="7"/>
      <c r="AP515" s="7"/>
      <c r="AY515" s="181"/>
      <c r="BT515" s="181"/>
      <c r="BU515" s="181"/>
    </row>
    <row r="516" spans="1:73" x14ac:dyDescent="0.25">
      <c r="A516" s="169"/>
      <c r="B516" s="169"/>
      <c r="E516" s="169"/>
      <c r="F516" s="169"/>
      <c r="G516" s="169"/>
      <c r="H516" s="169"/>
      <c r="I516" s="169"/>
      <c r="J516" s="169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69"/>
      <c r="X516" s="169"/>
      <c r="Y516" s="169"/>
      <c r="Z516" s="169"/>
      <c r="AA516" s="169"/>
      <c r="AB516" s="169"/>
      <c r="AC516" s="169"/>
      <c r="AD516" s="169"/>
      <c r="AE516" s="169"/>
      <c r="AG516" s="169"/>
      <c r="AH516" s="169"/>
      <c r="AI516" s="169"/>
      <c r="AJ516" s="169"/>
      <c r="AK516" s="169"/>
      <c r="AM516" s="7"/>
      <c r="AP516" s="7"/>
      <c r="AY516" s="169"/>
      <c r="BT516" s="169"/>
      <c r="BU516" s="169"/>
    </row>
    <row r="517" spans="1:73" x14ac:dyDescent="0.25">
      <c r="A517" s="1">
        <v>5</v>
      </c>
      <c r="B517" s="175">
        <f>COUNT(B2:B3)</f>
        <v>1</v>
      </c>
      <c r="E517" s="169"/>
      <c r="F517" s="169"/>
      <c r="G517" s="169"/>
      <c r="H517" s="169"/>
      <c r="I517" s="169"/>
      <c r="J517" s="169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69"/>
      <c r="X517" s="169"/>
      <c r="Y517" s="169"/>
      <c r="Z517" s="169"/>
      <c r="AA517" s="169"/>
      <c r="AB517" s="169"/>
      <c r="AC517" s="169"/>
      <c r="AD517" s="169"/>
      <c r="AE517" s="169"/>
      <c r="AG517" s="169"/>
      <c r="AH517" s="169"/>
      <c r="AI517" s="169"/>
      <c r="AJ517" s="169"/>
      <c r="AK517" s="169"/>
      <c r="AM517" s="7"/>
      <c r="AP517" s="7"/>
      <c r="AY517" s="169"/>
      <c r="BT517" s="169"/>
      <c r="BU517" s="169"/>
    </row>
    <row r="518" spans="1:73" x14ac:dyDescent="0.25">
      <c r="A518" s="169">
        <v>6</v>
      </c>
      <c r="B518" s="169">
        <f>COUNT(B6:B7)</f>
        <v>1</v>
      </c>
      <c r="AM518" s="7">
        <f>SUM(AM2:AM496)</f>
        <v>1455.25</v>
      </c>
      <c r="AN518">
        <f>SUM(AN2:AN496)</f>
        <v>1136</v>
      </c>
      <c r="AP518" s="7">
        <f>SUM(AP10:AP496)</f>
        <v>1549</v>
      </c>
      <c r="AQ518" s="11">
        <f>SUM(AQ10:AQ496)</f>
        <v>1984.25</v>
      </c>
    </row>
    <row r="519" spans="1:73" x14ac:dyDescent="0.25">
      <c r="A519" s="1">
        <v>7</v>
      </c>
      <c r="B519" s="1">
        <f>COUNT(B10:B40)</f>
        <v>30</v>
      </c>
      <c r="AM519" s="7"/>
      <c r="AP519" s="7"/>
    </row>
    <row r="520" spans="1:73" x14ac:dyDescent="0.25">
      <c r="A520" s="1">
        <v>8</v>
      </c>
      <c r="B520" s="1">
        <f>COUNT(B43:B165)</f>
        <v>122</v>
      </c>
      <c r="AM520" s="7"/>
      <c r="AN520">
        <f>AN518-AM518</f>
        <v>-319.25</v>
      </c>
      <c r="AP520" s="7"/>
      <c r="AQ520">
        <f>AQ518-AP518</f>
        <v>435.25</v>
      </c>
    </row>
    <row r="521" spans="1:73" x14ac:dyDescent="0.25">
      <c r="A521" s="169">
        <v>9</v>
      </c>
      <c r="B521" s="169">
        <f>COUNT(B168:B396)</f>
        <v>229</v>
      </c>
      <c r="AM521" s="7"/>
      <c r="AP521" s="7"/>
      <c r="BD521"/>
      <c r="BT521"/>
      <c r="BU521"/>
    </row>
    <row r="522" spans="1:73" x14ac:dyDescent="0.25">
      <c r="A522" s="169">
        <v>10</v>
      </c>
      <c r="B522" s="1">
        <f>COUNT(B399:B516)</f>
        <v>117</v>
      </c>
    </row>
    <row r="523" spans="1:73" x14ac:dyDescent="0.25">
      <c r="A523" s="1" t="s">
        <v>21</v>
      </c>
      <c r="B523" s="112">
        <f>COUNT(B2:B516)</f>
        <v>500</v>
      </c>
      <c r="C523" s="181">
        <f t="shared" ref="C523:AI523" si="2">COUNT(C2:C522)</f>
        <v>0</v>
      </c>
      <c r="D523" s="181">
        <f t="shared" si="2"/>
        <v>1</v>
      </c>
      <c r="E523" s="112">
        <f t="shared" si="2"/>
        <v>2</v>
      </c>
      <c r="F523" s="112">
        <f t="shared" si="2"/>
        <v>32</v>
      </c>
      <c r="G523" s="112">
        <f t="shared" si="2"/>
        <v>154</v>
      </c>
      <c r="H523" s="112">
        <f t="shared" si="2"/>
        <v>383</v>
      </c>
      <c r="I523" s="112">
        <f t="shared" si="2"/>
        <v>500</v>
      </c>
      <c r="J523" s="1">
        <f t="shared" si="2"/>
        <v>500</v>
      </c>
      <c r="K523" s="112">
        <f t="shared" si="2"/>
        <v>500</v>
      </c>
      <c r="L523" s="112">
        <f t="shared" si="2"/>
        <v>500</v>
      </c>
      <c r="M523" s="112">
        <f t="shared" si="2"/>
        <v>500</v>
      </c>
      <c r="N523" s="112">
        <f t="shared" si="2"/>
        <v>500</v>
      </c>
      <c r="O523" s="112">
        <f t="shared" si="2"/>
        <v>500</v>
      </c>
      <c r="P523" s="112">
        <f t="shared" si="2"/>
        <v>500</v>
      </c>
      <c r="Q523" s="112">
        <f t="shared" si="2"/>
        <v>500</v>
      </c>
      <c r="R523" s="112">
        <f t="shared" si="2"/>
        <v>500</v>
      </c>
      <c r="S523" s="112">
        <f t="shared" si="2"/>
        <v>500</v>
      </c>
      <c r="T523" s="112">
        <f t="shared" si="2"/>
        <v>500</v>
      </c>
      <c r="U523" s="112">
        <f t="shared" si="2"/>
        <v>500</v>
      </c>
      <c r="V523" s="112">
        <f t="shared" si="2"/>
        <v>499</v>
      </c>
      <c r="W523" s="112">
        <f t="shared" si="2"/>
        <v>494</v>
      </c>
      <c r="X523" s="112">
        <f t="shared" si="2"/>
        <v>489</v>
      </c>
      <c r="Y523" s="112">
        <f t="shared" si="2"/>
        <v>468</v>
      </c>
      <c r="Z523" s="112">
        <f t="shared" si="2"/>
        <v>444</v>
      </c>
      <c r="AA523" s="112">
        <f t="shared" si="2"/>
        <v>408</v>
      </c>
      <c r="AB523" s="112">
        <f t="shared" si="2"/>
        <v>352</v>
      </c>
      <c r="AC523" s="112">
        <f t="shared" si="2"/>
        <v>297</v>
      </c>
      <c r="AD523" s="112">
        <f t="shared" si="2"/>
        <v>220</v>
      </c>
      <c r="AE523" s="112">
        <f t="shared" si="2"/>
        <v>145</v>
      </c>
      <c r="AF523" s="112">
        <f t="shared" si="2"/>
        <v>77</v>
      </c>
      <c r="AG523" s="112">
        <f t="shared" si="2"/>
        <v>34</v>
      </c>
      <c r="AH523" s="112">
        <f t="shared" si="2"/>
        <v>12</v>
      </c>
      <c r="AI523" s="112">
        <f t="shared" si="2"/>
        <v>1</v>
      </c>
      <c r="AR523" s="2"/>
      <c r="AS523" s="1"/>
      <c r="AV523" s="29"/>
      <c r="AY523"/>
      <c r="BD523"/>
      <c r="BE523" s="29"/>
    </row>
    <row r="524" spans="1:73" x14ac:dyDescent="0.25">
      <c r="A524" s="1" t="s">
        <v>118</v>
      </c>
      <c r="C524" s="181">
        <v>5</v>
      </c>
      <c r="D524" s="181">
        <v>6</v>
      </c>
      <c r="E524" s="1">
        <v>7</v>
      </c>
      <c r="F524" s="1">
        <v>8</v>
      </c>
      <c r="G524" s="1">
        <v>9</v>
      </c>
      <c r="H524" s="1">
        <v>10</v>
      </c>
      <c r="I524" s="1">
        <v>11</v>
      </c>
      <c r="J524" s="1">
        <v>12</v>
      </c>
      <c r="K524" s="1">
        <v>13</v>
      </c>
      <c r="L524" s="1">
        <v>14</v>
      </c>
      <c r="M524" s="1">
        <v>15</v>
      </c>
      <c r="N524" s="1">
        <v>16</v>
      </c>
      <c r="O524" s="1">
        <v>17</v>
      </c>
      <c r="P524" s="1">
        <v>18</v>
      </c>
      <c r="Q524" s="1">
        <v>19</v>
      </c>
      <c r="R524" s="1">
        <v>20</v>
      </c>
      <c r="S524" s="1">
        <v>21</v>
      </c>
      <c r="T524" s="1">
        <v>22</v>
      </c>
      <c r="U524" s="1">
        <v>23</v>
      </c>
      <c r="V524" s="1">
        <v>24</v>
      </c>
      <c r="W524" s="1">
        <v>25</v>
      </c>
      <c r="X524" s="1">
        <v>26</v>
      </c>
      <c r="Y524" s="1">
        <v>27</v>
      </c>
      <c r="Z524" s="1">
        <v>28</v>
      </c>
      <c r="AA524" s="1">
        <v>29</v>
      </c>
      <c r="AB524" s="1">
        <v>30</v>
      </c>
      <c r="AC524" s="1">
        <v>31</v>
      </c>
      <c r="AD524" s="1">
        <v>32</v>
      </c>
      <c r="AE524" s="1">
        <v>33</v>
      </c>
      <c r="AF524" s="3">
        <v>34</v>
      </c>
      <c r="AG524" s="1">
        <v>35</v>
      </c>
      <c r="AH524" s="1">
        <v>36</v>
      </c>
      <c r="AI524" s="1">
        <v>37</v>
      </c>
      <c r="AV524" s="29"/>
      <c r="AW524" s="1"/>
      <c r="AY524"/>
      <c r="BE524" s="29"/>
    </row>
    <row r="525" spans="1:73" x14ac:dyDescent="0.25">
      <c r="A525" s="1" t="s">
        <v>20</v>
      </c>
      <c r="C525" s="181">
        <f t="shared" ref="C525:AI525" si="3">MAX(C2:C521)</f>
        <v>0</v>
      </c>
      <c r="D525" s="181">
        <f t="shared" si="3"/>
        <v>1</v>
      </c>
      <c r="E525" s="112">
        <f t="shared" si="3"/>
        <v>2</v>
      </c>
      <c r="F525" s="1">
        <f t="shared" si="3"/>
        <v>3</v>
      </c>
      <c r="G525" s="1">
        <f t="shared" si="3"/>
        <v>4</v>
      </c>
      <c r="H525" s="112">
        <f t="shared" si="3"/>
        <v>5</v>
      </c>
      <c r="I525" s="112">
        <f t="shared" si="3"/>
        <v>5</v>
      </c>
      <c r="J525" s="112">
        <f t="shared" si="3"/>
        <v>6</v>
      </c>
      <c r="K525" s="112">
        <f t="shared" si="3"/>
        <v>6</v>
      </c>
      <c r="L525" s="112">
        <f t="shared" si="3"/>
        <v>7</v>
      </c>
      <c r="M525" s="112">
        <f t="shared" si="3"/>
        <v>6</v>
      </c>
      <c r="N525" s="112">
        <f t="shared" si="3"/>
        <v>7</v>
      </c>
      <c r="O525" s="112">
        <f t="shared" si="3"/>
        <v>9</v>
      </c>
      <c r="P525" s="112">
        <f t="shared" si="3"/>
        <v>8</v>
      </c>
      <c r="Q525" s="112">
        <f t="shared" si="3"/>
        <v>13</v>
      </c>
      <c r="R525" s="112">
        <f t="shared" si="3"/>
        <v>10</v>
      </c>
      <c r="S525" s="112">
        <f t="shared" si="3"/>
        <v>13</v>
      </c>
      <c r="T525" s="112">
        <f t="shared" si="3"/>
        <v>16</v>
      </c>
      <c r="U525" s="112">
        <f t="shared" si="3"/>
        <v>11</v>
      </c>
      <c r="V525" s="112">
        <f t="shared" si="3"/>
        <v>11</v>
      </c>
      <c r="W525" s="112">
        <f>MAX(W2:W521)</f>
        <v>17</v>
      </c>
      <c r="X525" s="112">
        <f t="shared" si="3"/>
        <v>27</v>
      </c>
      <c r="Y525" s="112">
        <f t="shared" si="3"/>
        <v>18</v>
      </c>
      <c r="Z525" s="112">
        <f t="shared" si="3"/>
        <v>19</v>
      </c>
      <c r="AA525" s="112">
        <f t="shared" si="3"/>
        <v>17</v>
      </c>
      <c r="AB525" s="112">
        <f t="shared" si="3"/>
        <v>22</v>
      </c>
      <c r="AC525" s="112">
        <f t="shared" si="3"/>
        <v>18</v>
      </c>
      <c r="AD525" s="112">
        <f t="shared" si="3"/>
        <v>20</v>
      </c>
      <c r="AE525" s="112">
        <f t="shared" si="3"/>
        <v>21</v>
      </c>
      <c r="AF525" s="112">
        <f t="shared" si="3"/>
        <v>18</v>
      </c>
      <c r="AG525" s="112">
        <f t="shared" si="3"/>
        <v>14</v>
      </c>
      <c r="AH525" s="112">
        <f t="shared" si="3"/>
        <v>15</v>
      </c>
      <c r="AI525" s="112">
        <f t="shared" si="3"/>
        <v>4</v>
      </c>
      <c r="AV525" s="29"/>
      <c r="AY525"/>
      <c r="BD525"/>
      <c r="BE525" s="29"/>
    </row>
    <row r="526" spans="1:73" x14ac:dyDescent="0.25">
      <c r="AV526" s="29"/>
      <c r="AY526"/>
      <c r="BD526"/>
      <c r="BE526" s="29"/>
      <c r="BF526" s="31"/>
    </row>
    <row r="527" spans="1:73" x14ac:dyDescent="0.25">
      <c r="A527" s="1" t="s">
        <v>18</v>
      </c>
      <c r="D527" s="181">
        <f t="shared" ref="D527:AI527" si="4">AVERAGE(D2:D522)</f>
        <v>1</v>
      </c>
      <c r="E527" s="112">
        <f t="shared" si="4"/>
        <v>1.5</v>
      </c>
      <c r="F527" s="1">
        <f t="shared" si="4"/>
        <v>1.25</v>
      </c>
      <c r="G527" s="1">
        <f t="shared" si="4"/>
        <v>1.3051948051948052</v>
      </c>
      <c r="H527" s="112">
        <f t="shared" si="4"/>
        <v>1.237597911227154</v>
      </c>
      <c r="I527" s="112">
        <f t="shared" si="4"/>
        <v>1.3620000000000001</v>
      </c>
      <c r="J527" s="112">
        <f t="shared" si="4"/>
        <v>1.454</v>
      </c>
      <c r="K527" s="112">
        <f t="shared" si="4"/>
        <v>1.484</v>
      </c>
      <c r="L527" s="112">
        <f t="shared" si="4"/>
        <v>1.528</v>
      </c>
      <c r="M527" s="112">
        <f t="shared" si="4"/>
        <v>1.5760000000000001</v>
      </c>
      <c r="N527" s="112">
        <f t="shared" si="4"/>
        <v>1.66</v>
      </c>
      <c r="O527" s="112">
        <f t="shared" si="4"/>
        <v>1.724</v>
      </c>
      <c r="P527" s="112">
        <f t="shared" si="4"/>
        <v>1.8360000000000001</v>
      </c>
      <c r="Q527" s="112">
        <f t="shared" si="4"/>
        <v>1.8420000000000001</v>
      </c>
      <c r="R527" s="112">
        <f t="shared" si="4"/>
        <v>2.1240000000000001</v>
      </c>
      <c r="S527" s="112">
        <f t="shared" si="4"/>
        <v>2.1920000000000002</v>
      </c>
      <c r="T527" s="112">
        <f t="shared" si="4"/>
        <v>2.3380000000000001</v>
      </c>
      <c r="U527" s="112">
        <f t="shared" si="4"/>
        <v>2.3719999999999999</v>
      </c>
      <c r="V527" s="112">
        <f t="shared" si="4"/>
        <v>2.6112224448897794</v>
      </c>
      <c r="W527" s="112">
        <f t="shared" si="4"/>
        <v>2.8299595141700404</v>
      </c>
      <c r="X527" s="112">
        <f t="shared" si="4"/>
        <v>3.1226993865030677</v>
      </c>
      <c r="Y527" s="112">
        <f t="shared" si="4"/>
        <v>3.3461538461538463</v>
      </c>
      <c r="Z527" s="112">
        <f t="shared" si="4"/>
        <v>3.2747747747747749</v>
      </c>
      <c r="AA527" s="112">
        <f t="shared" si="4"/>
        <v>3.8897058823529411</v>
      </c>
      <c r="AB527" s="112">
        <f t="shared" si="4"/>
        <v>3.8948863636363638</v>
      </c>
      <c r="AC527" s="112">
        <f t="shared" si="4"/>
        <v>3.5757575757575757</v>
      </c>
      <c r="AD527" s="112">
        <f t="shared" si="4"/>
        <v>4.209090909090909</v>
      </c>
      <c r="AE527" s="112">
        <f t="shared" si="4"/>
        <v>4.772413793103448</v>
      </c>
      <c r="AF527" s="112">
        <f t="shared" si="4"/>
        <v>4.3766233766233764</v>
      </c>
      <c r="AG527" s="112">
        <f t="shared" si="4"/>
        <v>4.3235294117647056</v>
      </c>
      <c r="AH527" s="112">
        <f t="shared" si="4"/>
        <v>5.833333333333333</v>
      </c>
      <c r="AI527" s="112">
        <f t="shared" si="4"/>
        <v>4</v>
      </c>
      <c r="AV527" s="29"/>
      <c r="AY527"/>
      <c r="BD527"/>
      <c r="BE527" s="29"/>
    </row>
    <row r="528" spans="1:73" ht="30" x14ac:dyDescent="0.25">
      <c r="A528" s="2" t="s">
        <v>19</v>
      </c>
      <c r="AK528" s="1">
        <f>AVERAGE(AK2:AK521)</f>
        <v>15.846</v>
      </c>
      <c r="AR528" s="1"/>
      <c r="AS528" s="1"/>
      <c r="AV528" s="29"/>
      <c r="AY528"/>
      <c r="BD528"/>
      <c r="BE528" s="29"/>
    </row>
    <row r="529" spans="1:57" x14ac:dyDescent="0.25">
      <c r="A529" s="2" t="s">
        <v>103</v>
      </c>
      <c r="D529" s="181">
        <f t="shared" ref="D529:AI529" si="5">SUM(D2:D520)</f>
        <v>1</v>
      </c>
      <c r="E529" s="112">
        <f t="shared" si="5"/>
        <v>3</v>
      </c>
      <c r="F529" s="112">
        <f t="shared" si="5"/>
        <v>40</v>
      </c>
      <c r="G529" s="112">
        <f t="shared" si="5"/>
        <v>201</v>
      </c>
      <c r="H529" s="1">
        <f t="shared" si="5"/>
        <v>474</v>
      </c>
      <c r="I529" s="112">
        <f t="shared" si="5"/>
        <v>681</v>
      </c>
      <c r="J529" s="112">
        <f t="shared" si="5"/>
        <v>727</v>
      </c>
      <c r="K529" s="112">
        <f t="shared" si="5"/>
        <v>742</v>
      </c>
      <c r="L529" s="112">
        <f t="shared" si="5"/>
        <v>764</v>
      </c>
      <c r="M529" s="112">
        <f t="shared" si="5"/>
        <v>788</v>
      </c>
      <c r="N529" s="112">
        <f t="shared" si="5"/>
        <v>830</v>
      </c>
      <c r="O529" s="112">
        <f t="shared" si="5"/>
        <v>862</v>
      </c>
      <c r="P529" s="112">
        <f t="shared" si="5"/>
        <v>918</v>
      </c>
      <c r="Q529" s="112">
        <f t="shared" si="5"/>
        <v>921</v>
      </c>
      <c r="R529" s="112">
        <f t="shared" si="5"/>
        <v>1062</v>
      </c>
      <c r="S529" s="112">
        <f t="shared" si="5"/>
        <v>1096</v>
      </c>
      <c r="T529" s="112">
        <f t="shared" si="5"/>
        <v>1169</v>
      </c>
      <c r="U529" s="112">
        <f t="shared" si="5"/>
        <v>1186</v>
      </c>
      <c r="V529" s="112">
        <f t="shared" si="5"/>
        <v>1303</v>
      </c>
      <c r="W529" s="112">
        <f t="shared" si="5"/>
        <v>1398</v>
      </c>
      <c r="X529" s="112">
        <f t="shared" si="5"/>
        <v>1527</v>
      </c>
      <c r="Y529" s="112">
        <f t="shared" si="5"/>
        <v>1566</v>
      </c>
      <c r="Z529" s="112">
        <f t="shared" si="5"/>
        <v>1454</v>
      </c>
      <c r="AA529" s="112">
        <f t="shared" si="5"/>
        <v>1587</v>
      </c>
      <c r="AB529" s="112">
        <f t="shared" si="5"/>
        <v>1371</v>
      </c>
      <c r="AC529" s="112">
        <f t="shared" si="5"/>
        <v>1062</v>
      </c>
      <c r="AD529" s="112">
        <f t="shared" si="5"/>
        <v>926</v>
      </c>
      <c r="AE529" s="112">
        <f t="shared" si="5"/>
        <v>692</v>
      </c>
      <c r="AF529" s="112">
        <f t="shared" si="5"/>
        <v>337</v>
      </c>
      <c r="AG529" s="112">
        <f t="shared" si="5"/>
        <v>147</v>
      </c>
      <c r="AH529" s="112">
        <f t="shared" si="5"/>
        <v>70</v>
      </c>
      <c r="AI529" s="112">
        <f t="shared" si="5"/>
        <v>4</v>
      </c>
      <c r="AV529" s="29"/>
      <c r="AY529"/>
      <c r="BD529"/>
      <c r="BE529" s="29"/>
    </row>
    <row r="530" spans="1:57" x14ac:dyDescent="0.25">
      <c r="A530" s="2"/>
      <c r="AV530" s="29"/>
      <c r="AW530" s="1"/>
      <c r="AY530"/>
      <c r="BE530" s="29"/>
    </row>
    <row r="531" spans="1:57" x14ac:dyDescent="0.25">
      <c r="L531" s="105">
        <f>SUM(L523*36-(L529*24))</f>
        <v>-336</v>
      </c>
      <c r="M531" s="105">
        <f>SUM(M523*36-(M529*23))</f>
        <v>-124</v>
      </c>
      <c r="N531" s="105">
        <f>SUM(N523*36-(N529*22))</f>
        <v>-260</v>
      </c>
      <c r="O531" s="105">
        <f>SUM(O523*36-(O529*21))</f>
        <v>-102</v>
      </c>
      <c r="P531" s="105">
        <f>SUM(P523*36-(P529*20))</f>
        <v>-360</v>
      </c>
      <c r="Q531" s="105">
        <f>SUM(Q523*36-(Q529*19))</f>
        <v>501</v>
      </c>
      <c r="R531" s="105">
        <f>SUM(R523*36-(R529*18))</f>
        <v>-1116</v>
      </c>
      <c r="S531" s="105">
        <f>SUM(S523*36-(S529*17))</f>
        <v>-632</v>
      </c>
      <c r="T531" s="105">
        <f>SUM(T523*36-(T529*16))</f>
        <v>-704</v>
      </c>
      <c r="U531" s="105">
        <f>SUM(U523*36-(U529*15))</f>
        <v>210</v>
      </c>
      <c r="V531" s="105">
        <f>SUM(V523*36-(V529*14))</f>
        <v>-278</v>
      </c>
      <c r="W531" s="105">
        <f>SUM(W523*36-(W529*13))</f>
        <v>-390</v>
      </c>
      <c r="X531" s="1">
        <f>SUM(X523*36-(X529*12))</f>
        <v>-720</v>
      </c>
      <c r="Y531" s="102">
        <f>SUM(Y523*36-(Y529*11))</f>
        <v>-378</v>
      </c>
      <c r="Z531" s="102">
        <f>SUM(Z523*36-(Z529*10))</f>
        <v>1444</v>
      </c>
      <c r="AA531" s="102">
        <f>SUM(AA523*36-(AA529*9))</f>
        <v>405</v>
      </c>
      <c r="AB531" s="102">
        <f>SUM(AB523*36-(AB529*8))</f>
        <v>1704</v>
      </c>
      <c r="AC531" s="102">
        <f>SUM(AC523*36-(AC529*7))</f>
        <v>3258</v>
      </c>
      <c r="AD531" s="102">
        <f>SUM(AD523*36-(AD529*6))</f>
        <v>2364</v>
      </c>
      <c r="AE531" s="102">
        <f>SUM(AE523*36-(AE529*5))</f>
        <v>1760</v>
      </c>
      <c r="AF531" s="102">
        <f>SUM(AF523*36-(AF529*4))</f>
        <v>1424</v>
      </c>
      <c r="AK531" s="1">
        <f>SUM(X531:AF531)</f>
        <v>11261</v>
      </c>
      <c r="AR531" s="2"/>
      <c r="AS531" s="1"/>
      <c r="AV531" s="29"/>
      <c r="AY531"/>
      <c r="BD531"/>
      <c r="BE531" s="29"/>
    </row>
    <row r="532" spans="1:57" x14ac:dyDescent="0.25">
      <c r="X532" s="1">
        <v>-552</v>
      </c>
      <c r="Y532" s="1">
        <v>-875</v>
      </c>
      <c r="Z532" s="1">
        <v>1126</v>
      </c>
      <c r="AA532" s="1">
        <v>207</v>
      </c>
      <c r="AB532" s="1">
        <v>1460</v>
      </c>
      <c r="AC532" s="1">
        <v>2416</v>
      </c>
      <c r="AD532" s="1">
        <v>1830</v>
      </c>
      <c r="AE532" s="1">
        <v>1354</v>
      </c>
      <c r="AF532" s="3">
        <v>1076</v>
      </c>
      <c r="AJ532" s="104">
        <v>8042</v>
      </c>
      <c r="AR532" s="2"/>
      <c r="AS532" s="1"/>
      <c r="AV532" s="29"/>
      <c r="AY532"/>
      <c r="BD532"/>
      <c r="BE532" s="29"/>
    </row>
    <row r="533" spans="1:57" x14ac:dyDescent="0.25">
      <c r="AR533" s="1"/>
      <c r="AS533" s="1"/>
      <c r="AV533" s="29"/>
      <c r="AY533"/>
      <c r="BD533"/>
      <c r="BE533" s="29"/>
    </row>
    <row r="534" spans="1:57" x14ac:dyDescent="0.25">
      <c r="A534" s="1" t="s">
        <v>56</v>
      </c>
      <c r="D534" s="181">
        <f t="shared" ref="D534" si="6">COUNTIF(D2:D518,1)</f>
        <v>1</v>
      </c>
      <c r="E534" s="1">
        <f t="shared" ref="E534:AI534" si="7">COUNTIF(E2:E518,1)</f>
        <v>1</v>
      </c>
      <c r="F534" s="112">
        <f t="shared" si="7"/>
        <v>25</v>
      </c>
      <c r="G534" s="112">
        <f t="shared" si="7"/>
        <v>117</v>
      </c>
      <c r="H534" s="112">
        <f t="shared" si="7"/>
        <v>314</v>
      </c>
      <c r="I534" s="112">
        <f t="shared" si="7"/>
        <v>366</v>
      </c>
      <c r="J534" s="112">
        <f t="shared" si="7"/>
        <v>340</v>
      </c>
      <c r="K534" s="112">
        <f t="shared" si="7"/>
        <v>338</v>
      </c>
      <c r="L534" s="112">
        <f t="shared" si="7"/>
        <v>324</v>
      </c>
      <c r="M534" s="112">
        <f t="shared" si="7"/>
        <v>311</v>
      </c>
      <c r="N534" s="112">
        <f t="shared" si="7"/>
        <v>300</v>
      </c>
      <c r="O534" s="112">
        <f t="shared" si="7"/>
        <v>299</v>
      </c>
      <c r="P534" s="112">
        <f t="shared" si="7"/>
        <v>275</v>
      </c>
      <c r="Q534" s="112">
        <f t="shared" si="7"/>
        <v>270</v>
      </c>
      <c r="R534" s="112">
        <f t="shared" si="7"/>
        <v>233</v>
      </c>
      <c r="S534" s="112">
        <f t="shared" si="7"/>
        <v>224</v>
      </c>
      <c r="T534" s="112">
        <f t="shared" si="7"/>
        <v>224</v>
      </c>
      <c r="U534" s="112">
        <f t="shared" si="7"/>
        <v>210</v>
      </c>
      <c r="V534" s="112">
        <f t="shared" si="7"/>
        <v>179</v>
      </c>
      <c r="W534" s="112">
        <f t="shared" si="7"/>
        <v>168</v>
      </c>
      <c r="X534" s="112">
        <f t="shared" si="7"/>
        <v>171</v>
      </c>
      <c r="Y534" s="112">
        <f t="shared" si="7"/>
        <v>141</v>
      </c>
      <c r="Z534" s="112">
        <f t="shared" si="7"/>
        <v>134</v>
      </c>
      <c r="AA534" s="112">
        <f t="shared" si="7"/>
        <v>93</v>
      </c>
      <c r="AB534" s="112">
        <f t="shared" si="7"/>
        <v>76</v>
      </c>
      <c r="AC534" s="112">
        <f t="shared" si="7"/>
        <v>87</v>
      </c>
      <c r="AD534" s="112">
        <f t="shared" si="7"/>
        <v>49</v>
      </c>
      <c r="AE534" s="112">
        <f t="shared" si="7"/>
        <v>35</v>
      </c>
      <c r="AF534" s="112">
        <f t="shared" si="7"/>
        <v>16</v>
      </c>
      <c r="AG534" s="112">
        <f t="shared" si="7"/>
        <v>8</v>
      </c>
      <c r="AH534" s="112">
        <f t="shared" si="7"/>
        <v>2</v>
      </c>
      <c r="AI534" s="112">
        <f t="shared" si="7"/>
        <v>0</v>
      </c>
      <c r="AR534" s="1"/>
      <c r="AS534" s="1"/>
      <c r="AV534" s="29"/>
      <c r="AY534"/>
      <c r="BD534"/>
      <c r="BE534" s="29"/>
    </row>
    <row r="535" spans="1:57" x14ac:dyDescent="0.25">
      <c r="A535" s="1">
        <v>2</v>
      </c>
      <c r="D535" s="181">
        <f t="shared" ref="D535" si="8">COUNTIF(D2:D518,2)</f>
        <v>0</v>
      </c>
      <c r="E535" s="1">
        <f t="shared" ref="E535:AI535" si="9">COUNTIF(E2:E518,2)</f>
        <v>1</v>
      </c>
      <c r="F535" s="112">
        <f t="shared" si="9"/>
        <v>6</v>
      </c>
      <c r="G535" s="112">
        <f t="shared" si="9"/>
        <v>29</v>
      </c>
      <c r="H535" s="112">
        <f t="shared" si="9"/>
        <v>52</v>
      </c>
      <c r="I535" s="112">
        <f t="shared" si="9"/>
        <v>97</v>
      </c>
      <c r="J535" s="112">
        <f t="shared" si="9"/>
        <v>115</v>
      </c>
      <c r="K535" s="112">
        <f t="shared" si="9"/>
        <v>106</v>
      </c>
      <c r="L535" s="112">
        <f t="shared" si="9"/>
        <v>117</v>
      </c>
      <c r="M535" s="112">
        <f t="shared" si="9"/>
        <v>126</v>
      </c>
      <c r="N535" s="112">
        <f t="shared" si="9"/>
        <v>118</v>
      </c>
      <c r="O535" s="112">
        <f t="shared" si="9"/>
        <v>108</v>
      </c>
      <c r="P535" s="112">
        <f t="shared" si="9"/>
        <v>117</v>
      </c>
      <c r="Q535" s="112">
        <f t="shared" si="9"/>
        <v>114</v>
      </c>
      <c r="R535" s="112">
        <f t="shared" si="9"/>
        <v>128</v>
      </c>
      <c r="S535" s="112">
        <f t="shared" si="9"/>
        <v>127</v>
      </c>
      <c r="T535" s="112">
        <f t="shared" si="9"/>
        <v>125</v>
      </c>
      <c r="U535" s="112">
        <f t="shared" si="9"/>
        <v>116</v>
      </c>
      <c r="V535" s="112">
        <f t="shared" si="9"/>
        <v>110</v>
      </c>
      <c r="W535" s="112">
        <f t="shared" si="9"/>
        <v>122</v>
      </c>
      <c r="X535" s="112">
        <f t="shared" si="9"/>
        <v>102</v>
      </c>
      <c r="Y535" s="112">
        <f t="shared" si="9"/>
        <v>100</v>
      </c>
      <c r="Z535" s="112">
        <f t="shared" si="9"/>
        <v>90</v>
      </c>
      <c r="AA535" s="112">
        <f t="shared" si="9"/>
        <v>80</v>
      </c>
      <c r="AB535" s="112">
        <f t="shared" si="9"/>
        <v>67</v>
      </c>
      <c r="AC535" s="112">
        <f t="shared" si="9"/>
        <v>55</v>
      </c>
      <c r="AD535" s="112">
        <f t="shared" si="9"/>
        <v>47</v>
      </c>
      <c r="AE535" s="112">
        <f t="shared" si="9"/>
        <v>22</v>
      </c>
      <c r="AF535" s="112">
        <f t="shared" si="9"/>
        <v>11</v>
      </c>
      <c r="AG535" s="112">
        <f t="shared" si="9"/>
        <v>6</v>
      </c>
      <c r="AH535" s="112">
        <f t="shared" si="9"/>
        <v>2</v>
      </c>
      <c r="AI535" s="112">
        <f t="shared" si="9"/>
        <v>0</v>
      </c>
      <c r="AJ535" s="1">
        <v>10</v>
      </c>
      <c r="AK535" s="140">
        <f>COUNTIF(AK2:AK519,10)</f>
        <v>1</v>
      </c>
      <c r="AR535" s="1"/>
      <c r="AS535" s="1"/>
      <c r="AT535" s="1"/>
      <c r="AU535" s="1"/>
      <c r="AV535" s="29"/>
      <c r="AY535"/>
      <c r="BD535"/>
      <c r="BE535" s="29"/>
    </row>
    <row r="536" spans="1:57" x14ac:dyDescent="0.25">
      <c r="A536" s="1">
        <v>3</v>
      </c>
      <c r="D536" s="181">
        <f t="shared" ref="D536" si="10">COUNTIF(D2:D518,3)</f>
        <v>0</v>
      </c>
      <c r="E536" s="1">
        <f t="shared" ref="E536:AI536" si="11">COUNTIF(E2:E518,3)</f>
        <v>0</v>
      </c>
      <c r="F536" s="112">
        <f t="shared" si="11"/>
        <v>1</v>
      </c>
      <c r="G536" s="112">
        <f t="shared" si="11"/>
        <v>6</v>
      </c>
      <c r="H536" s="112">
        <f t="shared" si="11"/>
        <v>13</v>
      </c>
      <c r="I536" s="112">
        <f t="shared" si="11"/>
        <v>30</v>
      </c>
      <c r="J536" s="112">
        <f t="shared" si="11"/>
        <v>29</v>
      </c>
      <c r="K536" s="112">
        <f t="shared" si="11"/>
        <v>38</v>
      </c>
      <c r="L536" s="112">
        <f t="shared" si="11"/>
        <v>39</v>
      </c>
      <c r="M536" s="112">
        <f t="shared" si="11"/>
        <v>37</v>
      </c>
      <c r="N536" s="112">
        <f t="shared" si="11"/>
        <v>54</v>
      </c>
      <c r="O536" s="112">
        <f t="shared" si="11"/>
        <v>57</v>
      </c>
      <c r="P536" s="112">
        <f t="shared" si="11"/>
        <v>61</v>
      </c>
      <c r="Q536" s="112">
        <f t="shared" si="11"/>
        <v>72</v>
      </c>
      <c r="R536" s="112">
        <f t="shared" si="11"/>
        <v>55</v>
      </c>
      <c r="S536" s="112">
        <f t="shared" si="11"/>
        <v>75</v>
      </c>
      <c r="T536" s="112">
        <f t="shared" si="11"/>
        <v>55</v>
      </c>
      <c r="U536" s="112">
        <f t="shared" si="11"/>
        <v>79</v>
      </c>
      <c r="V536" s="112">
        <f t="shared" si="11"/>
        <v>93</v>
      </c>
      <c r="W536" s="112">
        <f t="shared" si="11"/>
        <v>67</v>
      </c>
      <c r="X536" s="112">
        <f t="shared" si="11"/>
        <v>61</v>
      </c>
      <c r="Y536" s="112">
        <f t="shared" si="11"/>
        <v>62</v>
      </c>
      <c r="Z536" s="112">
        <f t="shared" si="11"/>
        <v>71</v>
      </c>
      <c r="AA536" s="112">
        <f t="shared" si="11"/>
        <v>70</v>
      </c>
      <c r="AB536" s="112">
        <f t="shared" si="11"/>
        <v>61</v>
      </c>
      <c r="AC536" s="112">
        <f t="shared" si="11"/>
        <v>41</v>
      </c>
      <c r="AD536" s="112">
        <f t="shared" si="11"/>
        <v>30</v>
      </c>
      <c r="AE536" s="112">
        <f t="shared" si="11"/>
        <v>18</v>
      </c>
      <c r="AF536" s="112">
        <f t="shared" si="11"/>
        <v>11</v>
      </c>
      <c r="AG536" s="112">
        <f t="shared" si="11"/>
        <v>3</v>
      </c>
      <c r="AH536" s="112">
        <f t="shared" si="11"/>
        <v>3</v>
      </c>
      <c r="AI536" s="112">
        <f t="shared" si="11"/>
        <v>0</v>
      </c>
      <c r="AJ536" s="1">
        <v>11</v>
      </c>
      <c r="AK536" s="121">
        <f>COUNTIF(AK2:AK519,11)</f>
        <v>1</v>
      </c>
      <c r="AR536" s="1"/>
      <c r="AS536" s="1"/>
      <c r="AT536" s="1"/>
      <c r="AU536" s="1"/>
      <c r="AV536" s="29"/>
      <c r="AY536"/>
      <c r="BD536"/>
      <c r="BE536" s="29"/>
    </row>
    <row r="537" spans="1:57" x14ac:dyDescent="0.25">
      <c r="A537" s="1">
        <v>4</v>
      </c>
      <c r="D537" s="181">
        <f t="shared" ref="D537" si="12">COUNTIF(D2:D518,4)</f>
        <v>0</v>
      </c>
      <c r="E537" s="1">
        <f t="shared" ref="E537:AI537" si="13">COUNTIF(E2:E518,4)</f>
        <v>0</v>
      </c>
      <c r="F537" s="112">
        <f t="shared" si="13"/>
        <v>0</v>
      </c>
      <c r="G537" s="112">
        <f t="shared" si="13"/>
        <v>2</v>
      </c>
      <c r="H537" s="112">
        <f t="shared" si="13"/>
        <v>3</v>
      </c>
      <c r="I537" s="112">
        <f t="shared" si="13"/>
        <v>4</v>
      </c>
      <c r="J537" s="112">
        <f t="shared" si="13"/>
        <v>11</v>
      </c>
      <c r="K537" s="112">
        <f t="shared" si="13"/>
        <v>14</v>
      </c>
      <c r="L537" s="112">
        <f t="shared" si="13"/>
        <v>14</v>
      </c>
      <c r="M537" s="112">
        <f t="shared" si="13"/>
        <v>20</v>
      </c>
      <c r="N537" s="112">
        <f t="shared" si="13"/>
        <v>16</v>
      </c>
      <c r="O537" s="112">
        <f t="shared" si="13"/>
        <v>21</v>
      </c>
      <c r="P537" s="112">
        <f t="shared" si="13"/>
        <v>22</v>
      </c>
      <c r="Q537" s="112">
        <f t="shared" si="13"/>
        <v>27</v>
      </c>
      <c r="R537" s="112">
        <f t="shared" si="13"/>
        <v>46</v>
      </c>
      <c r="S537" s="112">
        <f t="shared" si="13"/>
        <v>31</v>
      </c>
      <c r="T537" s="112">
        <f t="shared" si="13"/>
        <v>41</v>
      </c>
      <c r="U537" s="112">
        <f t="shared" si="13"/>
        <v>45</v>
      </c>
      <c r="V537" s="112">
        <f t="shared" si="13"/>
        <v>46</v>
      </c>
      <c r="W537" s="112">
        <f t="shared" si="13"/>
        <v>51</v>
      </c>
      <c r="X537" s="112">
        <f t="shared" si="13"/>
        <v>51</v>
      </c>
      <c r="Y537" s="112">
        <f t="shared" si="13"/>
        <v>51</v>
      </c>
      <c r="Z537" s="112">
        <f t="shared" si="13"/>
        <v>44</v>
      </c>
      <c r="AA537" s="112">
        <f t="shared" si="13"/>
        <v>43</v>
      </c>
      <c r="AB537" s="112">
        <f t="shared" si="13"/>
        <v>40</v>
      </c>
      <c r="AC537" s="112">
        <f t="shared" si="13"/>
        <v>32</v>
      </c>
      <c r="AD537" s="112">
        <f t="shared" si="13"/>
        <v>23</v>
      </c>
      <c r="AE537" s="112">
        <f t="shared" si="13"/>
        <v>9</v>
      </c>
      <c r="AF537" s="112">
        <f t="shared" si="13"/>
        <v>8</v>
      </c>
      <c r="AG537" s="112">
        <f t="shared" si="13"/>
        <v>6</v>
      </c>
      <c r="AH537" s="112">
        <f t="shared" si="13"/>
        <v>0</v>
      </c>
      <c r="AI537" s="112">
        <f t="shared" si="13"/>
        <v>1</v>
      </c>
      <c r="AJ537" s="1">
        <v>12</v>
      </c>
      <c r="AK537" s="1">
        <f>COUNTIF(AK2:AK520,12)</f>
        <v>13</v>
      </c>
      <c r="AR537" s="1"/>
      <c r="AS537" s="1"/>
      <c r="AT537" s="1"/>
      <c r="AU537" s="1"/>
      <c r="AV537" s="29"/>
      <c r="AY537"/>
      <c r="BD537"/>
      <c r="BE537" s="29"/>
    </row>
    <row r="538" spans="1:57" x14ac:dyDescent="0.25">
      <c r="D538" s="181">
        <f t="shared" ref="D538" si="14">COUNTIF(D2:D518,5)</f>
        <v>0</v>
      </c>
      <c r="E538" s="1">
        <f t="shared" ref="E538:AI538" si="15">COUNTIF(E2:E518,5)</f>
        <v>0</v>
      </c>
      <c r="F538" s="112">
        <f t="shared" si="15"/>
        <v>0</v>
      </c>
      <c r="G538" s="112">
        <f t="shared" si="15"/>
        <v>0</v>
      </c>
      <c r="H538" s="112">
        <f t="shared" si="15"/>
        <v>1</v>
      </c>
      <c r="I538" s="112">
        <f t="shared" si="15"/>
        <v>3</v>
      </c>
      <c r="J538" s="112">
        <f t="shared" si="15"/>
        <v>4</v>
      </c>
      <c r="K538" s="112">
        <f t="shared" si="15"/>
        <v>2</v>
      </c>
      <c r="L538" s="112">
        <f t="shared" si="15"/>
        <v>4</v>
      </c>
      <c r="M538" s="112">
        <f t="shared" si="15"/>
        <v>2</v>
      </c>
      <c r="N538" s="112">
        <f t="shared" si="15"/>
        <v>6</v>
      </c>
      <c r="O538" s="112">
        <f t="shared" si="15"/>
        <v>7</v>
      </c>
      <c r="P538" s="112">
        <f t="shared" si="15"/>
        <v>16</v>
      </c>
      <c r="Q538" s="112">
        <f t="shared" si="15"/>
        <v>12</v>
      </c>
      <c r="R538" s="112">
        <f t="shared" si="15"/>
        <v>17</v>
      </c>
      <c r="S538" s="112">
        <f t="shared" si="15"/>
        <v>22</v>
      </c>
      <c r="T538" s="112">
        <f t="shared" si="15"/>
        <v>21</v>
      </c>
      <c r="U538" s="112">
        <f t="shared" si="15"/>
        <v>21</v>
      </c>
      <c r="V538" s="112">
        <f t="shared" si="15"/>
        <v>32</v>
      </c>
      <c r="W538" s="112">
        <f t="shared" si="15"/>
        <v>31</v>
      </c>
      <c r="X538" s="112">
        <f t="shared" si="15"/>
        <v>29</v>
      </c>
      <c r="Y538" s="112">
        <f t="shared" si="15"/>
        <v>28</v>
      </c>
      <c r="Z538" s="112">
        <f t="shared" si="15"/>
        <v>30</v>
      </c>
      <c r="AA538" s="112">
        <f t="shared" si="15"/>
        <v>36</v>
      </c>
      <c r="AB538" s="112">
        <f t="shared" si="15"/>
        <v>26</v>
      </c>
      <c r="AC538" s="112">
        <f t="shared" si="15"/>
        <v>29</v>
      </c>
      <c r="AD538" s="112">
        <f t="shared" si="15"/>
        <v>17</v>
      </c>
      <c r="AE538" s="112">
        <f t="shared" si="15"/>
        <v>13</v>
      </c>
      <c r="AF538" s="112">
        <f t="shared" si="15"/>
        <v>8</v>
      </c>
      <c r="AG538" s="112">
        <f t="shared" si="15"/>
        <v>1</v>
      </c>
      <c r="AH538" s="112">
        <f t="shared" si="15"/>
        <v>0</v>
      </c>
      <c r="AI538" s="112">
        <f t="shared" si="15"/>
        <v>0</v>
      </c>
      <c r="AJ538" s="1">
        <v>13</v>
      </c>
      <c r="AK538" s="1">
        <f>COUNTIF(AK2:AK520,13)</f>
        <v>29</v>
      </c>
      <c r="AR538" s="1"/>
      <c r="AS538" s="1"/>
      <c r="AT538" s="1"/>
      <c r="AU538" s="1"/>
      <c r="AV538" s="29"/>
      <c r="AY538"/>
      <c r="BD538"/>
      <c r="BE538" s="29"/>
    </row>
    <row r="539" spans="1:57" x14ac:dyDescent="0.25">
      <c r="D539" s="181">
        <f t="shared" ref="D539" si="16">COUNTIF(D2:D518,6)</f>
        <v>0</v>
      </c>
      <c r="E539" s="1">
        <f t="shared" ref="E539:AI539" si="17">COUNTIF(E2:E518,6)</f>
        <v>0</v>
      </c>
      <c r="F539" s="112">
        <f t="shared" si="17"/>
        <v>0</v>
      </c>
      <c r="G539" s="112">
        <f t="shared" si="17"/>
        <v>0</v>
      </c>
      <c r="H539" s="112">
        <f t="shared" si="17"/>
        <v>0</v>
      </c>
      <c r="I539" s="112">
        <f t="shared" si="17"/>
        <v>0</v>
      </c>
      <c r="J539" s="112">
        <f t="shared" si="17"/>
        <v>1</v>
      </c>
      <c r="K539" s="112">
        <f t="shared" si="17"/>
        <v>2</v>
      </c>
      <c r="L539" s="112">
        <f t="shared" si="17"/>
        <v>1</v>
      </c>
      <c r="M539" s="112">
        <f t="shared" si="17"/>
        <v>4</v>
      </c>
      <c r="N539" s="112">
        <f t="shared" si="17"/>
        <v>4</v>
      </c>
      <c r="O539" s="112">
        <f t="shared" si="17"/>
        <v>2</v>
      </c>
      <c r="P539" s="112">
        <f t="shared" si="17"/>
        <v>6</v>
      </c>
      <c r="Q539" s="112">
        <f t="shared" si="17"/>
        <v>2</v>
      </c>
      <c r="R539" s="112">
        <f t="shared" si="17"/>
        <v>12</v>
      </c>
      <c r="S539" s="112">
        <f t="shared" si="17"/>
        <v>12</v>
      </c>
      <c r="T539" s="112">
        <f t="shared" si="17"/>
        <v>12</v>
      </c>
      <c r="U539" s="112">
        <f t="shared" si="17"/>
        <v>9</v>
      </c>
      <c r="V539" s="112">
        <f t="shared" si="17"/>
        <v>20</v>
      </c>
      <c r="W539" s="112">
        <f t="shared" si="17"/>
        <v>18</v>
      </c>
      <c r="X539" s="112">
        <f t="shared" si="17"/>
        <v>21</v>
      </c>
      <c r="Y539" s="112">
        <f t="shared" si="17"/>
        <v>26</v>
      </c>
      <c r="Z539" s="112">
        <f t="shared" si="17"/>
        <v>26</v>
      </c>
      <c r="AA539" s="112">
        <f t="shared" si="17"/>
        <v>20</v>
      </c>
      <c r="AB539" s="112">
        <f t="shared" si="17"/>
        <v>28</v>
      </c>
      <c r="AC539" s="112">
        <f t="shared" si="17"/>
        <v>13</v>
      </c>
      <c r="AD539" s="112">
        <f t="shared" si="17"/>
        <v>9</v>
      </c>
      <c r="AE539" s="112">
        <f t="shared" si="17"/>
        <v>9</v>
      </c>
      <c r="AF539" s="112">
        <f t="shared" si="17"/>
        <v>6</v>
      </c>
      <c r="AG539" s="112">
        <f t="shared" si="17"/>
        <v>1</v>
      </c>
      <c r="AH539" s="112">
        <f t="shared" si="17"/>
        <v>1</v>
      </c>
      <c r="AI539" s="112">
        <f t="shared" si="17"/>
        <v>0</v>
      </c>
      <c r="AJ539" s="1">
        <v>14</v>
      </c>
      <c r="AK539" s="1">
        <f>COUNTIF(AK2:AK520,14)</f>
        <v>67</v>
      </c>
      <c r="AU539" s="1"/>
      <c r="AY539"/>
      <c r="BD539"/>
      <c r="BE539" s="29"/>
    </row>
    <row r="540" spans="1:57" x14ac:dyDescent="0.25">
      <c r="D540" s="181">
        <f t="shared" ref="D540" si="18">COUNTIF(D2:D518,7)</f>
        <v>0</v>
      </c>
      <c r="E540" s="1">
        <f t="shared" ref="E540:AI540" si="19">COUNTIF(E2:E518,7)</f>
        <v>0</v>
      </c>
      <c r="F540" s="112">
        <f t="shared" si="19"/>
        <v>0</v>
      </c>
      <c r="G540" s="112">
        <f t="shared" si="19"/>
        <v>0</v>
      </c>
      <c r="H540" s="112">
        <f t="shared" si="19"/>
        <v>0</v>
      </c>
      <c r="I540" s="112">
        <f t="shared" si="19"/>
        <v>0</v>
      </c>
      <c r="J540" s="112">
        <f t="shared" si="19"/>
        <v>0</v>
      </c>
      <c r="K540" s="112">
        <f t="shared" si="19"/>
        <v>0</v>
      </c>
      <c r="L540" s="112">
        <f t="shared" si="19"/>
        <v>1</v>
      </c>
      <c r="M540" s="112">
        <f t="shared" si="19"/>
        <v>0</v>
      </c>
      <c r="N540" s="112">
        <f t="shared" si="19"/>
        <v>2</v>
      </c>
      <c r="O540" s="112">
        <f t="shared" si="19"/>
        <v>4</v>
      </c>
      <c r="P540" s="112">
        <f t="shared" si="19"/>
        <v>2</v>
      </c>
      <c r="Q540" s="112">
        <f t="shared" si="19"/>
        <v>2</v>
      </c>
      <c r="R540" s="112">
        <f t="shared" si="19"/>
        <v>7</v>
      </c>
      <c r="S540" s="112">
        <f t="shared" si="19"/>
        <v>2</v>
      </c>
      <c r="T540" s="112">
        <f t="shared" si="19"/>
        <v>10</v>
      </c>
      <c r="U540" s="112">
        <f t="shared" si="19"/>
        <v>8</v>
      </c>
      <c r="V540" s="112">
        <f t="shared" si="19"/>
        <v>5</v>
      </c>
      <c r="W540" s="112">
        <f t="shared" si="19"/>
        <v>12</v>
      </c>
      <c r="X540" s="112">
        <f t="shared" si="19"/>
        <v>21</v>
      </c>
      <c r="Y540" s="112">
        <f t="shared" si="19"/>
        <v>18</v>
      </c>
      <c r="Z540" s="112">
        <f t="shared" si="19"/>
        <v>11</v>
      </c>
      <c r="AA540" s="112">
        <f t="shared" si="19"/>
        <v>21</v>
      </c>
      <c r="AB540" s="112">
        <f t="shared" si="19"/>
        <v>16</v>
      </c>
      <c r="AC540" s="112">
        <f t="shared" si="19"/>
        <v>15</v>
      </c>
      <c r="AD540" s="112">
        <f t="shared" si="19"/>
        <v>14</v>
      </c>
      <c r="AE540" s="112">
        <f t="shared" si="19"/>
        <v>6</v>
      </c>
      <c r="AF540" s="112">
        <f t="shared" si="19"/>
        <v>6</v>
      </c>
      <c r="AG540" s="112">
        <f t="shared" si="19"/>
        <v>5</v>
      </c>
      <c r="AH540" s="112">
        <f t="shared" si="19"/>
        <v>0</v>
      </c>
      <c r="AI540" s="112">
        <f t="shared" si="19"/>
        <v>0</v>
      </c>
      <c r="AJ540" s="1">
        <v>15</v>
      </c>
      <c r="AK540" s="1">
        <f>COUNTIF(AK2:AK520,15)</f>
        <v>111</v>
      </c>
      <c r="AV540" s="1"/>
      <c r="AW540" s="1"/>
      <c r="AY540"/>
      <c r="BE540" s="29"/>
    </row>
    <row r="541" spans="1:57" x14ac:dyDescent="0.25">
      <c r="A541"/>
      <c r="D541" s="181">
        <f t="shared" ref="D541" si="20">COUNTIF(D2:D518,8)</f>
        <v>0</v>
      </c>
      <c r="E541" s="1">
        <f t="shared" ref="E541:AI541" si="21">COUNTIF(E2:E518,8)</f>
        <v>0</v>
      </c>
      <c r="F541" s="112">
        <f t="shared" si="21"/>
        <v>0</v>
      </c>
      <c r="G541" s="112">
        <f t="shared" si="21"/>
        <v>0</v>
      </c>
      <c r="H541" s="112">
        <f t="shared" si="21"/>
        <v>0</v>
      </c>
      <c r="I541" s="112">
        <f t="shared" si="21"/>
        <v>0</v>
      </c>
      <c r="J541" s="112">
        <f t="shared" si="21"/>
        <v>0</v>
      </c>
      <c r="K541" s="112">
        <f t="shared" si="21"/>
        <v>0</v>
      </c>
      <c r="L541" s="112">
        <f t="shared" si="21"/>
        <v>0</v>
      </c>
      <c r="M541" s="112">
        <f t="shared" si="21"/>
        <v>0</v>
      </c>
      <c r="N541" s="112">
        <f t="shared" si="21"/>
        <v>0</v>
      </c>
      <c r="O541" s="112">
        <f t="shared" si="21"/>
        <v>1</v>
      </c>
      <c r="P541" s="112">
        <f t="shared" si="21"/>
        <v>1</v>
      </c>
      <c r="Q541" s="112">
        <f t="shared" si="21"/>
        <v>0</v>
      </c>
      <c r="R541" s="112">
        <f t="shared" si="21"/>
        <v>1</v>
      </c>
      <c r="S541" s="112">
        <f t="shared" si="21"/>
        <v>1</v>
      </c>
      <c r="T541" s="112">
        <f t="shared" si="21"/>
        <v>7</v>
      </c>
      <c r="U541" s="112">
        <f t="shared" si="21"/>
        <v>3</v>
      </c>
      <c r="V541" s="112">
        <f t="shared" si="21"/>
        <v>6</v>
      </c>
      <c r="W541" s="112">
        <f t="shared" si="21"/>
        <v>9</v>
      </c>
      <c r="X541" s="112">
        <f t="shared" si="21"/>
        <v>12</v>
      </c>
      <c r="Y541" s="112">
        <f t="shared" si="21"/>
        <v>15</v>
      </c>
      <c r="Z541" s="112">
        <f t="shared" si="21"/>
        <v>14</v>
      </c>
      <c r="AA541" s="112">
        <f t="shared" si="21"/>
        <v>9</v>
      </c>
      <c r="AB541" s="112">
        <f t="shared" si="21"/>
        <v>9</v>
      </c>
      <c r="AC541" s="112">
        <f t="shared" si="21"/>
        <v>5</v>
      </c>
      <c r="AD541" s="112">
        <f t="shared" si="21"/>
        <v>5</v>
      </c>
      <c r="AE541" s="112">
        <f t="shared" si="21"/>
        <v>9</v>
      </c>
      <c r="AF541" s="112">
        <f t="shared" si="21"/>
        <v>2</v>
      </c>
      <c r="AG541" s="112">
        <f t="shared" si="21"/>
        <v>0</v>
      </c>
      <c r="AH541" s="112">
        <f t="shared" si="21"/>
        <v>0</v>
      </c>
      <c r="AI541" s="112">
        <f t="shared" si="21"/>
        <v>0</v>
      </c>
      <c r="AJ541" s="1">
        <v>16</v>
      </c>
      <c r="AK541" s="1">
        <f>COUNTIF(AK2:AK520,16)</f>
        <v>105</v>
      </c>
      <c r="AV541" s="1"/>
      <c r="AW541" s="1"/>
      <c r="AY541"/>
    </row>
    <row r="542" spans="1:57" x14ac:dyDescent="0.25">
      <c r="D542" s="181">
        <f t="shared" ref="D542" si="22">COUNTIF(D2:D518,9)</f>
        <v>0</v>
      </c>
      <c r="E542" s="1">
        <f t="shared" ref="E542:AI542" si="23">COUNTIF(E2:E518,9)</f>
        <v>0</v>
      </c>
      <c r="F542" s="112">
        <f t="shared" si="23"/>
        <v>0</v>
      </c>
      <c r="G542" s="112">
        <f t="shared" si="23"/>
        <v>0</v>
      </c>
      <c r="H542" s="112">
        <f t="shared" si="23"/>
        <v>0</v>
      </c>
      <c r="I542" s="112">
        <f t="shared" si="23"/>
        <v>0</v>
      </c>
      <c r="J542" s="112">
        <f t="shared" si="23"/>
        <v>0</v>
      </c>
      <c r="K542" s="112">
        <f t="shared" si="23"/>
        <v>0</v>
      </c>
      <c r="L542" s="112">
        <f t="shared" si="23"/>
        <v>0</v>
      </c>
      <c r="M542" s="112">
        <f t="shared" si="23"/>
        <v>0</v>
      </c>
      <c r="N542" s="112">
        <f t="shared" si="23"/>
        <v>0</v>
      </c>
      <c r="O542" s="112">
        <f t="shared" si="23"/>
        <v>1</v>
      </c>
      <c r="P542" s="112">
        <f t="shared" si="23"/>
        <v>0</v>
      </c>
      <c r="Q542" s="112">
        <f t="shared" si="23"/>
        <v>0</v>
      </c>
      <c r="R542" s="112">
        <f t="shared" si="23"/>
        <v>0</v>
      </c>
      <c r="S542" s="112">
        <f t="shared" si="23"/>
        <v>1</v>
      </c>
      <c r="T542" s="112">
        <f t="shared" si="23"/>
        <v>1</v>
      </c>
      <c r="U542" s="112">
        <f t="shared" si="23"/>
        <v>4</v>
      </c>
      <c r="V542" s="112">
        <f t="shared" si="23"/>
        <v>4</v>
      </c>
      <c r="W542" s="112">
        <f t="shared" si="23"/>
        <v>9</v>
      </c>
      <c r="X542" s="112">
        <f t="shared" si="23"/>
        <v>5</v>
      </c>
      <c r="Y542" s="112">
        <f t="shared" si="23"/>
        <v>12</v>
      </c>
      <c r="Z542" s="112">
        <f t="shared" si="23"/>
        <v>9</v>
      </c>
      <c r="AA542" s="112">
        <f t="shared" si="23"/>
        <v>10</v>
      </c>
      <c r="AB542" s="112">
        <f t="shared" si="23"/>
        <v>11</v>
      </c>
      <c r="AC542" s="112">
        <f t="shared" si="23"/>
        <v>3</v>
      </c>
      <c r="AD542" s="112">
        <f t="shared" si="23"/>
        <v>3</v>
      </c>
      <c r="AE542" s="112">
        <f t="shared" si="23"/>
        <v>5</v>
      </c>
      <c r="AF542" s="112">
        <f t="shared" si="23"/>
        <v>3</v>
      </c>
      <c r="AG542" s="112">
        <f t="shared" si="23"/>
        <v>0</v>
      </c>
      <c r="AH542" s="112">
        <f t="shared" si="23"/>
        <v>1</v>
      </c>
      <c r="AI542" s="112">
        <f t="shared" si="23"/>
        <v>0</v>
      </c>
      <c r="AJ542" s="1">
        <v>17</v>
      </c>
      <c r="AK542" s="1">
        <f>COUNTIF(AK2:AK520,17)</f>
        <v>88</v>
      </c>
      <c r="AV542" s="1"/>
      <c r="AW542" s="1"/>
      <c r="AY542"/>
    </row>
    <row r="543" spans="1:57" x14ac:dyDescent="0.25">
      <c r="D543" s="181">
        <f t="shared" ref="D543" si="24">COUNTIF(D2:D518,10)</f>
        <v>0</v>
      </c>
      <c r="E543" s="1">
        <f t="shared" ref="E543:AI543" si="25">COUNTIF(E2:E518,10)</f>
        <v>0</v>
      </c>
      <c r="F543" s="112">
        <f t="shared" si="25"/>
        <v>0</v>
      </c>
      <c r="G543" s="112">
        <f t="shared" si="25"/>
        <v>0</v>
      </c>
      <c r="H543" s="112">
        <f t="shared" si="25"/>
        <v>0</v>
      </c>
      <c r="I543" s="112">
        <f t="shared" si="25"/>
        <v>0</v>
      </c>
      <c r="J543" s="112">
        <f t="shared" si="25"/>
        <v>0</v>
      </c>
      <c r="K543" s="112">
        <f t="shared" si="25"/>
        <v>0</v>
      </c>
      <c r="L543" s="112">
        <f t="shared" si="25"/>
        <v>0</v>
      </c>
      <c r="M543" s="112">
        <f t="shared" si="25"/>
        <v>0</v>
      </c>
      <c r="N543" s="112">
        <f t="shared" si="25"/>
        <v>0</v>
      </c>
      <c r="O543" s="112">
        <f t="shared" si="25"/>
        <v>0</v>
      </c>
      <c r="P543" s="112">
        <f t="shared" si="25"/>
        <v>0</v>
      </c>
      <c r="Q543" s="112">
        <f t="shared" si="25"/>
        <v>0</v>
      </c>
      <c r="R543" s="112">
        <f t="shared" si="25"/>
        <v>1</v>
      </c>
      <c r="S543" s="112">
        <f t="shared" si="25"/>
        <v>2</v>
      </c>
      <c r="T543" s="112">
        <f t="shared" si="25"/>
        <v>1</v>
      </c>
      <c r="U543" s="112">
        <f t="shared" si="25"/>
        <v>3</v>
      </c>
      <c r="V543" s="112">
        <f t="shared" si="25"/>
        <v>2</v>
      </c>
      <c r="W543" s="112">
        <f t="shared" si="25"/>
        <v>3</v>
      </c>
      <c r="X543" s="112">
        <f t="shared" si="25"/>
        <v>4</v>
      </c>
      <c r="Y543" s="112">
        <f t="shared" si="25"/>
        <v>3</v>
      </c>
      <c r="Z543" s="112">
        <f t="shared" si="25"/>
        <v>10</v>
      </c>
      <c r="AA543" s="112">
        <f t="shared" si="25"/>
        <v>3</v>
      </c>
      <c r="AB543" s="112">
        <f t="shared" si="25"/>
        <v>1</v>
      </c>
      <c r="AC543" s="112">
        <f t="shared" si="25"/>
        <v>2</v>
      </c>
      <c r="AD543" s="112">
        <f t="shared" si="25"/>
        <v>5</v>
      </c>
      <c r="AE543" s="112">
        <f t="shared" si="25"/>
        <v>5</v>
      </c>
      <c r="AF543" s="112">
        <f t="shared" si="25"/>
        <v>2</v>
      </c>
      <c r="AG543" s="112">
        <f t="shared" si="25"/>
        <v>0</v>
      </c>
      <c r="AH543" s="112">
        <f t="shared" si="25"/>
        <v>0</v>
      </c>
      <c r="AI543" s="112">
        <f t="shared" si="25"/>
        <v>0</v>
      </c>
      <c r="AJ543" s="1">
        <v>18</v>
      </c>
      <c r="AK543" s="1">
        <f>COUNTIF(AK2:AK520,18)</f>
        <v>45</v>
      </c>
      <c r="AV543" s="1"/>
      <c r="AW543" s="1"/>
      <c r="AY543"/>
    </row>
    <row r="544" spans="1:57" x14ac:dyDescent="0.25">
      <c r="D544" s="181">
        <f t="shared" ref="D544" si="26">COUNTIF(D2:D518,11)</f>
        <v>0</v>
      </c>
      <c r="E544" s="1">
        <f t="shared" ref="E544:AI544" si="27">COUNTIF(E2:E518,11)</f>
        <v>0</v>
      </c>
      <c r="F544" s="112">
        <f t="shared" si="27"/>
        <v>0</v>
      </c>
      <c r="G544" s="112">
        <f t="shared" si="27"/>
        <v>0</v>
      </c>
      <c r="H544" s="112">
        <f t="shared" si="27"/>
        <v>0</v>
      </c>
      <c r="I544" s="112">
        <f t="shared" si="27"/>
        <v>0</v>
      </c>
      <c r="J544" s="112">
        <f t="shared" si="27"/>
        <v>0</v>
      </c>
      <c r="K544" s="112">
        <f t="shared" si="27"/>
        <v>0</v>
      </c>
      <c r="L544" s="112">
        <f t="shared" si="27"/>
        <v>0</v>
      </c>
      <c r="M544" s="112">
        <f t="shared" si="27"/>
        <v>0</v>
      </c>
      <c r="N544" s="112">
        <f t="shared" si="27"/>
        <v>0</v>
      </c>
      <c r="O544" s="112">
        <f t="shared" si="27"/>
        <v>0</v>
      </c>
      <c r="P544" s="112">
        <f t="shared" si="27"/>
        <v>0</v>
      </c>
      <c r="Q544" s="112">
        <f t="shared" si="27"/>
        <v>0</v>
      </c>
      <c r="R544" s="112">
        <f t="shared" si="27"/>
        <v>0</v>
      </c>
      <c r="S544" s="112">
        <f t="shared" si="27"/>
        <v>1</v>
      </c>
      <c r="T544" s="112">
        <f t="shared" si="27"/>
        <v>0</v>
      </c>
      <c r="U544" s="112">
        <f t="shared" si="27"/>
        <v>2</v>
      </c>
      <c r="V544" s="112">
        <f t="shared" si="27"/>
        <v>2</v>
      </c>
      <c r="W544" s="112">
        <f t="shared" si="27"/>
        <v>2</v>
      </c>
      <c r="X544" s="112">
        <f t="shared" si="27"/>
        <v>6</v>
      </c>
      <c r="Y544" s="112">
        <f t="shared" si="27"/>
        <v>6</v>
      </c>
      <c r="Z544" s="112">
        <f t="shared" si="27"/>
        <v>0</v>
      </c>
      <c r="AA544" s="112">
        <f t="shared" si="27"/>
        <v>3</v>
      </c>
      <c r="AB544" s="112">
        <f t="shared" si="27"/>
        <v>7</v>
      </c>
      <c r="AC544" s="112">
        <f t="shared" si="27"/>
        <v>2</v>
      </c>
      <c r="AD544" s="112">
        <f t="shared" si="27"/>
        <v>4</v>
      </c>
      <c r="AE544" s="112">
        <f t="shared" si="27"/>
        <v>5</v>
      </c>
      <c r="AF544" s="112">
        <f t="shared" si="27"/>
        <v>1</v>
      </c>
      <c r="AG544" s="112">
        <f t="shared" si="27"/>
        <v>2</v>
      </c>
      <c r="AH544" s="112">
        <f t="shared" si="27"/>
        <v>0</v>
      </c>
      <c r="AI544" s="112">
        <f t="shared" si="27"/>
        <v>0</v>
      </c>
      <c r="AJ544" s="1">
        <v>19</v>
      </c>
      <c r="AK544" s="1">
        <f>COUNTIF(AK2:AK520,19)</f>
        <v>27</v>
      </c>
      <c r="BA544" s="1"/>
    </row>
    <row r="545" spans="1:73" x14ac:dyDescent="0.25">
      <c r="D545" s="181">
        <f t="shared" ref="D545" si="28">COUNTIF(D2:D518,12)</f>
        <v>0</v>
      </c>
      <c r="E545" s="1">
        <f t="shared" ref="E545:AI545" si="29">COUNTIF(E2:E518,12)</f>
        <v>0</v>
      </c>
      <c r="F545" s="112">
        <f t="shared" si="29"/>
        <v>0</v>
      </c>
      <c r="G545" s="112">
        <f t="shared" si="29"/>
        <v>0</v>
      </c>
      <c r="H545" s="112">
        <f t="shared" si="29"/>
        <v>0</v>
      </c>
      <c r="I545" s="112">
        <f t="shared" si="29"/>
        <v>0</v>
      </c>
      <c r="J545" s="112">
        <f t="shared" si="29"/>
        <v>0</v>
      </c>
      <c r="K545" s="112">
        <f t="shared" si="29"/>
        <v>0</v>
      </c>
      <c r="L545" s="112">
        <f t="shared" si="29"/>
        <v>0</v>
      </c>
      <c r="M545" s="112">
        <f t="shared" si="29"/>
        <v>0</v>
      </c>
      <c r="N545" s="112">
        <f t="shared" si="29"/>
        <v>0</v>
      </c>
      <c r="O545" s="112">
        <f t="shared" si="29"/>
        <v>0</v>
      </c>
      <c r="P545" s="112">
        <f t="shared" si="29"/>
        <v>0</v>
      </c>
      <c r="Q545" s="112">
        <f t="shared" si="29"/>
        <v>0</v>
      </c>
      <c r="R545" s="112">
        <f t="shared" si="29"/>
        <v>0</v>
      </c>
      <c r="S545" s="112">
        <f t="shared" si="29"/>
        <v>1</v>
      </c>
      <c r="T545" s="112">
        <f t="shared" si="29"/>
        <v>0</v>
      </c>
      <c r="U545" s="112">
        <f t="shared" si="29"/>
        <v>0</v>
      </c>
      <c r="V545" s="112">
        <f t="shared" si="29"/>
        <v>0</v>
      </c>
      <c r="W545" s="112">
        <f t="shared" si="29"/>
        <v>1</v>
      </c>
      <c r="X545" s="112">
        <f t="shared" si="29"/>
        <v>1</v>
      </c>
      <c r="Y545" s="112">
        <f t="shared" si="29"/>
        <v>1</v>
      </c>
      <c r="Z545" s="112">
        <f t="shared" si="29"/>
        <v>1</v>
      </c>
      <c r="AA545" s="112">
        <f t="shared" si="29"/>
        <v>3</v>
      </c>
      <c r="AB545" s="112">
        <f t="shared" si="29"/>
        <v>4</v>
      </c>
      <c r="AC545" s="112">
        <f t="shared" si="29"/>
        <v>3</v>
      </c>
      <c r="AD545" s="112">
        <f t="shared" si="29"/>
        <v>4</v>
      </c>
      <c r="AE545" s="112">
        <f t="shared" si="29"/>
        <v>2</v>
      </c>
      <c r="AF545" s="112">
        <f t="shared" si="29"/>
        <v>2</v>
      </c>
      <c r="AG545" s="112">
        <f t="shared" si="29"/>
        <v>1</v>
      </c>
      <c r="AH545" s="112">
        <f t="shared" si="29"/>
        <v>1</v>
      </c>
      <c r="AI545" s="112">
        <f t="shared" si="29"/>
        <v>0</v>
      </c>
      <c r="AJ545" s="1">
        <v>20</v>
      </c>
      <c r="AK545" s="1">
        <f>COUNTIF(AK2:AK520,20)</f>
        <v>8</v>
      </c>
    </row>
    <row r="546" spans="1:73" x14ac:dyDescent="0.25">
      <c r="D546" s="181">
        <f t="shared" ref="D546" si="30">COUNTIF(D2:D518,13)</f>
        <v>0</v>
      </c>
      <c r="E546" s="1">
        <f t="shared" ref="E546:AI546" si="31">COUNTIF(E2:E518,13)</f>
        <v>0</v>
      </c>
      <c r="F546" s="112">
        <f t="shared" si="31"/>
        <v>0</v>
      </c>
      <c r="G546" s="112">
        <f t="shared" si="31"/>
        <v>0</v>
      </c>
      <c r="H546" s="112">
        <f t="shared" si="31"/>
        <v>0</v>
      </c>
      <c r="I546" s="112">
        <f t="shared" si="31"/>
        <v>0</v>
      </c>
      <c r="J546" s="112">
        <f t="shared" si="31"/>
        <v>0</v>
      </c>
      <c r="K546" s="112">
        <f t="shared" si="31"/>
        <v>0</v>
      </c>
      <c r="L546" s="112">
        <f t="shared" si="31"/>
        <v>0</v>
      </c>
      <c r="M546" s="112">
        <f t="shared" si="31"/>
        <v>0</v>
      </c>
      <c r="N546" s="112">
        <f t="shared" si="31"/>
        <v>0</v>
      </c>
      <c r="O546" s="112">
        <f t="shared" si="31"/>
        <v>0</v>
      </c>
      <c r="P546" s="112">
        <f t="shared" si="31"/>
        <v>0</v>
      </c>
      <c r="Q546" s="112">
        <f t="shared" si="31"/>
        <v>1</v>
      </c>
      <c r="R546" s="112">
        <f t="shared" si="31"/>
        <v>0</v>
      </c>
      <c r="S546" s="112">
        <f t="shared" si="31"/>
        <v>1</v>
      </c>
      <c r="T546" s="112">
        <f t="shared" si="31"/>
        <v>1</v>
      </c>
      <c r="U546" s="112">
        <f t="shared" si="31"/>
        <v>0</v>
      </c>
      <c r="V546" s="112">
        <f t="shared" si="31"/>
        <v>0</v>
      </c>
      <c r="W546" s="112">
        <f t="shared" si="31"/>
        <v>0</v>
      </c>
      <c r="X546" s="112">
        <f t="shared" si="31"/>
        <v>1</v>
      </c>
      <c r="Y546" s="112">
        <f t="shared" si="31"/>
        <v>0</v>
      </c>
      <c r="Z546" s="112">
        <f t="shared" si="31"/>
        <v>1</v>
      </c>
      <c r="AA546" s="112">
        <f t="shared" si="31"/>
        <v>5</v>
      </c>
      <c r="AB546" s="112">
        <f t="shared" si="31"/>
        <v>0</v>
      </c>
      <c r="AC546" s="112">
        <f t="shared" si="31"/>
        <v>6</v>
      </c>
      <c r="AD546" s="112">
        <f t="shared" si="31"/>
        <v>2</v>
      </c>
      <c r="AE546" s="112">
        <f t="shared" si="31"/>
        <v>1</v>
      </c>
      <c r="AF546" s="112">
        <f t="shared" si="31"/>
        <v>0</v>
      </c>
      <c r="AG546" s="112">
        <f t="shared" si="31"/>
        <v>0</v>
      </c>
      <c r="AH546" s="112">
        <f t="shared" si="31"/>
        <v>1</v>
      </c>
      <c r="AI546" s="112">
        <f t="shared" si="31"/>
        <v>0</v>
      </c>
      <c r="AJ546" s="1">
        <v>21</v>
      </c>
      <c r="AK546" s="1">
        <f>COUNTIF(AK2:AK520,21)</f>
        <v>3</v>
      </c>
    </row>
    <row r="547" spans="1:73" x14ac:dyDescent="0.25">
      <c r="D547" s="181">
        <f t="shared" ref="D547" si="32">COUNTIF(D2:D518,14)</f>
        <v>0</v>
      </c>
      <c r="E547" s="1">
        <f t="shared" ref="E547:AI547" si="33">COUNTIF(E2:E518,14)</f>
        <v>0</v>
      </c>
      <c r="F547" s="112">
        <f t="shared" si="33"/>
        <v>0</v>
      </c>
      <c r="G547" s="112">
        <f t="shared" si="33"/>
        <v>0</v>
      </c>
      <c r="H547" s="112">
        <f t="shared" si="33"/>
        <v>0</v>
      </c>
      <c r="I547" s="112">
        <f t="shared" si="33"/>
        <v>0</v>
      </c>
      <c r="J547" s="112">
        <f t="shared" si="33"/>
        <v>0</v>
      </c>
      <c r="K547" s="112">
        <f t="shared" si="33"/>
        <v>0</v>
      </c>
      <c r="L547" s="112">
        <f t="shared" si="33"/>
        <v>0</v>
      </c>
      <c r="M547" s="112">
        <f t="shared" si="33"/>
        <v>0</v>
      </c>
      <c r="N547" s="112">
        <f t="shared" si="33"/>
        <v>0</v>
      </c>
      <c r="O547" s="112">
        <f t="shared" si="33"/>
        <v>0</v>
      </c>
      <c r="P547" s="112">
        <f t="shared" si="33"/>
        <v>0</v>
      </c>
      <c r="Q547" s="112">
        <f t="shared" si="33"/>
        <v>0</v>
      </c>
      <c r="R547" s="112">
        <f t="shared" si="33"/>
        <v>0</v>
      </c>
      <c r="S547" s="112">
        <f t="shared" si="33"/>
        <v>0</v>
      </c>
      <c r="T547" s="112">
        <f t="shared" si="33"/>
        <v>0</v>
      </c>
      <c r="U547" s="112">
        <f t="shared" si="33"/>
        <v>0</v>
      </c>
      <c r="V547" s="112">
        <f t="shared" si="33"/>
        <v>0</v>
      </c>
      <c r="W547" s="112">
        <f t="shared" si="33"/>
        <v>0</v>
      </c>
      <c r="X547" s="112">
        <f t="shared" si="33"/>
        <v>0</v>
      </c>
      <c r="Y547" s="112">
        <f t="shared" si="33"/>
        <v>1</v>
      </c>
      <c r="Z547" s="112">
        <f t="shared" si="33"/>
        <v>1</v>
      </c>
      <c r="AA547" s="112">
        <f t="shared" si="33"/>
        <v>4</v>
      </c>
      <c r="AB547" s="112">
        <f t="shared" si="33"/>
        <v>1</v>
      </c>
      <c r="AC547" s="112">
        <f t="shared" si="33"/>
        <v>2</v>
      </c>
      <c r="AD547" s="112">
        <f t="shared" si="33"/>
        <v>2</v>
      </c>
      <c r="AE547" s="112">
        <f t="shared" si="33"/>
        <v>1</v>
      </c>
      <c r="AF547" s="112">
        <f t="shared" si="33"/>
        <v>0</v>
      </c>
      <c r="AG547" s="112">
        <f t="shared" si="33"/>
        <v>1</v>
      </c>
      <c r="AH547" s="112">
        <f t="shared" si="33"/>
        <v>0</v>
      </c>
      <c r="AI547" s="112">
        <f t="shared" si="33"/>
        <v>0</v>
      </c>
      <c r="AJ547" s="1">
        <v>22</v>
      </c>
      <c r="AK547" s="172">
        <f>COUNTIF(AK2:AK520,22)</f>
        <v>2</v>
      </c>
    </row>
    <row r="548" spans="1:73" x14ac:dyDescent="0.25">
      <c r="D548" s="181">
        <f t="shared" ref="D548" si="34">COUNTIF(D2:D518,15)</f>
        <v>0</v>
      </c>
      <c r="E548" s="1">
        <f t="shared" ref="E548:AI548" si="35">COUNTIF(E2:E518,15)</f>
        <v>0</v>
      </c>
      <c r="F548" s="112">
        <f t="shared" si="35"/>
        <v>0</v>
      </c>
      <c r="G548" s="112">
        <f t="shared" si="35"/>
        <v>0</v>
      </c>
      <c r="H548" s="112">
        <f t="shared" si="35"/>
        <v>0</v>
      </c>
      <c r="I548" s="112">
        <f t="shared" si="35"/>
        <v>0</v>
      </c>
      <c r="J548" s="112">
        <f t="shared" si="35"/>
        <v>0</v>
      </c>
      <c r="K548" s="112">
        <f t="shared" si="35"/>
        <v>0</v>
      </c>
      <c r="L548" s="112">
        <f t="shared" si="35"/>
        <v>0</v>
      </c>
      <c r="M548" s="112">
        <f t="shared" si="35"/>
        <v>0</v>
      </c>
      <c r="N548" s="112">
        <f t="shared" si="35"/>
        <v>0</v>
      </c>
      <c r="O548" s="112">
        <f t="shared" si="35"/>
        <v>0</v>
      </c>
      <c r="P548" s="112">
        <f t="shared" si="35"/>
        <v>0</v>
      </c>
      <c r="Q548" s="112">
        <f t="shared" si="35"/>
        <v>0</v>
      </c>
      <c r="R548" s="112">
        <f t="shared" si="35"/>
        <v>0</v>
      </c>
      <c r="S548" s="112">
        <f t="shared" si="35"/>
        <v>0</v>
      </c>
      <c r="T548" s="112">
        <f t="shared" si="35"/>
        <v>1</v>
      </c>
      <c r="U548" s="112">
        <f t="shared" si="35"/>
        <v>0</v>
      </c>
      <c r="V548" s="112">
        <f t="shared" si="35"/>
        <v>0</v>
      </c>
      <c r="W548" s="112">
        <f t="shared" si="35"/>
        <v>0</v>
      </c>
      <c r="X548" s="112">
        <f t="shared" si="35"/>
        <v>0</v>
      </c>
      <c r="Y548" s="112">
        <f t="shared" si="35"/>
        <v>3</v>
      </c>
      <c r="Z548" s="112">
        <f t="shared" si="35"/>
        <v>0</v>
      </c>
      <c r="AA548" s="112">
        <f t="shared" si="35"/>
        <v>6</v>
      </c>
      <c r="AB548" s="112">
        <f t="shared" si="35"/>
        <v>1</v>
      </c>
      <c r="AC548" s="112">
        <f t="shared" si="35"/>
        <v>0</v>
      </c>
      <c r="AD548" s="112">
        <f t="shared" si="35"/>
        <v>2</v>
      </c>
      <c r="AE548" s="112">
        <f t="shared" si="35"/>
        <v>2</v>
      </c>
      <c r="AF548" s="112">
        <f t="shared" si="35"/>
        <v>0</v>
      </c>
      <c r="AG548" s="112">
        <f t="shared" si="35"/>
        <v>0</v>
      </c>
      <c r="AH548" s="112">
        <f t="shared" si="35"/>
        <v>1</v>
      </c>
      <c r="AI548" s="112">
        <f t="shared" si="35"/>
        <v>0</v>
      </c>
    </row>
    <row r="549" spans="1:73" x14ac:dyDescent="0.25">
      <c r="D549" s="181">
        <f t="shared" ref="D549" si="36">COUNTIF(D2:D518,16)</f>
        <v>0</v>
      </c>
      <c r="E549" s="1">
        <f t="shared" ref="E549:AI549" si="37">COUNTIF(E2:E518,16)</f>
        <v>0</v>
      </c>
      <c r="F549" s="112">
        <f t="shared" si="37"/>
        <v>0</v>
      </c>
      <c r="G549" s="112">
        <f t="shared" si="37"/>
        <v>0</v>
      </c>
      <c r="H549" s="112">
        <f t="shared" si="37"/>
        <v>0</v>
      </c>
      <c r="I549" s="112">
        <f t="shared" si="37"/>
        <v>0</v>
      </c>
      <c r="J549" s="112">
        <f t="shared" si="37"/>
        <v>0</v>
      </c>
      <c r="K549" s="112">
        <f t="shared" si="37"/>
        <v>0</v>
      </c>
      <c r="L549" s="112">
        <f t="shared" si="37"/>
        <v>0</v>
      </c>
      <c r="M549" s="112">
        <f t="shared" si="37"/>
        <v>0</v>
      </c>
      <c r="N549" s="112">
        <f t="shared" si="37"/>
        <v>0</v>
      </c>
      <c r="O549" s="112">
        <f t="shared" si="37"/>
        <v>0</v>
      </c>
      <c r="P549" s="112">
        <f t="shared" si="37"/>
        <v>0</v>
      </c>
      <c r="Q549" s="112">
        <f t="shared" si="37"/>
        <v>0</v>
      </c>
      <c r="R549" s="112">
        <f t="shared" si="37"/>
        <v>0</v>
      </c>
      <c r="S549" s="112">
        <f t="shared" si="37"/>
        <v>0</v>
      </c>
      <c r="T549" s="112">
        <f t="shared" si="37"/>
        <v>1</v>
      </c>
      <c r="U549" s="112">
        <f t="shared" si="37"/>
        <v>0</v>
      </c>
      <c r="V549" s="112">
        <f t="shared" si="37"/>
        <v>0</v>
      </c>
      <c r="W549" s="112">
        <f t="shared" si="37"/>
        <v>0</v>
      </c>
      <c r="X549" s="112">
        <f t="shared" si="37"/>
        <v>3</v>
      </c>
      <c r="Y549" s="112">
        <f t="shared" si="37"/>
        <v>0</v>
      </c>
      <c r="Z549" s="112">
        <f t="shared" si="37"/>
        <v>0</v>
      </c>
      <c r="AA549" s="112">
        <f t="shared" si="37"/>
        <v>1</v>
      </c>
      <c r="AB549" s="112">
        <f t="shared" si="37"/>
        <v>1</v>
      </c>
      <c r="AC549" s="112">
        <f t="shared" si="37"/>
        <v>0</v>
      </c>
      <c r="AD549" s="112">
        <f t="shared" si="37"/>
        <v>2</v>
      </c>
      <c r="AE549" s="112">
        <f t="shared" si="37"/>
        <v>0</v>
      </c>
      <c r="AF549" s="112">
        <f t="shared" si="37"/>
        <v>0</v>
      </c>
      <c r="AG549" s="112">
        <f t="shared" si="37"/>
        <v>0</v>
      </c>
      <c r="AH549" s="112">
        <f t="shared" si="37"/>
        <v>0</v>
      </c>
      <c r="AI549" s="112">
        <f t="shared" si="37"/>
        <v>0</v>
      </c>
    </row>
    <row r="550" spans="1:73" x14ac:dyDescent="0.25">
      <c r="D550" s="181">
        <f t="shared" ref="D550" si="38">COUNTIF(D2:D518,17)</f>
        <v>0</v>
      </c>
      <c r="E550" s="1">
        <f t="shared" ref="E550:AI550" si="39">COUNTIF(E2:E518,17)</f>
        <v>0</v>
      </c>
      <c r="F550" s="112">
        <f t="shared" si="39"/>
        <v>0</v>
      </c>
      <c r="G550" s="112">
        <f t="shared" si="39"/>
        <v>0</v>
      </c>
      <c r="H550" s="112">
        <f t="shared" si="39"/>
        <v>0</v>
      </c>
      <c r="I550" s="112">
        <f t="shared" si="39"/>
        <v>0</v>
      </c>
      <c r="J550" s="112">
        <f t="shared" si="39"/>
        <v>0</v>
      </c>
      <c r="K550" s="112">
        <f t="shared" si="39"/>
        <v>0</v>
      </c>
      <c r="L550" s="112">
        <f t="shared" si="39"/>
        <v>0</v>
      </c>
      <c r="M550" s="112">
        <f t="shared" si="39"/>
        <v>0</v>
      </c>
      <c r="N550" s="112">
        <f t="shared" si="39"/>
        <v>0</v>
      </c>
      <c r="O550" s="112">
        <f t="shared" si="39"/>
        <v>0</v>
      </c>
      <c r="P550" s="112">
        <f t="shared" si="39"/>
        <v>0</v>
      </c>
      <c r="Q550" s="112">
        <f t="shared" si="39"/>
        <v>0</v>
      </c>
      <c r="R550" s="112">
        <f t="shared" si="39"/>
        <v>0</v>
      </c>
      <c r="S550" s="112">
        <f t="shared" si="39"/>
        <v>0</v>
      </c>
      <c r="T550" s="112">
        <f t="shared" si="39"/>
        <v>0</v>
      </c>
      <c r="U550" s="112">
        <f t="shared" si="39"/>
        <v>0</v>
      </c>
      <c r="V550" s="112">
        <f t="shared" si="39"/>
        <v>0</v>
      </c>
      <c r="W550" s="112">
        <f t="shared" si="39"/>
        <v>1</v>
      </c>
      <c r="X550" s="112">
        <f t="shared" si="39"/>
        <v>0</v>
      </c>
      <c r="Y550" s="112">
        <f t="shared" si="39"/>
        <v>0</v>
      </c>
      <c r="Z550" s="112">
        <f t="shared" si="39"/>
        <v>1</v>
      </c>
      <c r="AA550" s="112">
        <f t="shared" si="39"/>
        <v>1</v>
      </c>
      <c r="AB550" s="112">
        <f t="shared" si="39"/>
        <v>1</v>
      </c>
      <c r="AC550" s="112">
        <f t="shared" si="39"/>
        <v>1</v>
      </c>
      <c r="AD550" s="112">
        <f t="shared" si="39"/>
        <v>0</v>
      </c>
      <c r="AE550" s="112">
        <f t="shared" si="39"/>
        <v>0</v>
      </c>
      <c r="AF550" s="112">
        <f t="shared" si="39"/>
        <v>0</v>
      </c>
      <c r="AG550" s="112">
        <f t="shared" si="39"/>
        <v>0</v>
      </c>
      <c r="AH550" s="112">
        <f t="shared" si="39"/>
        <v>0</v>
      </c>
      <c r="AI550" s="112">
        <f t="shared" si="39"/>
        <v>0</v>
      </c>
    </row>
    <row r="551" spans="1:73" x14ac:dyDescent="0.25">
      <c r="D551" s="181">
        <f t="shared" ref="D551" si="40">COUNTIF(D2:D518,18)</f>
        <v>0</v>
      </c>
      <c r="E551" s="1">
        <f t="shared" ref="E551:AI551" si="41">COUNTIF(E2:E518,18)</f>
        <v>0</v>
      </c>
      <c r="F551" s="112">
        <f t="shared" si="41"/>
        <v>0</v>
      </c>
      <c r="G551" s="112">
        <f t="shared" si="41"/>
        <v>0</v>
      </c>
      <c r="H551" s="112">
        <f t="shared" si="41"/>
        <v>0</v>
      </c>
      <c r="I551" s="112">
        <f t="shared" si="41"/>
        <v>0</v>
      </c>
      <c r="J551" s="112">
        <f t="shared" si="41"/>
        <v>0</v>
      </c>
      <c r="K551" s="112">
        <f t="shared" si="41"/>
        <v>0</v>
      </c>
      <c r="L551" s="112">
        <f t="shared" si="41"/>
        <v>0</v>
      </c>
      <c r="M551" s="112">
        <f t="shared" si="41"/>
        <v>0</v>
      </c>
      <c r="N551" s="112">
        <f t="shared" si="41"/>
        <v>0</v>
      </c>
      <c r="O551" s="112">
        <f t="shared" si="41"/>
        <v>0</v>
      </c>
      <c r="P551" s="112">
        <f t="shared" si="41"/>
        <v>0</v>
      </c>
      <c r="Q551" s="112">
        <f t="shared" si="41"/>
        <v>0</v>
      </c>
      <c r="R551" s="112">
        <f t="shared" si="41"/>
        <v>0</v>
      </c>
      <c r="S551" s="112">
        <f t="shared" si="41"/>
        <v>0</v>
      </c>
      <c r="T551" s="112">
        <f t="shared" si="41"/>
        <v>0</v>
      </c>
      <c r="U551" s="112">
        <f t="shared" si="41"/>
        <v>0</v>
      </c>
      <c r="V551" s="112">
        <f t="shared" si="41"/>
        <v>0</v>
      </c>
      <c r="W551" s="112">
        <f t="shared" si="41"/>
        <v>0</v>
      </c>
      <c r="X551" s="112">
        <f t="shared" si="41"/>
        <v>0</v>
      </c>
      <c r="Y551" s="112">
        <f t="shared" si="41"/>
        <v>1</v>
      </c>
      <c r="Z551" s="112">
        <f t="shared" si="41"/>
        <v>0</v>
      </c>
      <c r="AA551" s="112">
        <f t="shared" si="41"/>
        <v>0</v>
      </c>
      <c r="AB551" s="112">
        <f t="shared" si="41"/>
        <v>1</v>
      </c>
      <c r="AC551" s="112">
        <f t="shared" si="41"/>
        <v>1</v>
      </c>
      <c r="AD551" s="112">
        <f t="shared" si="41"/>
        <v>0</v>
      </c>
      <c r="AE551" s="112">
        <f t="shared" si="41"/>
        <v>1</v>
      </c>
      <c r="AF551" s="112">
        <f t="shared" si="41"/>
        <v>1</v>
      </c>
      <c r="AG551" s="112">
        <f t="shared" si="41"/>
        <v>0</v>
      </c>
      <c r="AH551" s="112">
        <f t="shared" si="41"/>
        <v>0</v>
      </c>
      <c r="AI551" s="112">
        <f t="shared" si="41"/>
        <v>0</v>
      </c>
    </row>
    <row r="552" spans="1:73" x14ac:dyDescent="0.25">
      <c r="D552" s="181">
        <f t="shared" ref="D552" si="42">COUNTIF(D2:D518,19)</f>
        <v>0</v>
      </c>
      <c r="E552" s="1">
        <f t="shared" ref="E552:AI552" si="43">COUNTIF(E2:E518,19)</f>
        <v>0</v>
      </c>
      <c r="F552" s="112">
        <f t="shared" si="43"/>
        <v>0</v>
      </c>
      <c r="G552" s="112">
        <f t="shared" si="43"/>
        <v>0</v>
      </c>
      <c r="H552" s="112">
        <f t="shared" si="43"/>
        <v>0</v>
      </c>
      <c r="I552" s="112">
        <f t="shared" si="43"/>
        <v>0</v>
      </c>
      <c r="J552" s="112">
        <f t="shared" si="43"/>
        <v>0</v>
      </c>
      <c r="K552" s="112">
        <f t="shared" si="43"/>
        <v>0</v>
      </c>
      <c r="L552" s="112">
        <f t="shared" si="43"/>
        <v>0</v>
      </c>
      <c r="M552" s="112">
        <f t="shared" si="43"/>
        <v>0</v>
      </c>
      <c r="N552" s="112">
        <f t="shared" si="43"/>
        <v>0</v>
      </c>
      <c r="O552" s="112">
        <f t="shared" si="43"/>
        <v>0</v>
      </c>
      <c r="P552" s="112">
        <f t="shared" si="43"/>
        <v>0</v>
      </c>
      <c r="Q552" s="112">
        <f t="shared" si="43"/>
        <v>0</v>
      </c>
      <c r="R552" s="112">
        <f t="shared" si="43"/>
        <v>0</v>
      </c>
      <c r="S552" s="112">
        <f t="shared" si="43"/>
        <v>0</v>
      </c>
      <c r="T552" s="112">
        <f t="shared" si="43"/>
        <v>0</v>
      </c>
      <c r="U552" s="112">
        <f t="shared" si="43"/>
        <v>0</v>
      </c>
      <c r="V552" s="112">
        <f t="shared" si="43"/>
        <v>0</v>
      </c>
      <c r="W552" s="112">
        <f t="shared" si="43"/>
        <v>0</v>
      </c>
      <c r="X552" s="112">
        <f t="shared" si="43"/>
        <v>0</v>
      </c>
      <c r="Y552" s="112">
        <f t="shared" si="43"/>
        <v>0</v>
      </c>
      <c r="Z552" s="112">
        <f t="shared" si="43"/>
        <v>1</v>
      </c>
      <c r="AA552" s="112">
        <f t="shared" si="43"/>
        <v>0</v>
      </c>
      <c r="AB552" s="112">
        <f t="shared" si="43"/>
        <v>0</v>
      </c>
      <c r="AC552" s="112">
        <f t="shared" si="43"/>
        <v>0</v>
      </c>
      <c r="AD552" s="112">
        <f t="shared" si="43"/>
        <v>1</v>
      </c>
      <c r="AE552" s="112">
        <f t="shared" si="43"/>
        <v>0</v>
      </c>
      <c r="AF552" s="112">
        <f t="shared" si="43"/>
        <v>0</v>
      </c>
      <c r="AG552" s="112">
        <f t="shared" si="43"/>
        <v>0</v>
      </c>
      <c r="AH552" s="112">
        <f t="shared" si="43"/>
        <v>0</v>
      </c>
      <c r="AI552" s="112">
        <f t="shared" si="43"/>
        <v>0</v>
      </c>
    </row>
    <row r="553" spans="1:73" x14ac:dyDescent="0.25">
      <c r="D553" s="181">
        <f t="shared" ref="D553" si="44">COUNTIF(D2:D518,20)</f>
        <v>0</v>
      </c>
      <c r="E553" s="1">
        <f t="shared" ref="E553:AI553" si="45">COUNTIF(E2:E518,20)</f>
        <v>0</v>
      </c>
      <c r="F553" s="112">
        <f t="shared" si="45"/>
        <v>0</v>
      </c>
      <c r="G553" s="112">
        <f t="shared" si="45"/>
        <v>0</v>
      </c>
      <c r="H553" s="112">
        <f t="shared" si="45"/>
        <v>0</v>
      </c>
      <c r="I553" s="112">
        <f t="shared" si="45"/>
        <v>0</v>
      </c>
      <c r="J553" s="112">
        <f t="shared" si="45"/>
        <v>0</v>
      </c>
      <c r="K553" s="112">
        <f t="shared" si="45"/>
        <v>0</v>
      </c>
      <c r="L553" s="112">
        <f t="shared" si="45"/>
        <v>0</v>
      </c>
      <c r="M553" s="112">
        <f t="shared" si="45"/>
        <v>0</v>
      </c>
      <c r="N553" s="112">
        <f t="shared" si="45"/>
        <v>0</v>
      </c>
      <c r="O553" s="112">
        <f t="shared" si="45"/>
        <v>0</v>
      </c>
      <c r="P553" s="112">
        <f t="shared" si="45"/>
        <v>0</v>
      </c>
      <c r="Q553" s="112">
        <f t="shared" si="45"/>
        <v>0</v>
      </c>
      <c r="R553" s="112">
        <f t="shared" si="45"/>
        <v>0</v>
      </c>
      <c r="S553" s="112">
        <f t="shared" si="45"/>
        <v>0</v>
      </c>
      <c r="T553" s="112">
        <f t="shared" si="45"/>
        <v>0</v>
      </c>
      <c r="U553" s="112">
        <f t="shared" si="45"/>
        <v>0</v>
      </c>
      <c r="V553" s="112">
        <f t="shared" si="45"/>
        <v>0</v>
      </c>
      <c r="W553" s="112">
        <f t="shared" si="45"/>
        <v>0</v>
      </c>
      <c r="X553" s="112">
        <f t="shared" si="45"/>
        <v>0</v>
      </c>
      <c r="Y553" s="112">
        <f t="shared" si="45"/>
        <v>0</v>
      </c>
      <c r="Z553" s="112">
        <f t="shared" si="45"/>
        <v>0</v>
      </c>
      <c r="AA553" s="112">
        <f t="shared" si="45"/>
        <v>0</v>
      </c>
      <c r="AB553" s="112">
        <f t="shared" si="45"/>
        <v>0</v>
      </c>
      <c r="AC553" s="112">
        <f t="shared" si="45"/>
        <v>0</v>
      </c>
      <c r="AD553" s="112">
        <f t="shared" si="45"/>
        <v>1</v>
      </c>
      <c r="AE553" s="112">
        <f t="shared" si="45"/>
        <v>1</v>
      </c>
      <c r="AF553" s="112">
        <f t="shared" si="45"/>
        <v>0</v>
      </c>
      <c r="AG553" s="112">
        <f t="shared" si="45"/>
        <v>0</v>
      </c>
      <c r="AH553" s="112">
        <f t="shared" si="45"/>
        <v>0</v>
      </c>
      <c r="AI553" s="112">
        <f t="shared" si="45"/>
        <v>0</v>
      </c>
    </row>
    <row r="554" spans="1:73" x14ac:dyDescent="0.25">
      <c r="D554" s="181">
        <f t="shared" ref="D554" si="46">COUNTIF(D2:D518,21)</f>
        <v>0</v>
      </c>
      <c r="E554" s="1">
        <f t="shared" ref="E554:AI554" si="47">COUNTIF(E2:E518,21)</f>
        <v>0</v>
      </c>
      <c r="F554" s="112">
        <f t="shared" si="47"/>
        <v>0</v>
      </c>
      <c r="G554" s="112">
        <f t="shared" si="47"/>
        <v>0</v>
      </c>
      <c r="H554" s="112">
        <f t="shared" si="47"/>
        <v>0</v>
      </c>
      <c r="I554" s="112">
        <f t="shared" si="47"/>
        <v>0</v>
      </c>
      <c r="J554" s="112">
        <f t="shared" si="47"/>
        <v>0</v>
      </c>
      <c r="K554" s="112">
        <f t="shared" si="47"/>
        <v>0</v>
      </c>
      <c r="L554" s="112">
        <f t="shared" si="47"/>
        <v>0</v>
      </c>
      <c r="M554" s="112">
        <f t="shared" si="47"/>
        <v>0</v>
      </c>
      <c r="N554" s="112">
        <f t="shared" si="47"/>
        <v>0</v>
      </c>
      <c r="O554" s="112">
        <f t="shared" si="47"/>
        <v>0</v>
      </c>
      <c r="P554" s="112">
        <f t="shared" si="47"/>
        <v>0</v>
      </c>
      <c r="Q554" s="112">
        <f t="shared" si="47"/>
        <v>0</v>
      </c>
      <c r="R554" s="112">
        <f t="shared" si="47"/>
        <v>0</v>
      </c>
      <c r="S554" s="112">
        <f t="shared" si="47"/>
        <v>0</v>
      </c>
      <c r="T554" s="112">
        <f t="shared" si="47"/>
        <v>0</v>
      </c>
      <c r="U554" s="112">
        <f t="shared" si="47"/>
        <v>0</v>
      </c>
      <c r="V554" s="112">
        <f t="shared" si="47"/>
        <v>0</v>
      </c>
      <c r="W554" s="112">
        <f t="shared" si="47"/>
        <v>0</v>
      </c>
      <c r="X554" s="112">
        <f t="shared" si="47"/>
        <v>0</v>
      </c>
      <c r="Y554" s="112">
        <f t="shared" si="47"/>
        <v>0</v>
      </c>
      <c r="Z554" s="112">
        <f t="shared" si="47"/>
        <v>0</v>
      </c>
      <c r="AA554" s="112">
        <f t="shared" si="47"/>
        <v>0</v>
      </c>
      <c r="AB554" s="112">
        <f t="shared" si="47"/>
        <v>0</v>
      </c>
      <c r="AC554" s="112">
        <f t="shared" si="47"/>
        <v>0</v>
      </c>
      <c r="AD554" s="112">
        <f t="shared" si="47"/>
        <v>0</v>
      </c>
      <c r="AE554" s="112">
        <f t="shared" si="47"/>
        <v>1</v>
      </c>
      <c r="AF554" s="112">
        <f t="shared" si="47"/>
        <v>0</v>
      </c>
      <c r="AG554" s="112">
        <f t="shared" si="47"/>
        <v>0</v>
      </c>
      <c r="AH554" s="112">
        <f t="shared" si="47"/>
        <v>0</v>
      </c>
      <c r="AI554" s="112">
        <f t="shared" si="47"/>
        <v>0</v>
      </c>
    </row>
    <row r="557" spans="1:73" x14ac:dyDescent="0.25">
      <c r="BT557" s="14"/>
      <c r="BU557" s="14"/>
    </row>
    <row r="558" spans="1:73" x14ac:dyDescent="0.25">
      <c r="A558" s="14" t="s">
        <v>21</v>
      </c>
      <c r="B558" s="14">
        <v>500</v>
      </c>
      <c r="C558" s="176">
        <v>0</v>
      </c>
      <c r="D558" s="175">
        <v>1</v>
      </c>
      <c r="E558" s="14">
        <v>2</v>
      </c>
      <c r="F558" s="14">
        <v>32</v>
      </c>
      <c r="G558" s="14">
        <v>154</v>
      </c>
      <c r="H558" s="14">
        <v>383</v>
      </c>
      <c r="I558" s="14">
        <v>500</v>
      </c>
      <c r="J558" s="14">
        <v>500</v>
      </c>
      <c r="K558" s="14">
        <v>500</v>
      </c>
      <c r="L558" s="14">
        <v>500</v>
      </c>
      <c r="M558" s="14">
        <v>500</v>
      </c>
      <c r="N558" s="14">
        <v>500</v>
      </c>
      <c r="O558" s="14">
        <v>500</v>
      </c>
      <c r="P558" s="14">
        <v>500</v>
      </c>
      <c r="Q558" s="14">
        <v>500</v>
      </c>
      <c r="R558" s="14">
        <v>500</v>
      </c>
      <c r="S558" s="14">
        <v>500</v>
      </c>
      <c r="T558" s="14">
        <v>500</v>
      </c>
      <c r="U558" s="14">
        <v>500</v>
      </c>
      <c r="V558" s="14">
        <v>499</v>
      </c>
      <c r="W558" s="14">
        <v>494</v>
      </c>
      <c r="X558" s="14">
        <v>489</v>
      </c>
      <c r="Y558" s="14">
        <v>468</v>
      </c>
      <c r="Z558" s="14">
        <v>444</v>
      </c>
      <c r="AA558" s="14">
        <v>408</v>
      </c>
      <c r="AB558" s="14">
        <v>352</v>
      </c>
      <c r="AC558" s="14">
        <v>297</v>
      </c>
      <c r="AD558" s="14">
        <v>220</v>
      </c>
      <c r="AE558" s="14">
        <v>145</v>
      </c>
      <c r="AF558" s="3">
        <v>77</v>
      </c>
      <c r="AG558" s="14">
        <v>34</v>
      </c>
      <c r="AH558" s="14">
        <v>12</v>
      </c>
      <c r="AI558" s="14">
        <v>1</v>
      </c>
      <c r="AJ558" s="14"/>
      <c r="AK558" s="14"/>
      <c r="AR558" s="2"/>
      <c r="AS558" s="1"/>
      <c r="AZ558" s="2"/>
      <c r="BA558" s="1"/>
      <c r="BD558"/>
      <c r="BT558"/>
      <c r="BU558"/>
    </row>
    <row r="559" spans="1:73" x14ac:dyDescent="0.25">
      <c r="A559" s="1" t="s">
        <v>118</v>
      </c>
      <c r="C559" s="176">
        <v>5</v>
      </c>
      <c r="D559" s="175">
        <v>6</v>
      </c>
      <c r="E559" s="1">
        <v>7</v>
      </c>
      <c r="F559" s="1">
        <v>8</v>
      </c>
      <c r="G559" s="1">
        <v>9</v>
      </c>
      <c r="H559" s="1">
        <v>10</v>
      </c>
      <c r="I559" s="1">
        <v>11</v>
      </c>
      <c r="J559" s="1">
        <v>12</v>
      </c>
      <c r="K559" s="1">
        <v>13</v>
      </c>
      <c r="L559" s="1">
        <v>14</v>
      </c>
      <c r="M559" s="1">
        <v>15</v>
      </c>
      <c r="N559" s="1">
        <v>16</v>
      </c>
      <c r="O559" s="1">
        <v>17</v>
      </c>
      <c r="P559" s="1">
        <v>18</v>
      </c>
      <c r="Q559" s="1">
        <v>19</v>
      </c>
      <c r="R559" s="1">
        <v>20</v>
      </c>
      <c r="S559" s="1">
        <v>21</v>
      </c>
      <c r="T559" s="1">
        <v>22</v>
      </c>
      <c r="U559" s="1">
        <v>23</v>
      </c>
      <c r="V559" s="1">
        <v>24</v>
      </c>
      <c r="W559" s="1">
        <v>25</v>
      </c>
      <c r="X559" s="1">
        <v>26</v>
      </c>
      <c r="Y559" s="1">
        <v>27</v>
      </c>
      <c r="Z559" s="1">
        <v>28</v>
      </c>
      <c r="AA559" s="1">
        <v>29</v>
      </c>
      <c r="AB559" s="1">
        <v>30</v>
      </c>
      <c r="AC559" s="1">
        <v>31</v>
      </c>
      <c r="AD559" s="1">
        <v>32</v>
      </c>
      <c r="AE559" s="1">
        <v>33</v>
      </c>
      <c r="AF559" s="3">
        <v>34</v>
      </c>
      <c r="AG559" s="1">
        <v>35</v>
      </c>
      <c r="AH559" s="1">
        <v>36</v>
      </c>
      <c r="AI559" s="1">
        <v>37</v>
      </c>
    </row>
    <row r="560" spans="1:73" ht="39" x14ac:dyDescent="0.25">
      <c r="A560" s="47" t="s">
        <v>571</v>
      </c>
      <c r="C560" s="176">
        <v>0</v>
      </c>
      <c r="D560" s="175">
        <v>1</v>
      </c>
      <c r="E560" s="1">
        <v>2</v>
      </c>
      <c r="F560" s="1">
        <v>3</v>
      </c>
      <c r="G560" s="1">
        <v>4</v>
      </c>
      <c r="H560" s="1">
        <v>5</v>
      </c>
      <c r="I560" s="1">
        <v>5</v>
      </c>
      <c r="J560" s="1">
        <v>6</v>
      </c>
      <c r="K560" s="1">
        <v>6</v>
      </c>
      <c r="L560" s="1">
        <v>7</v>
      </c>
      <c r="M560" s="1">
        <v>6</v>
      </c>
      <c r="N560" s="1">
        <v>7</v>
      </c>
      <c r="O560" s="1">
        <v>9</v>
      </c>
      <c r="P560" s="1">
        <v>8</v>
      </c>
      <c r="Q560" s="1">
        <v>13</v>
      </c>
      <c r="R560" s="1">
        <v>10</v>
      </c>
      <c r="S560" s="1">
        <v>13</v>
      </c>
      <c r="T560" s="1">
        <v>16</v>
      </c>
      <c r="U560" s="1">
        <v>11</v>
      </c>
      <c r="V560" s="1">
        <v>11</v>
      </c>
      <c r="W560" s="1">
        <v>17</v>
      </c>
      <c r="X560" s="1">
        <v>27</v>
      </c>
      <c r="Y560" s="1">
        <v>18</v>
      </c>
      <c r="Z560" s="1">
        <v>19</v>
      </c>
      <c r="AA560" s="1">
        <v>17</v>
      </c>
      <c r="AB560" s="1">
        <v>22</v>
      </c>
      <c r="AC560" s="1">
        <v>18</v>
      </c>
      <c r="AD560" s="1">
        <v>20</v>
      </c>
      <c r="AE560" s="1">
        <v>21</v>
      </c>
      <c r="AF560" s="3">
        <v>18</v>
      </c>
      <c r="AG560" s="1">
        <v>14</v>
      </c>
      <c r="AH560" s="1">
        <v>15</v>
      </c>
      <c r="AI560" s="1">
        <v>4</v>
      </c>
    </row>
    <row r="561" spans="1:73" x14ac:dyDescent="0.25">
      <c r="A561" s="144" t="s">
        <v>573</v>
      </c>
      <c r="D561" s="175">
        <v>1</v>
      </c>
      <c r="E561" s="1">
        <v>2</v>
      </c>
      <c r="F561" s="1">
        <v>3</v>
      </c>
      <c r="G561" s="1">
        <v>4</v>
      </c>
      <c r="H561" s="1">
        <v>5</v>
      </c>
      <c r="I561" s="1">
        <v>5</v>
      </c>
      <c r="J561" s="1">
        <v>6</v>
      </c>
      <c r="K561" s="1">
        <v>6</v>
      </c>
      <c r="L561" s="1">
        <v>7</v>
      </c>
      <c r="M561" s="1">
        <v>6</v>
      </c>
      <c r="N561" s="1">
        <v>7</v>
      </c>
      <c r="O561" s="1">
        <v>9</v>
      </c>
      <c r="P561" s="1">
        <v>8</v>
      </c>
      <c r="Q561" s="1">
        <v>13</v>
      </c>
      <c r="R561" s="1">
        <v>8</v>
      </c>
      <c r="S561" s="1">
        <v>13</v>
      </c>
      <c r="T561" s="1">
        <v>16</v>
      </c>
      <c r="U561" s="1">
        <v>11</v>
      </c>
      <c r="V561" s="1">
        <v>11</v>
      </c>
      <c r="W561" s="1">
        <v>17</v>
      </c>
      <c r="X561" s="1">
        <v>27</v>
      </c>
      <c r="Y561" s="1">
        <v>18</v>
      </c>
      <c r="Z561" s="1">
        <v>14</v>
      </c>
      <c r="AA561" s="1">
        <v>17</v>
      </c>
      <c r="AB561" s="1">
        <v>16</v>
      </c>
      <c r="AC561" s="1">
        <v>18</v>
      </c>
      <c r="AD561" s="1">
        <v>19</v>
      </c>
      <c r="AE561" s="1">
        <v>21</v>
      </c>
      <c r="AF561" s="3">
        <v>18</v>
      </c>
      <c r="AG561" s="1">
        <v>14</v>
      </c>
      <c r="AH561" s="1">
        <v>15</v>
      </c>
      <c r="AI561" s="1">
        <v>4</v>
      </c>
    </row>
    <row r="562" spans="1:73" x14ac:dyDescent="0.25">
      <c r="A562" s="1" t="s">
        <v>574</v>
      </c>
      <c r="D562" s="175">
        <v>1</v>
      </c>
      <c r="E562" s="1">
        <v>2</v>
      </c>
      <c r="F562" s="1">
        <v>2</v>
      </c>
      <c r="G562" s="1">
        <v>4</v>
      </c>
      <c r="H562" s="1">
        <v>5</v>
      </c>
      <c r="I562" s="1">
        <v>5</v>
      </c>
      <c r="J562" s="1">
        <v>6</v>
      </c>
      <c r="K562" s="1">
        <v>6</v>
      </c>
      <c r="L562" s="1">
        <v>7</v>
      </c>
      <c r="M562" s="1">
        <v>6</v>
      </c>
      <c r="N562" s="1">
        <v>7</v>
      </c>
      <c r="O562" s="1">
        <v>9</v>
      </c>
      <c r="P562" s="1">
        <v>8</v>
      </c>
      <c r="Q562" s="1">
        <v>13</v>
      </c>
      <c r="R562" s="1">
        <v>8</v>
      </c>
      <c r="S562" s="1">
        <v>13</v>
      </c>
      <c r="T562" s="1">
        <v>16</v>
      </c>
      <c r="U562" s="1">
        <v>11</v>
      </c>
      <c r="V562" s="1">
        <v>11</v>
      </c>
      <c r="W562" s="1">
        <v>17</v>
      </c>
      <c r="X562" s="1">
        <v>27</v>
      </c>
      <c r="Y562" s="1">
        <v>18</v>
      </c>
      <c r="Z562" s="1">
        <v>14</v>
      </c>
      <c r="AA562" s="1">
        <v>17</v>
      </c>
      <c r="AB562" s="1">
        <v>16</v>
      </c>
      <c r="AC562" s="1">
        <v>18</v>
      </c>
      <c r="AD562" s="1">
        <v>16</v>
      </c>
      <c r="AE562" s="1">
        <v>20</v>
      </c>
      <c r="AF562" s="3">
        <v>10</v>
      </c>
      <c r="AG562" s="1">
        <v>14</v>
      </c>
      <c r="AH562" s="1">
        <v>15</v>
      </c>
      <c r="AI562" s="1">
        <v>0</v>
      </c>
    </row>
    <row r="563" spans="1:73" x14ac:dyDescent="0.25">
      <c r="A563" s="1" t="s">
        <v>287</v>
      </c>
      <c r="B563" s="144"/>
      <c r="D563" s="175">
        <v>1</v>
      </c>
      <c r="E563" s="144">
        <v>2</v>
      </c>
      <c r="F563" s="144">
        <v>2</v>
      </c>
      <c r="G563" s="144">
        <v>4</v>
      </c>
      <c r="H563" s="144">
        <v>4</v>
      </c>
      <c r="I563" s="144">
        <v>5</v>
      </c>
      <c r="J563" s="144">
        <v>6</v>
      </c>
      <c r="K563" s="144">
        <v>6</v>
      </c>
      <c r="L563" s="144">
        <v>7</v>
      </c>
      <c r="M563" s="144">
        <v>6</v>
      </c>
      <c r="N563" s="144">
        <v>6</v>
      </c>
      <c r="O563" s="144">
        <v>7</v>
      </c>
      <c r="P563" s="144">
        <v>8</v>
      </c>
      <c r="Q563" s="144">
        <v>13</v>
      </c>
      <c r="R563" s="144">
        <v>8</v>
      </c>
      <c r="S563" s="144">
        <v>13</v>
      </c>
      <c r="T563" s="144">
        <v>13</v>
      </c>
      <c r="U563" s="144">
        <v>11</v>
      </c>
      <c r="V563" s="144">
        <v>10</v>
      </c>
      <c r="W563" s="144">
        <v>17</v>
      </c>
      <c r="X563" s="144">
        <v>27</v>
      </c>
      <c r="Y563" s="144">
        <v>11</v>
      </c>
      <c r="Z563" s="144">
        <v>12</v>
      </c>
      <c r="AA563" s="144">
        <v>17</v>
      </c>
      <c r="AB563" s="144">
        <v>15</v>
      </c>
      <c r="AC563" s="144">
        <v>18</v>
      </c>
      <c r="AD563" s="144">
        <v>16</v>
      </c>
      <c r="AE563" s="144">
        <v>20</v>
      </c>
      <c r="AF563" s="3">
        <v>10</v>
      </c>
      <c r="AG563" s="144">
        <v>12</v>
      </c>
      <c r="AH563" s="144">
        <v>15</v>
      </c>
      <c r="AI563" s="144">
        <v>0</v>
      </c>
      <c r="AJ563" s="144"/>
      <c r="AK563" s="144"/>
      <c r="AY563" s="144"/>
      <c r="BT563" s="144"/>
      <c r="BU563" s="144"/>
    </row>
    <row r="564" spans="1:73" x14ac:dyDescent="0.25">
      <c r="A564" s="181" t="s">
        <v>152</v>
      </c>
      <c r="B564" s="181"/>
      <c r="C564" s="181"/>
      <c r="D564" s="181">
        <v>1</v>
      </c>
      <c r="E564" s="181">
        <v>2</v>
      </c>
      <c r="F564" s="181">
        <v>2</v>
      </c>
      <c r="G564" s="181">
        <v>2</v>
      </c>
      <c r="H564" s="181">
        <v>4</v>
      </c>
      <c r="I564" s="181">
        <v>3</v>
      </c>
      <c r="J564" s="181">
        <v>6</v>
      </c>
      <c r="K564" s="181">
        <v>6</v>
      </c>
      <c r="L564" s="181">
        <v>4</v>
      </c>
      <c r="M564" s="181">
        <v>4</v>
      </c>
      <c r="N564" s="181">
        <v>4</v>
      </c>
      <c r="O564" s="181">
        <v>7</v>
      </c>
      <c r="P564" s="181">
        <v>8</v>
      </c>
      <c r="Q564" s="181">
        <v>5</v>
      </c>
      <c r="R564" s="181">
        <v>7</v>
      </c>
      <c r="S564" s="181">
        <v>10</v>
      </c>
      <c r="T564" s="181">
        <v>13</v>
      </c>
      <c r="U564" s="181">
        <v>11</v>
      </c>
      <c r="V564" s="181">
        <v>10</v>
      </c>
      <c r="W564" s="181">
        <v>17</v>
      </c>
      <c r="X564" s="181">
        <v>16</v>
      </c>
      <c r="Y564" s="181">
        <v>11</v>
      </c>
      <c r="Z564" s="181">
        <v>12</v>
      </c>
      <c r="AA564" s="181">
        <v>17</v>
      </c>
      <c r="AB564" s="181">
        <v>15</v>
      </c>
      <c r="AC564" s="181">
        <v>14</v>
      </c>
      <c r="AD564" s="181">
        <v>16</v>
      </c>
      <c r="AE564" s="181">
        <v>20</v>
      </c>
      <c r="AF564" s="3">
        <v>7</v>
      </c>
      <c r="AG564" s="181">
        <v>12</v>
      </c>
      <c r="AH564" s="181">
        <v>15</v>
      </c>
      <c r="AI564" s="181">
        <v>0</v>
      </c>
      <c r="AJ564" s="181"/>
      <c r="AK564" s="181"/>
      <c r="AY564" s="181"/>
      <c r="BT564" s="181"/>
      <c r="BU564" s="181"/>
    </row>
    <row r="565" spans="1:73" x14ac:dyDescent="0.25">
      <c r="A565" s="181"/>
      <c r="B565" s="181"/>
      <c r="C565" s="181"/>
      <c r="D565" s="181"/>
      <c r="E565" s="181"/>
      <c r="F565" s="181"/>
      <c r="G565" s="181"/>
      <c r="H565" s="181"/>
      <c r="I565" s="181"/>
      <c r="J565" s="181"/>
      <c r="K565" s="181"/>
      <c r="L565" s="181"/>
      <c r="M565" s="181"/>
      <c r="N565" s="181"/>
      <c r="O565" s="181"/>
      <c r="P565" s="181"/>
      <c r="Q565" s="181"/>
      <c r="R565" s="181"/>
      <c r="S565" s="181"/>
      <c r="T565" s="181"/>
      <c r="U565" s="181"/>
      <c r="V565" s="181"/>
      <c r="W565" s="181"/>
      <c r="X565" s="181"/>
      <c r="Y565" s="181"/>
      <c r="Z565" s="181"/>
      <c r="AA565" s="181"/>
      <c r="AB565" s="181"/>
      <c r="AC565" s="181"/>
      <c r="AD565" s="181"/>
      <c r="AE565" s="181"/>
      <c r="AG565" s="181"/>
      <c r="AH565" s="181"/>
      <c r="AI565" s="181"/>
      <c r="AJ565" s="181"/>
      <c r="AK565" s="181"/>
      <c r="AY565" s="181"/>
      <c r="BT565" s="181"/>
      <c r="BU565" s="181"/>
    </row>
    <row r="567" spans="1:73" ht="45" x14ac:dyDescent="0.25">
      <c r="A567" s="2" t="s">
        <v>572</v>
      </c>
      <c r="D567" s="175">
        <v>1</v>
      </c>
      <c r="E567" s="1">
        <v>1.5</v>
      </c>
      <c r="F567" s="1">
        <v>1.25</v>
      </c>
      <c r="G567" s="1">
        <v>1.3051948051948052</v>
      </c>
      <c r="H567" s="1">
        <v>1.237597911227154</v>
      </c>
      <c r="I567" s="1">
        <v>1.3620000000000001</v>
      </c>
      <c r="J567" s="1">
        <v>1.454</v>
      </c>
      <c r="K567" s="1">
        <v>1.484</v>
      </c>
      <c r="L567" s="1">
        <v>1.528</v>
      </c>
      <c r="M567" s="1">
        <v>1.5760000000000001</v>
      </c>
      <c r="N567" s="1">
        <v>1.66</v>
      </c>
      <c r="O567" s="1">
        <v>1.724</v>
      </c>
      <c r="P567" s="1">
        <v>1.8360000000000001</v>
      </c>
      <c r="Q567" s="1">
        <v>1.8420000000000001</v>
      </c>
      <c r="R567" s="1">
        <v>2.1240000000000001</v>
      </c>
      <c r="S567" s="1">
        <v>2.1920000000000002</v>
      </c>
      <c r="T567" s="1">
        <v>2.3380000000000001</v>
      </c>
      <c r="U567" s="1">
        <v>2.3719999999999999</v>
      </c>
      <c r="V567" s="1">
        <v>2.6112224448897794</v>
      </c>
      <c r="W567" s="1">
        <v>2.8299595141700404</v>
      </c>
      <c r="X567" s="1">
        <v>3.1226993865030677</v>
      </c>
      <c r="Y567" s="1">
        <v>3.3461538461538463</v>
      </c>
      <c r="Z567" s="1">
        <v>3.2747747747747749</v>
      </c>
      <c r="AA567" s="1">
        <v>3.8897058823529411</v>
      </c>
      <c r="AB567" s="1">
        <v>3.8948863636363638</v>
      </c>
      <c r="AC567" s="1">
        <v>3.5757575757575757</v>
      </c>
      <c r="AD567" s="1">
        <v>4.209090909090909</v>
      </c>
      <c r="AE567" s="1">
        <v>4.772413793103448</v>
      </c>
      <c r="AF567" s="3">
        <v>4.3766233766233764</v>
      </c>
      <c r="AG567" s="1">
        <v>4.3235294117647056</v>
      </c>
      <c r="AH567" s="1">
        <v>5.833333333333333</v>
      </c>
      <c r="AI567" s="1">
        <v>4</v>
      </c>
    </row>
    <row r="568" spans="1:73" x14ac:dyDescent="0.25">
      <c r="A568" s="144" t="s">
        <v>573</v>
      </c>
      <c r="D568" s="175">
        <v>1</v>
      </c>
      <c r="E568" s="1">
        <v>1.5</v>
      </c>
      <c r="F568" s="1">
        <v>1.25</v>
      </c>
      <c r="G568" s="1">
        <v>1.3253968253968254</v>
      </c>
      <c r="H568" s="1">
        <v>1.2459016393442623</v>
      </c>
      <c r="I568" s="1">
        <v>1.375</v>
      </c>
      <c r="J568" s="1">
        <v>1.4950000000000001</v>
      </c>
      <c r="K568" s="1">
        <v>1.4850000000000001</v>
      </c>
      <c r="L568" s="1">
        <v>1.5225</v>
      </c>
      <c r="M568" s="1">
        <v>1.5449999999999999</v>
      </c>
      <c r="N568" s="1">
        <v>1.675</v>
      </c>
      <c r="O568" s="1">
        <v>1.7324999999999999</v>
      </c>
      <c r="P568" s="1">
        <v>1.8374999999999999</v>
      </c>
      <c r="Q568" s="1">
        <v>1.85</v>
      </c>
      <c r="R568" s="1">
        <v>2.1274999999999999</v>
      </c>
      <c r="S568" s="1">
        <v>2.1775000000000002</v>
      </c>
      <c r="T568" s="1">
        <v>2.3424999999999998</v>
      </c>
      <c r="U568" s="1">
        <v>2.3174999999999999</v>
      </c>
      <c r="V568" s="1">
        <v>2.6724999999999999</v>
      </c>
      <c r="W568" s="1">
        <v>2.8186397984886651</v>
      </c>
      <c r="X568" s="1">
        <v>3.2354430379746835</v>
      </c>
      <c r="Y568" s="1">
        <v>3.4100529100529102</v>
      </c>
      <c r="Z568" s="1">
        <v>3.2176308539944904</v>
      </c>
      <c r="AA568" s="1">
        <v>3.8922155688622753</v>
      </c>
      <c r="AB568" s="1">
        <v>3.6968641114982579</v>
      </c>
      <c r="AC568" s="1">
        <v>3.4390243902439024</v>
      </c>
      <c r="AD568" s="1">
        <v>4.2457142857142856</v>
      </c>
      <c r="AE568" s="1">
        <v>4.6465517241379306</v>
      </c>
      <c r="AF568" s="3">
        <v>4.4920634920634921</v>
      </c>
      <c r="AG568" s="1">
        <v>4.3571428571428568</v>
      </c>
      <c r="AH568" s="1">
        <v>6.1818181818181817</v>
      </c>
      <c r="AI568" s="1">
        <v>4</v>
      </c>
    </row>
    <row r="569" spans="1:73" x14ac:dyDescent="0.25">
      <c r="A569" s="144" t="s">
        <v>574</v>
      </c>
      <c r="D569" s="175">
        <v>1</v>
      </c>
      <c r="E569" s="1">
        <v>1.5</v>
      </c>
      <c r="F569" s="1">
        <v>1.2173913043478262</v>
      </c>
      <c r="G569" s="1">
        <v>1.3571428571428572</v>
      </c>
      <c r="H569" s="1">
        <v>1.2317596566523605</v>
      </c>
      <c r="I569" s="1">
        <v>1.3933333333333333</v>
      </c>
      <c r="J569" s="1">
        <v>1.5133333333333334</v>
      </c>
      <c r="K569" s="1">
        <v>1.47</v>
      </c>
      <c r="L569" s="1">
        <v>1.5133333333333334</v>
      </c>
      <c r="M569" s="1">
        <v>1.5766666666666667</v>
      </c>
      <c r="N569" s="1">
        <v>1.7133333333333334</v>
      </c>
      <c r="O569" s="1">
        <v>1.71</v>
      </c>
      <c r="P569" s="1">
        <v>1.8333333333333333</v>
      </c>
      <c r="Q569" s="1">
        <v>1.8266666666666667</v>
      </c>
      <c r="R569" s="1">
        <v>2.1166666666666667</v>
      </c>
      <c r="S569" s="1">
        <v>2.19</v>
      </c>
      <c r="T569" s="1">
        <v>2.4633333333333334</v>
      </c>
      <c r="U569" s="1">
        <v>2.3133333333333335</v>
      </c>
      <c r="V569" s="1">
        <v>2.65</v>
      </c>
      <c r="W569" s="1">
        <v>2.8361204013377925</v>
      </c>
      <c r="X569" s="1">
        <v>3.3569023569023568</v>
      </c>
      <c r="Y569" s="1">
        <v>3.4788732394366195</v>
      </c>
      <c r="Z569" s="1">
        <v>3.3442028985507246</v>
      </c>
      <c r="AA569" s="1">
        <v>4.1383399209486162</v>
      </c>
      <c r="AB569" s="1">
        <v>3.8054298642533935</v>
      </c>
      <c r="AC569" s="1">
        <v>3.4315789473684211</v>
      </c>
      <c r="AD569" s="1">
        <v>4.3582089552238807</v>
      </c>
      <c r="AE569" s="1">
        <v>4.7560975609756095</v>
      </c>
      <c r="AF569" s="3">
        <v>4</v>
      </c>
      <c r="AG569" s="1">
        <v>4.5</v>
      </c>
      <c r="AH569" s="1">
        <v>5.4444444444444446</v>
      </c>
      <c r="AI569" s="1" t="e">
        <v>#DIV/0!</v>
      </c>
    </row>
    <row r="570" spans="1:73" x14ac:dyDescent="0.25">
      <c r="A570" s="144" t="s">
        <v>287</v>
      </c>
      <c r="B570" s="144"/>
      <c r="D570" s="175">
        <v>1</v>
      </c>
      <c r="E570" s="144">
        <v>1.5</v>
      </c>
      <c r="F570" s="144">
        <v>1.2857142857142858</v>
      </c>
      <c r="G570" s="144">
        <v>1.2833333333333334</v>
      </c>
      <c r="H570" s="144">
        <v>1.2051282051282051</v>
      </c>
      <c r="I570" s="144">
        <v>1.44</v>
      </c>
      <c r="J570" s="144">
        <v>1.5349999999999999</v>
      </c>
      <c r="K570" s="144">
        <v>1.4850000000000001</v>
      </c>
      <c r="L570" s="144">
        <v>1.4750000000000001</v>
      </c>
      <c r="M570" s="144">
        <v>1.5649999999999999</v>
      </c>
      <c r="N570" s="144">
        <v>1.625</v>
      </c>
      <c r="O570" s="144">
        <v>1.67</v>
      </c>
      <c r="P570" s="144">
        <v>1.81</v>
      </c>
      <c r="Q570" s="144">
        <v>1.83</v>
      </c>
      <c r="R570" s="144">
        <v>2.1150000000000002</v>
      </c>
      <c r="S570" s="144">
        <v>2.29</v>
      </c>
      <c r="T570" s="144">
        <v>2.375</v>
      </c>
      <c r="U570" s="144">
        <v>2.2349999999999999</v>
      </c>
      <c r="V570" s="144">
        <v>2.58</v>
      </c>
      <c r="W570" s="144">
        <v>2.8450000000000002</v>
      </c>
      <c r="X570" s="144">
        <v>3.2222222222222223</v>
      </c>
      <c r="Y570" s="144">
        <v>3.0418848167539267</v>
      </c>
      <c r="Z570" s="144">
        <v>3.252688172043011</v>
      </c>
      <c r="AA570" s="144">
        <v>3.935672514619883</v>
      </c>
      <c r="AB570" s="144">
        <v>3.8486842105263159</v>
      </c>
      <c r="AC570" s="144">
        <v>3.4772727272727271</v>
      </c>
      <c r="AD570" s="144">
        <v>4.65979381443299</v>
      </c>
      <c r="AE570" s="144">
        <v>4.5762711864406782</v>
      </c>
      <c r="AF570" s="3">
        <v>4.0357142857142856</v>
      </c>
      <c r="AG570" s="144">
        <v>3.8461538461538463</v>
      </c>
      <c r="AH570" s="144">
        <v>4.166666666666667</v>
      </c>
      <c r="AI570" s="144" t="e">
        <v>#DIV/0!</v>
      </c>
      <c r="AJ570" s="144"/>
      <c r="AK570" s="144"/>
      <c r="AY570" s="144"/>
      <c r="BT570" s="144"/>
      <c r="BU570" s="144"/>
    </row>
    <row r="571" spans="1:73" x14ac:dyDescent="0.25">
      <c r="A571" s="1" t="s">
        <v>152</v>
      </c>
      <c r="D571" s="175">
        <v>1</v>
      </c>
      <c r="E571" s="1">
        <v>2</v>
      </c>
      <c r="F571" s="1">
        <v>1.2857142857142858</v>
      </c>
      <c r="G571" s="1">
        <v>1.2647058823529411</v>
      </c>
      <c r="H571" s="1">
        <v>1.2023809523809523</v>
      </c>
      <c r="I571" s="1">
        <v>1.33</v>
      </c>
      <c r="J571" s="1">
        <v>1.54</v>
      </c>
      <c r="K571" s="1">
        <v>1.57</v>
      </c>
      <c r="L571" s="1">
        <v>1.47</v>
      </c>
      <c r="M571" s="1">
        <v>1.47</v>
      </c>
      <c r="N571" s="1">
        <v>1.6</v>
      </c>
      <c r="O571" s="1">
        <v>1.75</v>
      </c>
      <c r="P571" s="1">
        <v>1.86</v>
      </c>
      <c r="Q571" s="1">
        <v>1.77</v>
      </c>
      <c r="R571" s="1">
        <v>2.1</v>
      </c>
      <c r="S571" s="1">
        <v>2.15</v>
      </c>
      <c r="T571" s="1">
        <v>2.44</v>
      </c>
      <c r="U571" s="1">
        <v>2.2000000000000002</v>
      </c>
      <c r="V571" s="1">
        <v>2.67</v>
      </c>
      <c r="W571" s="1">
        <v>2.75</v>
      </c>
      <c r="X571" s="1">
        <v>3.1313131313131315</v>
      </c>
      <c r="Y571" s="1">
        <v>2.7525773195876289</v>
      </c>
      <c r="Z571" s="1">
        <v>3.236559139784946</v>
      </c>
      <c r="AA571" s="1">
        <v>3.7011494252873565</v>
      </c>
      <c r="AB571" s="1">
        <v>4.1333333333333337</v>
      </c>
      <c r="AC571" s="1">
        <v>3.375</v>
      </c>
      <c r="AD571" s="1">
        <v>4.520833333333333</v>
      </c>
      <c r="AE571" s="1">
        <v>4.8076923076923075</v>
      </c>
      <c r="AF571" s="3">
        <v>3.0833333333333335</v>
      </c>
      <c r="AG571" s="1">
        <v>4.5</v>
      </c>
      <c r="AH571" s="1">
        <v>5.25</v>
      </c>
      <c r="AI571" s="1" t="e">
        <v>#DIV/0!</v>
      </c>
    </row>
    <row r="578" spans="1:73" x14ac:dyDescent="0.25">
      <c r="E578" s="1">
        <v>7</v>
      </c>
      <c r="F578" s="1">
        <v>8</v>
      </c>
      <c r="G578" s="1">
        <v>9</v>
      </c>
      <c r="H578" s="1">
        <v>10</v>
      </c>
      <c r="I578" s="1">
        <v>11</v>
      </c>
      <c r="J578" s="1">
        <v>12</v>
      </c>
      <c r="K578" s="1">
        <v>13</v>
      </c>
      <c r="L578" s="1">
        <v>14</v>
      </c>
      <c r="M578" s="1">
        <v>15</v>
      </c>
      <c r="N578" s="1">
        <v>16</v>
      </c>
      <c r="O578" s="1">
        <v>17</v>
      </c>
      <c r="P578" s="1">
        <v>18</v>
      </c>
      <c r="Q578" s="1">
        <v>19</v>
      </c>
      <c r="R578" s="1">
        <v>20</v>
      </c>
      <c r="S578" s="1">
        <v>21</v>
      </c>
      <c r="T578" s="1">
        <v>22</v>
      </c>
      <c r="U578" s="1">
        <v>23</v>
      </c>
      <c r="V578" s="1">
        <v>24</v>
      </c>
      <c r="W578" s="1">
        <v>25</v>
      </c>
      <c r="X578" s="1">
        <v>26</v>
      </c>
      <c r="Y578" s="1">
        <v>27</v>
      </c>
      <c r="Z578" s="1">
        <v>28</v>
      </c>
      <c r="AA578" s="1">
        <v>29</v>
      </c>
      <c r="AB578" s="1">
        <v>30</v>
      </c>
      <c r="AC578" s="1">
        <v>31</v>
      </c>
      <c r="AD578" s="1">
        <v>32</v>
      </c>
      <c r="AE578" s="1">
        <v>33</v>
      </c>
      <c r="AF578" s="3">
        <v>34</v>
      </c>
      <c r="AG578" s="1">
        <v>35</v>
      </c>
      <c r="AH578" s="1">
        <v>36</v>
      </c>
    </row>
    <row r="579" spans="1:73" x14ac:dyDescent="0.25">
      <c r="A579" s="1" t="s">
        <v>118</v>
      </c>
      <c r="E579" s="1">
        <v>31</v>
      </c>
      <c r="F579" s="1">
        <v>30</v>
      </c>
      <c r="G579" s="1">
        <v>29</v>
      </c>
      <c r="H579" s="1">
        <v>28</v>
      </c>
      <c r="I579" s="1">
        <v>27</v>
      </c>
      <c r="J579" s="1">
        <v>26</v>
      </c>
      <c r="K579" s="1">
        <v>25</v>
      </c>
      <c r="L579" s="1">
        <v>24</v>
      </c>
      <c r="M579" s="1">
        <v>23</v>
      </c>
      <c r="N579" s="1">
        <v>22</v>
      </c>
      <c r="O579" s="1">
        <v>21</v>
      </c>
      <c r="P579" s="1">
        <v>20</v>
      </c>
      <c r="Q579" s="1">
        <v>19</v>
      </c>
      <c r="R579" s="1">
        <v>18</v>
      </c>
      <c r="S579" s="1">
        <v>17</v>
      </c>
      <c r="T579" s="1">
        <v>16</v>
      </c>
      <c r="U579" s="1">
        <v>15</v>
      </c>
      <c r="V579" s="1">
        <v>14</v>
      </c>
      <c r="W579" s="1">
        <v>13</v>
      </c>
      <c r="X579" s="1">
        <v>12</v>
      </c>
      <c r="Y579" s="1">
        <v>11</v>
      </c>
      <c r="Z579" s="1">
        <v>10</v>
      </c>
      <c r="AA579" s="1">
        <v>9</v>
      </c>
      <c r="AB579" s="1">
        <v>8</v>
      </c>
      <c r="AC579" s="1">
        <v>7</v>
      </c>
      <c r="AD579" s="1">
        <v>6</v>
      </c>
      <c r="AE579" s="1">
        <v>5</v>
      </c>
      <c r="AF579" s="3">
        <v>4</v>
      </c>
      <c r="AG579" s="1">
        <v>3</v>
      </c>
      <c r="AH579" s="1">
        <v>2</v>
      </c>
    </row>
    <row r="580" spans="1:73" x14ac:dyDescent="0.25">
      <c r="A580" s="1" t="s">
        <v>304</v>
      </c>
      <c r="E580" s="1">
        <v>7.75</v>
      </c>
      <c r="F580" s="1">
        <v>7.5</v>
      </c>
      <c r="G580" s="1">
        <v>7.25</v>
      </c>
      <c r="H580" s="1">
        <v>7</v>
      </c>
      <c r="I580" s="1">
        <v>6.75</v>
      </c>
      <c r="J580" s="1">
        <v>6.5</v>
      </c>
      <c r="K580" s="1">
        <v>6.25</v>
      </c>
      <c r="L580" s="1">
        <v>6</v>
      </c>
      <c r="M580" s="1">
        <v>5.75</v>
      </c>
      <c r="N580" s="1">
        <v>5.5</v>
      </c>
      <c r="O580" s="1">
        <v>5.25</v>
      </c>
      <c r="P580" s="1">
        <v>5</v>
      </c>
      <c r="Q580" s="1">
        <v>4.75</v>
      </c>
      <c r="R580" s="1">
        <v>4.5</v>
      </c>
      <c r="S580" s="1">
        <v>4.25</v>
      </c>
      <c r="T580" s="1">
        <v>4</v>
      </c>
      <c r="U580" s="1">
        <v>3.75</v>
      </c>
      <c r="V580" s="1">
        <v>3.5</v>
      </c>
      <c r="W580" s="1">
        <v>3.25</v>
      </c>
      <c r="X580" s="1">
        <v>3</v>
      </c>
      <c r="Y580" s="1">
        <v>2.75</v>
      </c>
      <c r="Z580" s="1">
        <v>2.5</v>
      </c>
      <c r="AA580" s="1">
        <v>2.25</v>
      </c>
      <c r="AB580" s="1">
        <v>2</v>
      </c>
      <c r="AC580" s="1">
        <v>1.75</v>
      </c>
      <c r="AD580" s="1">
        <v>1.5</v>
      </c>
      <c r="AE580" s="1">
        <v>1.25</v>
      </c>
      <c r="AF580" s="3">
        <v>1</v>
      </c>
      <c r="AG580" s="1">
        <v>0.75</v>
      </c>
      <c r="AH580" s="1">
        <v>0.5</v>
      </c>
      <c r="AM580" s="7"/>
      <c r="AP580" s="7"/>
      <c r="AX580" s="3"/>
      <c r="AY580" s="18"/>
      <c r="BA580" s="3"/>
      <c r="BT580" s="18"/>
      <c r="BU580" s="18"/>
    </row>
    <row r="581" spans="1:73" x14ac:dyDescent="0.25">
      <c r="A581" s="30" t="s">
        <v>327</v>
      </c>
      <c r="B581" s="30">
        <v>10</v>
      </c>
      <c r="E581" s="30"/>
      <c r="F581" s="30"/>
      <c r="G581" s="30"/>
      <c r="H581" s="30"/>
      <c r="I581" s="30">
        <v>1</v>
      </c>
      <c r="J581" s="30">
        <v>1</v>
      </c>
      <c r="K581" s="30">
        <v>2</v>
      </c>
      <c r="L581" s="30">
        <v>1</v>
      </c>
      <c r="M581" s="30">
        <v>2</v>
      </c>
      <c r="N581" s="30">
        <v>2</v>
      </c>
      <c r="O581" s="30">
        <v>4</v>
      </c>
      <c r="P581" s="30">
        <v>1</v>
      </c>
      <c r="Q581" s="30">
        <v>2</v>
      </c>
      <c r="R581" s="30">
        <v>2</v>
      </c>
      <c r="S581" s="30">
        <v>10</v>
      </c>
      <c r="T581" s="30">
        <v>6</v>
      </c>
      <c r="U581" s="30">
        <v>3</v>
      </c>
      <c r="V581" s="30">
        <v>3</v>
      </c>
      <c r="W581" s="30">
        <v>3</v>
      </c>
      <c r="X581" s="30">
        <v>1</v>
      </c>
      <c r="Y581" s="30"/>
      <c r="Z581" s="30"/>
      <c r="AA581" s="30"/>
      <c r="AB581" s="30"/>
      <c r="AC581" s="30"/>
      <c r="AD581" s="30"/>
      <c r="AE581" s="30"/>
      <c r="AG581" s="30"/>
      <c r="AH581" s="30"/>
      <c r="AI581" s="30"/>
      <c r="AJ581" s="30"/>
      <c r="AK581" s="30">
        <v>15</v>
      </c>
    </row>
    <row r="582" spans="1:73" x14ac:dyDescent="0.25">
      <c r="F582" s="1">
        <f t="shared" ref="F582:AG582" si="48">F580*F581</f>
        <v>0</v>
      </c>
      <c r="G582" s="1">
        <f t="shared" si="48"/>
        <v>0</v>
      </c>
      <c r="H582" s="1">
        <f>H580*H581</f>
        <v>0</v>
      </c>
      <c r="I582" s="1">
        <f t="shared" si="48"/>
        <v>6.75</v>
      </c>
      <c r="J582" s="1">
        <f t="shared" si="48"/>
        <v>6.5</v>
      </c>
      <c r="K582" s="1">
        <f t="shared" si="48"/>
        <v>12.5</v>
      </c>
      <c r="L582" s="1">
        <f t="shared" si="48"/>
        <v>6</v>
      </c>
      <c r="M582" s="1">
        <f t="shared" si="48"/>
        <v>11.5</v>
      </c>
      <c r="N582" s="1">
        <f t="shared" si="48"/>
        <v>11</v>
      </c>
      <c r="O582" s="1">
        <f t="shared" si="48"/>
        <v>21</v>
      </c>
      <c r="P582" s="1">
        <f t="shared" si="48"/>
        <v>5</v>
      </c>
      <c r="Q582" s="1">
        <f t="shared" si="48"/>
        <v>9.5</v>
      </c>
      <c r="R582" s="1">
        <f t="shared" si="48"/>
        <v>9</v>
      </c>
      <c r="S582" s="1">
        <f t="shared" si="48"/>
        <v>42.5</v>
      </c>
      <c r="T582" s="1">
        <f t="shared" si="48"/>
        <v>24</v>
      </c>
      <c r="U582" s="1">
        <f t="shared" si="48"/>
        <v>11.25</v>
      </c>
      <c r="V582" s="1">
        <f t="shared" si="48"/>
        <v>10.5</v>
      </c>
      <c r="W582" s="1">
        <f t="shared" si="48"/>
        <v>9.75</v>
      </c>
      <c r="X582" s="1">
        <f t="shared" si="48"/>
        <v>3</v>
      </c>
      <c r="Y582" s="1">
        <f t="shared" si="48"/>
        <v>0</v>
      </c>
      <c r="Z582" s="1">
        <f t="shared" si="48"/>
        <v>0</v>
      </c>
      <c r="AA582" s="1">
        <f t="shared" si="48"/>
        <v>0</v>
      </c>
      <c r="AB582" s="1">
        <f t="shared" si="48"/>
        <v>0</v>
      </c>
      <c r="AC582" s="1">
        <f t="shared" si="48"/>
        <v>0</v>
      </c>
      <c r="AD582" s="1">
        <f t="shared" si="48"/>
        <v>0</v>
      </c>
      <c r="AE582" s="1">
        <f t="shared" si="48"/>
        <v>0</v>
      </c>
      <c r="AF582" s="3">
        <f t="shared" si="48"/>
        <v>0</v>
      </c>
      <c r="AG582" s="1">
        <f t="shared" si="48"/>
        <v>0</v>
      </c>
    </row>
    <row r="584" spans="1:73" x14ac:dyDescent="0.25">
      <c r="T584" s="1">
        <f>SUM(I582:X582)</f>
        <v>199.75</v>
      </c>
    </row>
    <row r="585" spans="1:73" x14ac:dyDescent="0.25">
      <c r="O585" s="1">
        <f>COUNT(I582:X582)*9</f>
        <v>144</v>
      </c>
      <c r="P585" s="1">
        <f>O585-T584</f>
        <v>-55.75</v>
      </c>
    </row>
    <row r="593" spans="1:1" x14ac:dyDescent="0.25">
      <c r="A593" s="178"/>
    </row>
    <row r="594" spans="1:1" x14ac:dyDescent="0.25">
      <c r="A594" s="178"/>
    </row>
    <row r="595" spans="1:1" x14ac:dyDescent="0.25">
      <c r="A595" s="178"/>
    </row>
    <row r="596" spans="1:1" x14ac:dyDescent="0.25">
      <c r="A596" s="178"/>
    </row>
    <row r="597" spans="1:1" x14ac:dyDescent="0.25">
      <c r="A597" s="178"/>
    </row>
    <row r="598" spans="1:1" x14ac:dyDescent="0.25">
      <c r="A598" s="177"/>
    </row>
    <row r="599" spans="1:1" x14ac:dyDescent="0.25">
      <c r="A599" s="177"/>
    </row>
    <row r="600" spans="1:1" x14ac:dyDescent="0.25">
      <c r="A600" s="177"/>
    </row>
    <row r="601" spans="1:1" x14ac:dyDescent="0.25">
      <c r="A601" s="178"/>
    </row>
    <row r="602" spans="1:1" x14ac:dyDescent="0.25">
      <c r="A602" s="178"/>
    </row>
    <row r="603" spans="1:1" x14ac:dyDescent="0.25">
      <c r="A603" s="178"/>
    </row>
    <row r="604" spans="1:1" x14ac:dyDescent="0.25">
      <c r="A604" s="178"/>
    </row>
    <row r="605" spans="1:1" x14ac:dyDescent="0.25">
      <c r="A605" s="178"/>
    </row>
    <row r="606" spans="1:1" x14ac:dyDescent="0.25">
      <c r="A606" s="178"/>
    </row>
    <row r="607" spans="1:1" x14ac:dyDescent="0.25">
      <c r="A607" s="178"/>
    </row>
    <row r="608" spans="1:1" x14ac:dyDescent="0.25">
      <c r="A608" s="178"/>
    </row>
    <row r="609" spans="1:1" x14ac:dyDescent="0.25">
      <c r="A609" s="178"/>
    </row>
    <row r="610" spans="1:1" x14ac:dyDescent="0.25">
      <c r="A610" s="178"/>
    </row>
    <row r="611" spans="1:1" x14ac:dyDescent="0.25">
      <c r="A611" s="178"/>
    </row>
    <row r="612" spans="1:1" x14ac:dyDescent="0.25">
      <c r="A612" s="178"/>
    </row>
    <row r="613" spans="1:1" x14ac:dyDescent="0.25">
      <c r="A613" s="178"/>
    </row>
    <row r="614" spans="1:1" x14ac:dyDescent="0.25">
      <c r="A614" s="178"/>
    </row>
    <row r="615" spans="1:1" x14ac:dyDescent="0.25">
      <c r="A615" s="178"/>
    </row>
    <row r="616" spans="1:1" x14ac:dyDescent="0.25">
      <c r="A616" s="178"/>
    </row>
    <row r="617" spans="1:1" x14ac:dyDescent="0.25">
      <c r="A617" s="178"/>
    </row>
    <row r="618" spans="1:1" x14ac:dyDescent="0.25">
      <c r="A618" s="178"/>
    </row>
    <row r="619" spans="1:1" x14ac:dyDescent="0.25">
      <c r="A619" s="178"/>
    </row>
    <row r="620" spans="1:1" x14ac:dyDescent="0.25">
      <c r="A620" s="178"/>
    </row>
    <row r="621" spans="1:1" x14ac:dyDescent="0.25">
      <c r="A621" s="178"/>
    </row>
    <row r="622" spans="1:1" x14ac:dyDescent="0.25">
      <c r="A622" s="178"/>
    </row>
    <row r="623" spans="1:1" x14ac:dyDescent="0.25">
      <c r="A623" s="178"/>
    </row>
    <row r="624" spans="1:1" x14ac:dyDescent="0.25">
      <c r="A624" s="178"/>
    </row>
  </sheetData>
  <mergeCells count="2">
    <mergeCell ref="AM1:AN1"/>
    <mergeCell ref="AP1:AQ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I523:AI523 D523:H523 H529:AI529 D529:G529 D527:F527 G527:AI527 E534:AI554 D525:F525 G525:W525 X525:AI525 D534:D554" formulaRange="1"/>
    <ignoredError sqref="Y53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47"/>
  <sheetViews>
    <sheetView topLeftCell="W411" workbookViewId="0">
      <selection activeCell="AK430" sqref="AK430"/>
    </sheetView>
  </sheetViews>
  <sheetFormatPr defaultRowHeight="15" x14ac:dyDescent="0.25"/>
  <cols>
    <col min="1" max="2" width="9.140625" style="1"/>
    <col min="3" max="3" width="9.140625" style="176"/>
    <col min="4" max="4" width="9.140625" style="175"/>
    <col min="5" max="16384" width="9.140625" style="1"/>
  </cols>
  <sheetData>
    <row r="1" spans="1:74" x14ac:dyDescent="0.25">
      <c r="A1" s="1" t="s">
        <v>1</v>
      </c>
      <c r="B1" s="1" t="s">
        <v>0</v>
      </c>
      <c r="D1" s="175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1" t="s">
        <v>3</v>
      </c>
    </row>
    <row r="2" spans="1:74" customFormat="1" x14ac:dyDescent="0.25">
      <c r="A2" s="175" t="s">
        <v>536</v>
      </c>
      <c r="B2" s="175">
        <v>5</v>
      </c>
      <c r="C2" s="176"/>
      <c r="D2" s="175">
        <v>1</v>
      </c>
      <c r="E2" s="175">
        <v>2</v>
      </c>
      <c r="F2" s="175">
        <v>2</v>
      </c>
      <c r="G2" s="175">
        <v>1</v>
      </c>
      <c r="H2" s="175">
        <v>1</v>
      </c>
      <c r="I2" s="175">
        <v>1</v>
      </c>
      <c r="J2" s="175">
        <v>1</v>
      </c>
      <c r="K2" s="175">
        <v>2</v>
      </c>
      <c r="L2" s="175">
        <v>1</v>
      </c>
      <c r="M2" s="175">
        <v>2</v>
      </c>
      <c r="N2" s="175">
        <v>1</v>
      </c>
      <c r="O2" s="175">
        <v>1</v>
      </c>
      <c r="P2" s="175">
        <v>2</v>
      </c>
      <c r="Q2" s="175">
        <v>2</v>
      </c>
      <c r="R2" s="175">
        <v>2</v>
      </c>
      <c r="S2" s="175">
        <v>4</v>
      </c>
      <c r="T2" s="175">
        <v>1</v>
      </c>
      <c r="U2" s="175">
        <v>8</v>
      </c>
      <c r="V2" s="175">
        <v>5</v>
      </c>
      <c r="W2" s="175">
        <v>4</v>
      </c>
      <c r="X2" s="175">
        <v>1</v>
      </c>
      <c r="Y2" s="175">
        <v>3</v>
      </c>
      <c r="Z2" s="175">
        <v>6</v>
      </c>
      <c r="AA2" s="175">
        <v>3</v>
      </c>
      <c r="AB2" s="175">
        <v>4</v>
      </c>
      <c r="AC2" s="175">
        <v>1</v>
      </c>
      <c r="AD2" s="175">
        <v>2</v>
      </c>
      <c r="AE2" s="175"/>
      <c r="AF2" s="3"/>
      <c r="AG2" s="175"/>
      <c r="AH2" s="175"/>
      <c r="AI2" s="175"/>
      <c r="AJ2" s="175"/>
      <c r="AK2" s="174">
        <v>17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3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T2" s="1"/>
      <c r="BU2" s="1"/>
      <c r="BV2" s="1"/>
    </row>
    <row r="3" spans="1:74" customFormat="1" x14ac:dyDescent="0.25">
      <c r="A3" s="175"/>
      <c r="B3" s="175"/>
      <c r="C3" s="176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3"/>
      <c r="AG3" s="175"/>
      <c r="AH3" s="175"/>
      <c r="AI3" s="175"/>
      <c r="AJ3" s="175"/>
      <c r="AK3" s="174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3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T3" s="175"/>
      <c r="BU3" s="175"/>
      <c r="BV3" s="175"/>
    </row>
    <row r="4" spans="1:74" customFormat="1" x14ac:dyDescent="0.25">
      <c r="A4" s="175"/>
      <c r="B4" s="175"/>
      <c r="C4" s="176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3"/>
      <c r="AG4" s="175"/>
      <c r="AH4" s="175"/>
      <c r="AI4" s="175"/>
      <c r="AJ4" s="175"/>
      <c r="AK4" s="174"/>
      <c r="AM4" s="175"/>
      <c r="AN4" s="175"/>
      <c r="AO4" s="175"/>
      <c r="AP4" s="175"/>
      <c r="AQ4" s="175"/>
      <c r="AR4" s="175"/>
      <c r="AS4" s="175"/>
      <c r="AT4" s="175"/>
      <c r="AU4" s="175"/>
      <c r="AV4" s="175"/>
      <c r="AW4" s="175"/>
      <c r="AX4" s="175"/>
      <c r="AY4" s="175"/>
      <c r="AZ4" s="175"/>
      <c r="BA4" s="175"/>
      <c r="BB4" s="175"/>
      <c r="BC4" s="175"/>
      <c r="BD4" s="3"/>
      <c r="BE4" s="175"/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T4" s="175"/>
      <c r="BU4" s="175"/>
      <c r="BV4" s="175"/>
    </row>
    <row r="5" spans="1:74" customFormat="1" x14ac:dyDescent="0.25">
      <c r="A5" s="175"/>
      <c r="B5" s="175"/>
      <c r="C5" s="176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3"/>
      <c r="AG5" s="175"/>
      <c r="AH5" s="175"/>
      <c r="AI5" s="175"/>
      <c r="AJ5" s="175"/>
      <c r="AK5" s="174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3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T5" s="175"/>
      <c r="BU5" s="175"/>
      <c r="BV5" s="175"/>
    </row>
    <row r="6" spans="1:74" customFormat="1" x14ac:dyDescent="0.25">
      <c r="A6" s="175" t="s">
        <v>421</v>
      </c>
      <c r="B6" s="175">
        <v>6</v>
      </c>
      <c r="C6" s="176"/>
      <c r="D6" s="175"/>
      <c r="E6" s="175">
        <v>1</v>
      </c>
      <c r="F6" s="175">
        <v>1</v>
      </c>
      <c r="G6" s="175">
        <v>1</v>
      </c>
      <c r="H6" s="175">
        <v>1</v>
      </c>
      <c r="I6" s="175">
        <v>1</v>
      </c>
      <c r="J6" s="175">
        <v>1</v>
      </c>
      <c r="K6" s="175">
        <v>3</v>
      </c>
      <c r="L6" s="175">
        <v>1</v>
      </c>
      <c r="M6" s="175">
        <v>1</v>
      </c>
      <c r="N6" s="175">
        <v>1</v>
      </c>
      <c r="O6" s="175">
        <v>1</v>
      </c>
      <c r="P6" s="175">
        <v>1</v>
      </c>
      <c r="Q6" s="175">
        <v>3</v>
      </c>
      <c r="R6" s="175">
        <v>2</v>
      </c>
      <c r="S6" s="175">
        <v>1</v>
      </c>
      <c r="T6" s="175">
        <v>1</v>
      </c>
      <c r="U6" s="175">
        <v>1</v>
      </c>
      <c r="V6" s="175">
        <v>3</v>
      </c>
      <c r="W6" s="175">
        <v>2</v>
      </c>
      <c r="X6" s="175">
        <v>1</v>
      </c>
      <c r="Y6" s="175">
        <v>5</v>
      </c>
      <c r="Z6" s="175">
        <v>2</v>
      </c>
      <c r="AA6" s="175">
        <v>1</v>
      </c>
      <c r="AB6" s="175">
        <v>3</v>
      </c>
      <c r="AC6" s="175">
        <v>4</v>
      </c>
      <c r="AD6" s="175">
        <v>7</v>
      </c>
      <c r="AE6" s="175">
        <v>8</v>
      </c>
      <c r="AF6" s="3"/>
      <c r="AG6" s="175"/>
      <c r="AH6" s="175"/>
      <c r="AI6" s="175"/>
      <c r="AJ6" s="175"/>
      <c r="AK6" s="174">
        <v>20</v>
      </c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  <c r="BC6" s="175"/>
      <c r="BD6" s="3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T6" s="175"/>
      <c r="BU6" s="175"/>
      <c r="BV6" s="175"/>
    </row>
    <row r="7" spans="1:74" customFormat="1" x14ac:dyDescent="0.25">
      <c r="A7" s="112"/>
      <c r="B7" s="112"/>
      <c r="C7" s="176"/>
      <c r="D7" s="175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3"/>
      <c r="AG7" s="112"/>
      <c r="AH7" s="112"/>
      <c r="AI7" s="112"/>
      <c r="AJ7" s="112"/>
      <c r="AK7" s="111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3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T7" s="112"/>
      <c r="BU7" s="112"/>
      <c r="BV7" s="112"/>
    </row>
    <row r="8" spans="1:74" customFormat="1" x14ac:dyDescent="0.25">
      <c r="A8" s="112"/>
      <c r="B8" s="112"/>
      <c r="C8" s="176"/>
      <c r="D8" s="175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3"/>
      <c r="AG8" s="112"/>
      <c r="AH8" s="112"/>
      <c r="AI8" s="112"/>
      <c r="AJ8" s="112"/>
      <c r="AK8" s="111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3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T8" s="112"/>
      <c r="BU8" s="112"/>
      <c r="BV8" s="112"/>
    </row>
    <row r="9" spans="1:74" customFormat="1" x14ac:dyDescent="0.25">
      <c r="A9" s="112"/>
      <c r="B9" s="112"/>
      <c r="C9" s="176"/>
      <c r="D9" s="175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3"/>
      <c r="AG9" s="112"/>
      <c r="AH9" s="112"/>
      <c r="AI9" s="112"/>
      <c r="AJ9" s="112"/>
      <c r="AK9" s="111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3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T9" s="112"/>
      <c r="BU9" s="112"/>
      <c r="BV9" s="112"/>
    </row>
    <row r="10" spans="1:74" customFormat="1" x14ac:dyDescent="0.25">
      <c r="A10" s="5" t="s">
        <v>97</v>
      </c>
      <c r="B10" s="112">
        <v>7</v>
      </c>
      <c r="C10" s="176"/>
      <c r="D10" s="175"/>
      <c r="E10" s="112"/>
      <c r="F10" s="112">
        <v>1</v>
      </c>
      <c r="G10" s="112">
        <v>1</v>
      </c>
      <c r="H10" s="112">
        <v>1</v>
      </c>
      <c r="I10" s="112">
        <v>3</v>
      </c>
      <c r="J10" s="112">
        <v>1</v>
      </c>
      <c r="K10" s="112">
        <v>1</v>
      </c>
      <c r="L10" s="112">
        <v>1</v>
      </c>
      <c r="M10" s="112">
        <v>1</v>
      </c>
      <c r="N10" s="112">
        <v>2</v>
      </c>
      <c r="O10" s="112">
        <v>1</v>
      </c>
      <c r="P10" s="112">
        <v>3</v>
      </c>
      <c r="Q10" s="112">
        <v>4</v>
      </c>
      <c r="R10" s="112">
        <v>1</v>
      </c>
      <c r="S10" s="112">
        <v>2</v>
      </c>
      <c r="T10" s="112">
        <v>1</v>
      </c>
      <c r="U10" s="112">
        <v>2</v>
      </c>
      <c r="V10" s="112">
        <v>4</v>
      </c>
      <c r="W10" s="112">
        <v>4</v>
      </c>
      <c r="X10" s="112">
        <v>1</v>
      </c>
      <c r="Y10" s="112">
        <v>5</v>
      </c>
      <c r="Z10" s="112">
        <v>1</v>
      </c>
      <c r="AA10" s="112">
        <v>3</v>
      </c>
      <c r="AB10" s="112">
        <v>3</v>
      </c>
      <c r="AC10" s="112">
        <v>9</v>
      </c>
      <c r="AD10" s="112">
        <v>2</v>
      </c>
      <c r="AE10" s="112"/>
      <c r="AF10" s="112"/>
      <c r="AG10" s="112"/>
      <c r="AH10" s="112"/>
      <c r="AI10" s="112"/>
      <c r="AJ10" s="112"/>
      <c r="AK10" s="112">
        <v>17</v>
      </c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3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T10" s="112"/>
      <c r="BU10" s="112"/>
      <c r="BV10" s="112"/>
    </row>
    <row r="11" spans="1:74" customFormat="1" x14ac:dyDescent="0.25">
      <c r="A11" s="5" t="s">
        <v>121</v>
      </c>
      <c r="B11" s="1">
        <v>7</v>
      </c>
      <c r="C11" s="176"/>
      <c r="D11" s="175"/>
      <c r="E11" s="1"/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2</v>
      </c>
      <c r="M11" s="1">
        <v>1</v>
      </c>
      <c r="N11" s="1">
        <v>1</v>
      </c>
      <c r="O11" s="1">
        <v>1</v>
      </c>
      <c r="P11" s="1">
        <v>3</v>
      </c>
      <c r="Q11" s="1">
        <v>2</v>
      </c>
      <c r="R11" s="1">
        <v>1</v>
      </c>
      <c r="S11" s="1">
        <v>1</v>
      </c>
      <c r="T11" s="1">
        <v>1</v>
      </c>
      <c r="U11" s="1">
        <v>1</v>
      </c>
      <c r="V11" s="1">
        <v>11</v>
      </c>
      <c r="W11" s="1">
        <v>5</v>
      </c>
      <c r="X11" s="1">
        <v>1</v>
      </c>
      <c r="Y11" s="1">
        <v>2</v>
      </c>
      <c r="Z11" s="1">
        <v>3</v>
      </c>
      <c r="AA11" s="1">
        <v>2</v>
      </c>
      <c r="AB11" s="1">
        <v>7</v>
      </c>
      <c r="AC11" s="1">
        <v>1</v>
      </c>
      <c r="AD11" s="1">
        <v>7</v>
      </c>
      <c r="AE11" s="1">
        <v>1</v>
      </c>
      <c r="AF11" s="1">
        <v>7</v>
      </c>
      <c r="AG11" s="1"/>
      <c r="AH11" s="1"/>
      <c r="AI11" s="1"/>
      <c r="AJ11" s="1"/>
      <c r="AK11" s="1">
        <v>16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3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T11" s="1"/>
      <c r="BU11" s="1"/>
      <c r="BV11" s="1"/>
    </row>
    <row r="12" spans="1:74" customFormat="1" x14ac:dyDescent="0.25">
      <c r="A12" s="5" t="s">
        <v>138</v>
      </c>
      <c r="B12" s="1">
        <v>7</v>
      </c>
      <c r="C12" s="176"/>
      <c r="D12" s="175"/>
      <c r="E12" s="1"/>
      <c r="F12" s="1">
        <v>1</v>
      </c>
      <c r="G12" s="1">
        <v>3</v>
      </c>
      <c r="H12" s="1">
        <v>1</v>
      </c>
      <c r="I12" s="1">
        <v>1</v>
      </c>
      <c r="J12" s="1">
        <v>1</v>
      </c>
      <c r="K12" s="1">
        <v>1</v>
      </c>
      <c r="L12" s="1">
        <v>2</v>
      </c>
      <c r="M12" s="1">
        <v>1</v>
      </c>
      <c r="N12" s="1">
        <v>2</v>
      </c>
      <c r="O12" s="1">
        <v>1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6</v>
      </c>
      <c r="W12" s="1">
        <v>4</v>
      </c>
      <c r="X12" s="1">
        <v>4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>
        <v>18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3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T12" s="1"/>
      <c r="BU12" s="1"/>
      <c r="BV12" s="1"/>
    </row>
    <row r="13" spans="1:74" customFormat="1" x14ac:dyDescent="0.25">
      <c r="A13" s="5" t="s">
        <v>139</v>
      </c>
      <c r="B13" s="1">
        <v>7</v>
      </c>
      <c r="C13" s="176"/>
      <c r="D13" s="175"/>
      <c r="E13" s="1"/>
      <c r="F13" s="1">
        <v>2</v>
      </c>
      <c r="G13" s="1">
        <v>1</v>
      </c>
      <c r="H13" s="1">
        <v>1</v>
      </c>
      <c r="I13" s="1">
        <v>2</v>
      </c>
      <c r="J13" s="1">
        <v>1</v>
      </c>
      <c r="K13" s="1">
        <v>1</v>
      </c>
      <c r="L13" s="1">
        <v>4</v>
      </c>
      <c r="M13" s="1">
        <v>1</v>
      </c>
      <c r="N13" s="1">
        <v>1</v>
      </c>
      <c r="O13" s="1">
        <v>5</v>
      </c>
      <c r="P13" s="1">
        <v>5</v>
      </c>
      <c r="Q13" s="1">
        <v>1</v>
      </c>
      <c r="R13" s="1">
        <v>3</v>
      </c>
      <c r="S13" s="1">
        <v>1</v>
      </c>
      <c r="T13" s="1">
        <v>1</v>
      </c>
      <c r="U13" s="1">
        <v>1</v>
      </c>
      <c r="V13" s="1">
        <v>4</v>
      </c>
      <c r="W13" s="1">
        <v>1</v>
      </c>
      <c r="X13" s="1">
        <v>1</v>
      </c>
      <c r="Y13" s="1">
        <v>2</v>
      </c>
      <c r="Z13" s="1">
        <v>2</v>
      </c>
      <c r="AA13" s="1">
        <v>1</v>
      </c>
      <c r="AB13" s="1">
        <v>3</v>
      </c>
      <c r="AC13" s="1">
        <v>6</v>
      </c>
      <c r="AD13" s="1"/>
      <c r="AE13" s="1"/>
      <c r="AF13" s="1"/>
      <c r="AG13" s="1"/>
      <c r="AH13" s="1"/>
      <c r="AI13" s="1"/>
      <c r="AJ13" s="1"/>
      <c r="AK13" s="1">
        <v>15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3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T13" s="1"/>
      <c r="BU13" s="1"/>
      <c r="BV13" s="1"/>
    </row>
    <row r="14" spans="1:74" customFormat="1" x14ac:dyDescent="0.25">
      <c r="A14" s="5" t="s">
        <v>141</v>
      </c>
      <c r="B14" s="1">
        <v>7</v>
      </c>
      <c r="C14" s="176"/>
      <c r="D14" s="175"/>
      <c r="E14" s="1"/>
      <c r="F14" s="1">
        <v>3</v>
      </c>
      <c r="G14" s="1">
        <v>1</v>
      </c>
      <c r="H14" s="1">
        <v>1</v>
      </c>
      <c r="I14" s="1">
        <v>1</v>
      </c>
      <c r="J14" s="1">
        <v>4</v>
      </c>
      <c r="K14" s="1">
        <v>1</v>
      </c>
      <c r="L14" s="1">
        <v>2</v>
      </c>
      <c r="M14" s="1">
        <v>1</v>
      </c>
      <c r="N14" s="1">
        <v>1</v>
      </c>
      <c r="O14" s="1">
        <v>1</v>
      </c>
      <c r="P14" s="1">
        <v>3</v>
      </c>
      <c r="Q14" s="1">
        <v>2</v>
      </c>
      <c r="R14" s="1">
        <v>2</v>
      </c>
      <c r="S14" s="1">
        <v>3</v>
      </c>
      <c r="T14" s="1">
        <v>1</v>
      </c>
      <c r="U14" s="1">
        <v>1</v>
      </c>
      <c r="V14" s="1">
        <v>4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>
        <v>16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3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T14" s="1"/>
      <c r="BU14" s="1"/>
      <c r="BV14" s="1"/>
    </row>
    <row r="15" spans="1:74" customFormat="1" x14ac:dyDescent="0.25">
      <c r="A15" s="5" t="s">
        <v>151</v>
      </c>
      <c r="B15" s="1">
        <v>7</v>
      </c>
      <c r="C15" s="176"/>
      <c r="D15" s="175"/>
      <c r="E15" s="1"/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2</v>
      </c>
      <c r="L15" s="1">
        <v>1</v>
      </c>
      <c r="M15" s="1">
        <v>1</v>
      </c>
      <c r="N15" s="1">
        <v>1</v>
      </c>
      <c r="O15" s="1">
        <v>3</v>
      </c>
      <c r="P15" s="1">
        <v>1</v>
      </c>
      <c r="Q15" s="1">
        <v>2</v>
      </c>
      <c r="R15" s="1">
        <v>7</v>
      </c>
      <c r="S15" s="1">
        <v>1</v>
      </c>
      <c r="T15" s="1">
        <v>1</v>
      </c>
      <c r="U15" s="1">
        <v>1</v>
      </c>
      <c r="V15" s="1">
        <v>3</v>
      </c>
      <c r="W15" s="1">
        <v>2</v>
      </c>
      <c r="X15" s="1">
        <v>1</v>
      </c>
      <c r="Y15" s="1">
        <v>1</v>
      </c>
      <c r="Z15" s="1">
        <v>6</v>
      </c>
      <c r="AA15" s="1">
        <v>3</v>
      </c>
      <c r="AB15" s="1"/>
      <c r="AC15" s="1"/>
      <c r="AD15" s="1"/>
      <c r="AE15" s="1"/>
      <c r="AF15" s="1"/>
      <c r="AG15" s="1"/>
      <c r="AH15" s="1"/>
      <c r="AI15" s="1"/>
      <c r="AJ15" s="1"/>
      <c r="AK15" s="1">
        <v>17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3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T15" s="1"/>
      <c r="BU15" s="1"/>
      <c r="BV15" s="1"/>
    </row>
    <row r="16" spans="1:74" customFormat="1" x14ac:dyDescent="0.25">
      <c r="A16" s="5" t="s">
        <v>159</v>
      </c>
      <c r="B16" s="1">
        <v>7</v>
      </c>
      <c r="C16" s="176"/>
      <c r="D16" s="175"/>
      <c r="E16" s="1"/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1</v>
      </c>
      <c r="L16" s="1">
        <v>1</v>
      </c>
      <c r="M16" s="1">
        <v>1</v>
      </c>
      <c r="N16" s="1">
        <v>2</v>
      </c>
      <c r="O16" s="1">
        <v>1</v>
      </c>
      <c r="P16" s="1">
        <v>1</v>
      </c>
      <c r="Q16" s="1">
        <v>1</v>
      </c>
      <c r="R16" s="1">
        <v>3</v>
      </c>
      <c r="S16" s="1">
        <v>1</v>
      </c>
      <c r="T16" s="1">
        <v>1</v>
      </c>
      <c r="U16" s="1">
        <v>1</v>
      </c>
      <c r="V16" s="1">
        <v>3</v>
      </c>
      <c r="W16" s="1">
        <v>2</v>
      </c>
      <c r="X16" s="1">
        <v>3</v>
      </c>
      <c r="Y16" s="1">
        <v>7</v>
      </c>
      <c r="Z16" s="1">
        <v>2</v>
      </c>
      <c r="AA16" s="1">
        <v>2</v>
      </c>
      <c r="AB16" s="1">
        <v>2</v>
      </c>
      <c r="AC16" s="1">
        <v>13</v>
      </c>
      <c r="AD16" s="1">
        <v>3</v>
      </c>
      <c r="AE16" s="1"/>
      <c r="AF16" s="1"/>
      <c r="AG16" s="1"/>
      <c r="AH16" s="1"/>
      <c r="AI16" s="1"/>
      <c r="AJ16" s="1"/>
      <c r="AK16" s="1">
        <v>19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3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T16" s="1"/>
      <c r="BU16" s="1"/>
      <c r="BV16" s="1"/>
    </row>
    <row r="17" spans="1:74" customFormat="1" x14ac:dyDescent="0.25">
      <c r="A17" s="5" t="s">
        <v>165</v>
      </c>
      <c r="B17" s="1">
        <v>7</v>
      </c>
      <c r="C17" s="176"/>
      <c r="D17" s="175"/>
      <c r="E17" s="1"/>
      <c r="F17" s="1">
        <v>1</v>
      </c>
      <c r="G17" s="1">
        <v>1</v>
      </c>
      <c r="H17" s="1">
        <v>3</v>
      </c>
      <c r="I17" s="1">
        <v>2</v>
      </c>
      <c r="J17" s="1">
        <v>1</v>
      </c>
      <c r="K17" s="1">
        <v>2</v>
      </c>
      <c r="L17" s="1">
        <v>1</v>
      </c>
      <c r="M17" s="1">
        <v>2</v>
      </c>
      <c r="N17" s="1">
        <v>1</v>
      </c>
      <c r="O17" s="1">
        <v>5</v>
      </c>
      <c r="P17" s="1">
        <v>1</v>
      </c>
      <c r="Q17" s="1">
        <v>2</v>
      </c>
      <c r="R17" s="1">
        <v>2</v>
      </c>
      <c r="S17" s="1">
        <v>1</v>
      </c>
      <c r="T17" s="1">
        <v>2</v>
      </c>
      <c r="U17" s="1">
        <v>5</v>
      </c>
      <c r="V17" s="1">
        <v>1</v>
      </c>
      <c r="W17" s="1">
        <v>1</v>
      </c>
      <c r="X17" s="1">
        <v>5</v>
      </c>
      <c r="Y17" s="1">
        <v>2</v>
      </c>
      <c r="Z17" s="1">
        <v>1</v>
      </c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>
        <v>15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3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T17" s="1"/>
      <c r="BU17" s="1"/>
      <c r="BV17" s="1"/>
    </row>
    <row r="18" spans="1:74" customFormat="1" x14ac:dyDescent="0.25">
      <c r="A18" s="5" t="s">
        <v>201</v>
      </c>
      <c r="B18" s="1">
        <v>7</v>
      </c>
      <c r="C18" s="176"/>
      <c r="D18" s="175"/>
      <c r="E18" s="1"/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2</v>
      </c>
      <c r="N18" s="1">
        <v>2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2</v>
      </c>
      <c r="U18" s="1">
        <v>2</v>
      </c>
      <c r="V18" s="1">
        <v>1</v>
      </c>
      <c r="W18" s="1">
        <v>1</v>
      </c>
      <c r="X18" s="1">
        <v>4</v>
      </c>
      <c r="Y18" s="1">
        <v>10</v>
      </c>
      <c r="Z18" s="1">
        <v>2</v>
      </c>
      <c r="AA18" s="1">
        <v>1</v>
      </c>
      <c r="AB18" s="1">
        <v>3</v>
      </c>
      <c r="AC18" s="1"/>
      <c r="AD18" s="1"/>
      <c r="AE18" s="1"/>
      <c r="AF18" s="1"/>
      <c r="AG18" s="1"/>
      <c r="AH18" s="1"/>
      <c r="AI18" s="1"/>
      <c r="AJ18" s="1"/>
      <c r="AK18" s="1">
        <v>19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3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T18" s="1"/>
      <c r="BU18" s="1"/>
      <c r="BV18" s="1"/>
    </row>
    <row r="19" spans="1:74" customFormat="1" x14ac:dyDescent="0.25">
      <c r="A19" s="10" t="s">
        <v>243</v>
      </c>
      <c r="B19" s="1">
        <v>7</v>
      </c>
      <c r="C19" s="176"/>
      <c r="D19" s="175"/>
      <c r="E19" s="1"/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1</v>
      </c>
      <c r="P19" s="1">
        <v>2</v>
      </c>
      <c r="Q19" s="1">
        <v>1</v>
      </c>
      <c r="R19" s="1">
        <v>1</v>
      </c>
      <c r="S19" s="1">
        <v>1</v>
      </c>
      <c r="T19" s="1">
        <v>1</v>
      </c>
      <c r="U19" s="1">
        <v>2</v>
      </c>
      <c r="V19" s="1">
        <v>3</v>
      </c>
      <c r="W19" s="1">
        <v>2</v>
      </c>
      <c r="X19" s="1">
        <v>1</v>
      </c>
      <c r="Y19" s="1">
        <v>6</v>
      </c>
      <c r="Z19" s="1">
        <v>8</v>
      </c>
      <c r="AA19" s="1">
        <v>4</v>
      </c>
      <c r="AB19" s="1">
        <v>1</v>
      </c>
      <c r="AC19" s="1">
        <v>1</v>
      </c>
      <c r="AD19" s="1">
        <v>3</v>
      </c>
      <c r="AE19" s="1">
        <v>7</v>
      </c>
      <c r="AF19" s="1">
        <v>3</v>
      </c>
      <c r="AG19" s="1"/>
      <c r="AH19" s="1"/>
      <c r="AI19" s="1"/>
      <c r="AJ19" s="1"/>
      <c r="AK19" s="1">
        <v>19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3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T19" s="1"/>
      <c r="BU19" s="1"/>
      <c r="BV19" s="1"/>
    </row>
    <row r="20" spans="1:74" customFormat="1" x14ac:dyDescent="0.25">
      <c r="A20" s="10" t="s">
        <v>248</v>
      </c>
      <c r="B20" s="1">
        <v>7</v>
      </c>
      <c r="C20" s="176"/>
      <c r="D20" s="175"/>
      <c r="E20" s="1"/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2</v>
      </c>
      <c r="L20" s="1">
        <v>1</v>
      </c>
      <c r="M20" s="1">
        <v>3</v>
      </c>
      <c r="N20" s="1">
        <v>3</v>
      </c>
      <c r="O20" s="1">
        <v>1</v>
      </c>
      <c r="P20" s="1">
        <v>1</v>
      </c>
      <c r="Q20" s="1">
        <v>3</v>
      </c>
      <c r="R20" s="1">
        <v>1</v>
      </c>
      <c r="S20" s="1">
        <v>5</v>
      </c>
      <c r="T20" s="1">
        <v>1</v>
      </c>
      <c r="U20" s="1">
        <v>6</v>
      </c>
      <c r="V20" s="1">
        <v>2</v>
      </c>
      <c r="W20" s="1">
        <v>9</v>
      </c>
      <c r="X20" s="1">
        <v>1</v>
      </c>
      <c r="Y20" s="1">
        <v>4</v>
      </c>
      <c r="Z20" s="1">
        <v>4</v>
      </c>
      <c r="AA20" s="1">
        <v>3</v>
      </c>
      <c r="AB20" s="1">
        <v>6</v>
      </c>
      <c r="AC20" s="1"/>
      <c r="AD20" s="1"/>
      <c r="AE20" s="1"/>
      <c r="AF20" s="1"/>
      <c r="AG20" s="1"/>
      <c r="AH20" s="1"/>
      <c r="AI20" s="1"/>
      <c r="AJ20" s="1"/>
      <c r="AK20" s="1">
        <v>15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3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T20" s="1"/>
      <c r="BU20" s="1"/>
      <c r="BV20" s="1"/>
    </row>
    <row r="21" spans="1:74" customFormat="1" x14ac:dyDescent="0.25">
      <c r="A21" s="10" t="s">
        <v>249</v>
      </c>
      <c r="B21" s="1">
        <v>7</v>
      </c>
      <c r="C21" s="176"/>
      <c r="D21" s="175"/>
      <c r="E21" s="1"/>
      <c r="F21" s="1">
        <v>1</v>
      </c>
      <c r="G21" s="1">
        <v>2</v>
      </c>
      <c r="H21" s="1">
        <v>1</v>
      </c>
      <c r="I21" s="1">
        <v>1</v>
      </c>
      <c r="J21" s="1">
        <v>3</v>
      </c>
      <c r="K21" s="1">
        <v>2</v>
      </c>
      <c r="L21" s="1">
        <v>5</v>
      </c>
      <c r="M21" s="1">
        <v>2</v>
      </c>
      <c r="N21" s="1">
        <v>1</v>
      </c>
      <c r="O21" s="1">
        <v>1</v>
      </c>
      <c r="P21" s="1">
        <v>4</v>
      </c>
      <c r="Q21" s="1">
        <v>1</v>
      </c>
      <c r="R21" s="1">
        <v>3</v>
      </c>
      <c r="S21" s="1">
        <v>1</v>
      </c>
      <c r="T21" s="1">
        <v>3</v>
      </c>
      <c r="U21" s="1">
        <v>4</v>
      </c>
      <c r="V21" s="1">
        <v>2</v>
      </c>
      <c r="W21" s="1">
        <v>2</v>
      </c>
      <c r="X21" s="1">
        <v>5</v>
      </c>
      <c r="Y21" s="1">
        <v>3</v>
      </c>
      <c r="Z21" s="1">
        <v>1</v>
      </c>
      <c r="AA21" s="1">
        <v>7</v>
      </c>
      <c r="AB21" s="1">
        <v>1</v>
      </c>
      <c r="AC21" s="1">
        <v>3</v>
      </c>
      <c r="AD21" s="1">
        <v>3</v>
      </c>
      <c r="AE21" s="1"/>
      <c r="AF21" s="1"/>
      <c r="AG21" s="1"/>
      <c r="AH21" s="1"/>
      <c r="AI21" s="1"/>
      <c r="AJ21" s="1"/>
      <c r="AK21" s="1">
        <v>14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3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T21" s="1"/>
      <c r="BU21" s="1"/>
      <c r="BV21" s="1"/>
    </row>
    <row r="22" spans="1:74" customFormat="1" x14ac:dyDescent="0.25">
      <c r="A22" s="10" t="s">
        <v>277</v>
      </c>
      <c r="B22" s="1">
        <v>7</v>
      </c>
      <c r="C22" s="176"/>
      <c r="D22" s="175"/>
      <c r="E22" s="1"/>
      <c r="F22" s="1">
        <v>1</v>
      </c>
      <c r="G22" s="1">
        <v>1</v>
      </c>
      <c r="H22" s="1">
        <v>1</v>
      </c>
      <c r="I22" s="1">
        <v>1</v>
      </c>
      <c r="J22" s="1">
        <v>2</v>
      </c>
      <c r="K22" s="1">
        <v>1</v>
      </c>
      <c r="L22" s="1">
        <v>2</v>
      </c>
      <c r="M22" s="1">
        <v>2</v>
      </c>
      <c r="N22" s="1">
        <v>1</v>
      </c>
      <c r="O22" s="1">
        <v>4</v>
      </c>
      <c r="P22" s="1">
        <v>1</v>
      </c>
      <c r="Q22" s="1">
        <v>1</v>
      </c>
      <c r="R22" s="1">
        <v>4</v>
      </c>
      <c r="S22" s="1">
        <v>1</v>
      </c>
      <c r="T22" s="1">
        <v>2</v>
      </c>
      <c r="U22" s="1">
        <v>1</v>
      </c>
      <c r="V22" s="1">
        <v>1</v>
      </c>
      <c r="W22" s="1">
        <v>2</v>
      </c>
      <c r="X22" s="1">
        <v>4</v>
      </c>
      <c r="Y22" s="1">
        <v>1</v>
      </c>
      <c r="Z22" s="1">
        <v>2</v>
      </c>
      <c r="AA22" s="1">
        <v>5</v>
      </c>
      <c r="AB22" s="1">
        <v>7</v>
      </c>
      <c r="AC22" s="1">
        <v>1</v>
      </c>
      <c r="AD22" s="1">
        <v>1</v>
      </c>
      <c r="AE22" s="1">
        <v>7</v>
      </c>
      <c r="AF22" s="1">
        <v>7</v>
      </c>
      <c r="AG22" s="1">
        <v>7</v>
      </c>
      <c r="AH22" s="1"/>
      <c r="AI22" s="1"/>
      <c r="AJ22" s="1"/>
      <c r="AK22" s="1">
        <v>18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3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T22" s="1"/>
      <c r="BU22" s="1"/>
      <c r="BV22" s="1"/>
    </row>
    <row r="23" spans="1:74" customFormat="1" x14ac:dyDescent="0.25">
      <c r="A23" s="10" t="s">
        <v>281</v>
      </c>
      <c r="B23" s="1">
        <v>7</v>
      </c>
      <c r="C23" s="176"/>
      <c r="D23" s="175"/>
      <c r="E23" s="1"/>
      <c r="F23" s="1">
        <v>1</v>
      </c>
      <c r="G23" s="1">
        <v>3</v>
      </c>
      <c r="H23" s="1">
        <v>1</v>
      </c>
      <c r="I23" s="1">
        <v>1</v>
      </c>
      <c r="J23" s="1">
        <v>1</v>
      </c>
      <c r="K23" s="1">
        <v>2</v>
      </c>
      <c r="L23" s="1">
        <v>2</v>
      </c>
      <c r="M23" s="1">
        <v>1</v>
      </c>
      <c r="N23" s="1">
        <v>7</v>
      </c>
      <c r="O23" s="1">
        <v>1</v>
      </c>
      <c r="P23" s="1">
        <v>3</v>
      </c>
      <c r="Q23" s="1">
        <v>1</v>
      </c>
      <c r="R23" s="1">
        <v>1</v>
      </c>
      <c r="S23" s="1">
        <v>1</v>
      </c>
      <c r="T23" s="1">
        <v>15</v>
      </c>
      <c r="U23" s="1">
        <v>4</v>
      </c>
      <c r="V23" s="1">
        <v>1</v>
      </c>
      <c r="W23" s="1">
        <v>2</v>
      </c>
      <c r="X23" s="1">
        <v>1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>
        <v>14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3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T23" s="1"/>
      <c r="BU23" s="1"/>
      <c r="BV23" s="1"/>
    </row>
    <row r="24" spans="1:74" customFormat="1" x14ac:dyDescent="0.25">
      <c r="A24" s="10" t="s">
        <v>306</v>
      </c>
      <c r="B24" s="1">
        <v>7</v>
      </c>
      <c r="C24" s="176"/>
      <c r="D24" s="175"/>
      <c r="E24" s="1"/>
      <c r="F24" s="1">
        <v>1</v>
      </c>
      <c r="G24" s="1">
        <v>2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2</v>
      </c>
      <c r="N24" s="1">
        <v>2</v>
      </c>
      <c r="O24" s="1">
        <v>9</v>
      </c>
      <c r="P24" s="1">
        <v>2</v>
      </c>
      <c r="Q24" s="1">
        <v>1</v>
      </c>
      <c r="R24" s="1">
        <v>1</v>
      </c>
      <c r="S24" s="1">
        <v>2</v>
      </c>
      <c r="T24" s="1">
        <v>2</v>
      </c>
      <c r="U24" s="1">
        <v>1</v>
      </c>
      <c r="V24" s="1">
        <v>2</v>
      </c>
      <c r="W24" s="1">
        <v>1</v>
      </c>
      <c r="X24" s="1">
        <v>7</v>
      </c>
      <c r="Y24" s="1">
        <v>9</v>
      </c>
      <c r="Z24" s="1">
        <v>3</v>
      </c>
      <c r="AA24" s="1">
        <v>7</v>
      </c>
      <c r="AB24" s="1">
        <v>3</v>
      </c>
      <c r="AC24" s="1">
        <v>5</v>
      </c>
      <c r="AD24" s="1">
        <v>1</v>
      </c>
      <c r="AE24" s="1"/>
      <c r="AF24" s="1"/>
      <c r="AG24" s="1"/>
      <c r="AH24" s="1"/>
      <c r="AI24" s="1"/>
      <c r="AJ24" s="1"/>
      <c r="AK24" s="1">
        <v>14</v>
      </c>
      <c r="AM24" s="8"/>
      <c r="AN24" s="1"/>
      <c r="AO24" s="1"/>
      <c r="AP24" s="8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3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T24" s="1"/>
      <c r="BU24" s="1"/>
      <c r="BV24" s="1"/>
    </row>
    <row r="25" spans="1:74" customFormat="1" x14ac:dyDescent="0.25">
      <c r="A25" s="10" t="s">
        <v>323</v>
      </c>
      <c r="B25" s="23">
        <v>7</v>
      </c>
      <c r="C25" s="176"/>
      <c r="D25" s="175"/>
      <c r="E25" s="23"/>
      <c r="F25" s="23">
        <v>1</v>
      </c>
      <c r="G25" s="23">
        <v>1</v>
      </c>
      <c r="H25" s="23">
        <v>2</v>
      </c>
      <c r="I25" s="23">
        <v>1</v>
      </c>
      <c r="J25" s="23">
        <v>1</v>
      </c>
      <c r="K25" s="23">
        <v>1</v>
      </c>
      <c r="L25" s="23">
        <v>3</v>
      </c>
      <c r="M25" s="23">
        <v>1</v>
      </c>
      <c r="N25" s="23">
        <v>1</v>
      </c>
      <c r="O25" s="23">
        <v>1</v>
      </c>
      <c r="P25" s="23">
        <v>5</v>
      </c>
      <c r="Q25" s="23">
        <v>3</v>
      </c>
      <c r="R25" s="23">
        <v>1</v>
      </c>
      <c r="S25" s="23">
        <v>1</v>
      </c>
      <c r="T25" s="23">
        <v>2</v>
      </c>
      <c r="U25" s="23">
        <v>6</v>
      </c>
      <c r="V25" s="23">
        <v>3</v>
      </c>
      <c r="W25" s="23">
        <v>2</v>
      </c>
      <c r="X25" s="23">
        <v>1</v>
      </c>
      <c r="Y25" s="23">
        <v>1</v>
      </c>
      <c r="Z25" s="23">
        <v>1</v>
      </c>
      <c r="AA25" s="23">
        <v>4</v>
      </c>
      <c r="AB25" s="23">
        <v>12</v>
      </c>
      <c r="AC25" s="23">
        <v>1</v>
      </c>
      <c r="AD25" s="23">
        <v>2</v>
      </c>
      <c r="AE25" s="23">
        <v>1</v>
      </c>
      <c r="AF25" s="3">
        <v>1</v>
      </c>
      <c r="AG25" s="23">
        <v>4</v>
      </c>
      <c r="AH25" s="23">
        <v>9</v>
      </c>
      <c r="AI25" s="23"/>
      <c r="AJ25" s="23"/>
      <c r="AK25" s="23">
        <v>14</v>
      </c>
      <c r="AM25" s="8"/>
      <c r="AN25" s="23"/>
      <c r="AO25" s="23"/>
      <c r="AP25" s="8"/>
      <c r="AQ25" s="23"/>
      <c r="AR25" s="23"/>
      <c r="AS25" s="23"/>
      <c r="AT25" s="23"/>
      <c r="AU25" s="23"/>
      <c r="AV25" s="23"/>
      <c r="AW25" s="23"/>
      <c r="AX25" s="3"/>
      <c r="AY25" s="23"/>
      <c r="AZ25" s="23"/>
      <c r="BA25" s="3"/>
      <c r="BB25" s="23"/>
      <c r="BC25" s="23"/>
      <c r="BD25" s="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T25" s="23"/>
      <c r="BU25" s="23"/>
      <c r="BV25" s="23"/>
    </row>
    <row r="26" spans="1:74" customFormat="1" x14ac:dyDescent="0.25">
      <c r="A26" s="10" t="s">
        <v>332</v>
      </c>
      <c r="B26" s="35">
        <v>7</v>
      </c>
      <c r="C26" s="176"/>
      <c r="D26" s="175"/>
      <c r="E26" s="35"/>
      <c r="F26" s="35">
        <v>2</v>
      </c>
      <c r="G26" s="35">
        <v>2</v>
      </c>
      <c r="H26" s="35">
        <v>1</v>
      </c>
      <c r="I26" s="35">
        <v>1</v>
      </c>
      <c r="J26" s="35">
        <v>1</v>
      </c>
      <c r="K26" s="35">
        <v>2</v>
      </c>
      <c r="L26" s="35">
        <v>1</v>
      </c>
      <c r="M26" s="35">
        <v>1</v>
      </c>
      <c r="N26" s="35">
        <v>1</v>
      </c>
      <c r="O26" s="35">
        <v>1</v>
      </c>
      <c r="P26" s="35">
        <v>1</v>
      </c>
      <c r="Q26" s="35">
        <v>2</v>
      </c>
      <c r="R26" s="35">
        <v>3</v>
      </c>
      <c r="S26" s="35">
        <v>2</v>
      </c>
      <c r="T26" s="35">
        <v>1</v>
      </c>
      <c r="U26" s="35">
        <v>1</v>
      </c>
      <c r="V26" s="35">
        <v>3</v>
      </c>
      <c r="W26" s="35">
        <v>2</v>
      </c>
      <c r="X26" s="35">
        <v>2</v>
      </c>
      <c r="Y26" s="35">
        <v>11</v>
      </c>
      <c r="Z26" s="35">
        <v>1</v>
      </c>
      <c r="AA26" s="35"/>
      <c r="AB26" s="35"/>
      <c r="AC26" s="35"/>
      <c r="AD26" s="35"/>
      <c r="AE26" s="35"/>
      <c r="AF26" s="3"/>
      <c r="AG26" s="35"/>
      <c r="AH26" s="35"/>
      <c r="AI26" s="35"/>
      <c r="AJ26" s="35"/>
      <c r="AK26" s="35">
        <v>19</v>
      </c>
      <c r="AM26" s="8"/>
      <c r="AN26" s="35"/>
      <c r="AO26" s="35"/>
      <c r="AP26" s="8"/>
      <c r="AQ26" s="35"/>
      <c r="AR26" s="35"/>
      <c r="AS26" s="35"/>
      <c r="AT26" s="35"/>
      <c r="AU26" s="35"/>
      <c r="AV26" s="35"/>
      <c r="AW26" s="35"/>
      <c r="AX26" s="3"/>
      <c r="AY26" s="35"/>
      <c r="AZ26" s="35"/>
      <c r="BA26" s="3"/>
      <c r="BB26" s="35"/>
      <c r="BC26" s="35"/>
      <c r="BD26" s="3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T26" s="35"/>
      <c r="BU26" s="35"/>
      <c r="BV26" s="35"/>
    </row>
    <row r="27" spans="1:74" customFormat="1" x14ac:dyDescent="0.25">
      <c r="A27" s="10" t="s">
        <v>337</v>
      </c>
      <c r="B27" s="40">
        <v>7</v>
      </c>
      <c r="C27" s="176"/>
      <c r="D27" s="175"/>
      <c r="E27" s="40"/>
      <c r="F27" s="40">
        <v>1</v>
      </c>
      <c r="G27" s="40">
        <v>1</v>
      </c>
      <c r="H27" s="40">
        <v>1</v>
      </c>
      <c r="I27" s="40">
        <v>1</v>
      </c>
      <c r="J27" s="40">
        <v>1</v>
      </c>
      <c r="K27" s="40">
        <v>1</v>
      </c>
      <c r="L27" s="40">
        <v>1</v>
      </c>
      <c r="M27" s="40">
        <v>2</v>
      </c>
      <c r="N27" s="40">
        <v>2</v>
      </c>
      <c r="O27" s="40">
        <v>1</v>
      </c>
      <c r="P27" s="40">
        <v>1</v>
      </c>
      <c r="Q27" s="40">
        <v>1</v>
      </c>
      <c r="R27" s="40">
        <v>1</v>
      </c>
      <c r="S27" s="40">
        <v>2</v>
      </c>
      <c r="T27" s="40">
        <v>2</v>
      </c>
      <c r="U27" s="40">
        <v>3</v>
      </c>
      <c r="V27" s="40">
        <v>1</v>
      </c>
      <c r="W27" s="40">
        <v>2</v>
      </c>
      <c r="X27" s="40">
        <v>5</v>
      </c>
      <c r="Y27" s="40">
        <v>5</v>
      </c>
      <c r="Z27" s="40">
        <v>5</v>
      </c>
      <c r="AA27" s="40">
        <v>5</v>
      </c>
      <c r="AB27" s="40">
        <v>3</v>
      </c>
      <c r="AC27" s="40">
        <v>4</v>
      </c>
      <c r="AD27" s="40">
        <v>12</v>
      </c>
      <c r="AE27" s="40">
        <v>10</v>
      </c>
      <c r="AF27" s="3"/>
      <c r="AG27" s="40"/>
      <c r="AH27" s="40"/>
      <c r="AI27" s="40"/>
      <c r="AJ27" s="40"/>
      <c r="AK27" s="40">
        <v>19</v>
      </c>
      <c r="AM27" s="8"/>
      <c r="AN27" s="40"/>
      <c r="AO27" s="40"/>
      <c r="AP27" s="8"/>
      <c r="AQ27" s="40"/>
      <c r="AR27" s="40"/>
      <c r="AS27" s="40"/>
      <c r="AT27" s="40"/>
      <c r="AU27" s="40"/>
      <c r="AV27" s="40"/>
      <c r="AW27" s="40"/>
      <c r="AX27" s="3"/>
      <c r="AY27" s="40"/>
      <c r="AZ27" s="40"/>
      <c r="BA27" s="3"/>
      <c r="BB27" s="40"/>
      <c r="BC27" s="40"/>
      <c r="BD27" s="3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T27" s="40"/>
      <c r="BU27" s="40"/>
      <c r="BV27" s="40"/>
    </row>
    <row r="28" spans="1:74" customFormat="1" x14ac:dyDescent="0.25">
      <c r="A28" s="48" t="s">
        <v>348</v>
      </c>
      <c r="B28" s="48">
        <v>7</v>
      </c>
      <c r="C28" s="176"/>
      <c r="D28" s="175"/>
      <c r="E28" s="48"/>
      <c r="F28" s="48">
        <v>1</v>
      </c>
      <c r="G28" s="48">
        <v>1</v>
      </c>
      <c r="H28" s="48">
        <v>1</v>
      </c>
      <c r="I28" s="48">
        <v>1</v>
      </c>
      <c r="J28" s="48">
        <v>1</v>
      </c>
      <c r="K28" s="48">
        <v>1</v>
      </c>
      <c r="L28" s="48">
        <v>1</v>
      </c>
      <c r="M28" s="48">
        <v>4</v>
      </c>
      <c r="N28" s="48">
        <v>1</v>
      </c>
      <c r="O28" s="48">
        <v>2</v>
      </c>
      <c r="P28" s="48">
        <v>1</v>
      </c>
      <c r="Q28" s="48">
        <v>2</v>
      </c>
      <c r="R28" s="48">
        <v>8</v>
      </c>
      <c r="S28" s="48">
        <v>4</v>
      </c>
      <c r="T28" s="48">
        <v>2</v>
      </c>
      <c r="U28" s="48">
        <v>3</v>
      </c>
      <c r="V28" s="48">
        <v>3</v>
      </c>
      <c r="W28" s="48">
        <v>8</v>
      </c>
      <c r="X28" s="48">
        <v>1</v>
      </c>
      <c r="Y28" s="48">
        <v>1</v>
      </c>
      <c r="Z28" s="48">
        <v>1</v>
      </c>
      <c r="AA28" s="48">
        <v>5</v>
      </c>
      <c r="AB28" s="48">
        <v>4</v>
      </c>
      <c r="AC28" s="48">
        <v>1</v>
      </c>
      <c r="AD28" s="48">
        <v>9</v>
      </c>
      <c r="AE28" s="48"/>
      <c r="AF28" s="3"/>
      <c r="AG28" s="48"/>
      <c r="AH28" s="48"/>
      <c r="AI28" s="48"/>
      <c r="AJ28" s="48"/>
      <c r="AK28" s="48">
        <v>14</v>
      </c>
      <c r="AM28" s="8"/>
      <c r="AN28" s="48"/>
      <c r="AO28" s="48"/>
      <c r="AP28" s="8"/>
      <c r="AQ28" s="48"/>
      <c r="AR28" s="48"/>
      <c r="AS28" s="48"/>
      <c r="AT28" s="48"/>
      <c r="AU28" s="48"/>
      <c r="AV28" s="48"/>
      <c r="AW28" s="48"/>
      <c r="AX28" s="3"/>
      <c r="AY28" s="48"/>
      <c r="AZ28" s="48"/>
      <c r="BA28" s="3"/>
      <c r="BB28" s="48"/>
      <c r="BC28" s="48"/>
      <c r="BD28" s="3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T28" s="48"/>
      <c r="BU28" s="48"/>
      <c r="BV28" s="48"/>
    </row>
    <row r="29" spans="1:74" customFormat="1" x14ac:dyDescent="0.25">
      <c r="A29" s="61" t="s">
        <v>363</v>
      </c>
      <c r="B29" s="61">
        <v>7</v>
      </c>
      <c r="C29" s="176"/>
      <c r="D29" s="175"/>
      <c r="E29" s="61"/>
      <c r="F29" s="61">
        <v>2</v>
      </c>
      <c r="G29" s="61">
        <v>1</v>
      </c>
      <c r="H29" s="61">
        <v>1</v>
      </c>
      <c r="I29" s="61">
        <v>2</v>
      </c>
      <c r="J29" s="61">
        <v>1</v>
      </c>
      <c r="K29" s="61">
        <v>1</v>
      </c>
      <c r="L29" s="61">
        <v>1</v>
      </c>
      <c r="M29" s="61">
        <v>1</v>
      </c>
      <c r="N29" s="61">
        <v>1</v>
      </c>
      <c r="O29" s="61">
        <v>3</v>
      </c>
      <c r="P29" s="61">
        <v>1</v>
      </c>
      <c r="Q29" s="61">
        <v>4</v>
      </c>
      <c r="R29" s="61">
        <v>1</v>
      </c>
      <c r="S29" s="61">
        <v>3</v>
      </c>
      <c r="T29" s="61">
        <v>1</v>
      </c>
      <c r="U29" s="61">
        <v>1</v>
      </c>
      <c r="V29" s="61">
        <v>2</v>
      </c>
      <c r="W29" s="61">
        <v>2</v>
      </c>
      <c r="X29" s="61"/>
      <c r="Y29" s="61"/>
      <c r="Z29" s="61"/>
      <c r="AA29" s="61"/>
      <c r="AB29" s="61"/>
      <c r="AC29" s="61"/>
      <c r="AD29" s="61"/>
      <c r="AE29" s="61"/>
      <c r="AF29" s="3"/>
      <c r="AG29" s="61"/>
      <c r="AH29" s="61"/>
      <c r="AI29" s="61"/>
      <c r="AJ29" s="61"/>
      <c r="AK29" s="61">
        <v>18</v>
      </c>
      <c r="AM29" s="8"/>
      <c r="AN29" s="61"/>
      <c r="AO29" s="61"/>
      <c r="AP29" s="8"/>
      <c r="AQ29" s="61"/>
      <c r="AR29" s="61"/>
      <c r="AS29" s="61"/>
      <c r="AT29" s="61"/>
      <c r="AU29" s="61"/>
      <c r="AV29" s="61"/>
      <c r="AW29" s="61"/>
      <c r="AX29" s="3"/>
      <c r="AY29" s="61"/>
      <c r="AZ29" s="61"/>
      <c r="BA29" s="3"/>
      <c r="BB29" s="61"/>
      <c r="BC29" s="61"/>
      <c r="BD29" s="3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T29" s="61"/>
      <c r="BU29" s="61"/>
      <c r="BV29" s="61"/>
    </row>
    <row r="30" spans="1:74" customFormat="1" x14ac:dyDescent="0.25">
      <c r="A30" s="70" t="s">
        <v>373</v>
      </c>
      <c r="B30" s="70">
        <v>7</v>
      </c>
      <c r="C30" s="176"/>
      <c r="D30" s="175"/>
      <c r="E30" s="70"/>
      <c r="F30" s="70">
        <v>2</v>
      </c>
      <c r="G30" s="70">
        <v>1</v>
      </c>
      <c r="H30" s="70">
        <v>1</v>
      </c>
      <c r="I30" s="70">
        <v>1</v>
      </c>
      <c r="J30" s="70">
        <v>1</v>
      </c>
      <c r="K30" s="70">
        <v>1</v>
      </c>
      <c r="L30" s="70">
        <v>1</v>
      </c>
      <c r="M30" s="70">
        <v>1</v>
      </c>
      <c r="N30" s="70">
        <v>1</v>
      </c>
      <c r="O30" s="70">
        <v>1</v>
      </c>
      <c r="P30" s="70">
        <v>3</v>
      </c>
      <c r="Q30" s="70">
        <v>2</v>
      </c>
      <c r="R30" s="70">
        <v>1</v>
      </c>
      <c r="S30" s="70">
        <v>1</v>
      </c>
      <c r="T30" s="70">
        <v>2</v>
      </c>
      <c r="U30" s="70">
        <v>1</v>
      </c>
      <c r="V30" s="70">
        <v>1</v>
      </c>
      <c r="W30" s="70">
        <v>2</v>
      </c>
      <c r="X30" s="70">
        <v>2</v>
      </c>
      <c r="Y30" s="70">
        <v>2</v>
      </c>
      <c r="Z30" s="70">
        <v>1</v>
      </c>
      <c r="AA30" s="70">
        <v>3</v>
      </c>
      <c r="AB30" s="70">
        <v>2</v>
      </c>
      <c r="AC30" s="70">
        <v>4</v>
      </c>
      <c r="AD30" s="70">
        <v>9</v>
      </c>
      <c r="AE30" s="70">
        <v>6</v>
      </c>
      <c r="AF30" s="3"/>
      <c r="AG30" s="70"/>
      <c r="AH30" s="70"/>
      <c r="AI30" s="70"/>
      <c r="AJ30" s="70"/>
      <c r="AK30" s="70">
        <v>21</v>
      </c>
      <c r="AM30" s="8"/>
      <c r="AN30" s="70"/>
      <c r="AO30" s="70"/>
      <c r="AP30" s="8"/>
      <c r="AQ30" s="70"/>
      <c r="AR30" s="70"/>
      <c r="AS30" s="70"/>
      <c r="AT30" s="70"/>
      <c r="AU30" s="70"/>
      <c r="AV30" s="70"/>
      <c r="AW30" s="70"/>
      <c r="AX30" s="3"/>
      <c r="AY30" s="70"/>
      <c r="AZ30" s="70"/>
      <c r="BA30" s="3"/>
      <c r="BB30" s="70"/>
      <c r="BC30" s="70"/>
      <c r="BD30" s="3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T30" s="70"/>
      <c r="BU30" s="70"/>
      <c r="BV30" s="70"/>
    </row>
    <row r="31" spans="1:74" customFormat="1" x14ac:dyDescent="0.25">
      <c r="A31" s="76" t="s">
        <v>381</v>
      </c>
      <c r="B31" s="76">
        <v>7</v>
      </c>
      <c r="C31" s="176"/>
      <c r="D31" s="175"/>
      <c r="E31" s="76"/>
      <c r="F31" s="76">
        <v>1</v>
      </c>
      <c r="G31" s="76">
        <v>1</v>
      </c>
      <c r="H31" s="76">
        <v>1</v>
      </c>
      <c r="I31" s="76">
        <v>3</v>
      </c>
      <c r="J31" s="76">
        <v>3</v>
      </c>
      <c r="K31" s="76">
        <v>2</v>
      </c>
      <c r="L31" s="76">
        <v>4</v>
      </c>
      <c r="M31" s="76">
        <v>1</v>
      </c>
      <c r="N31" s="76">
        <v>1</v>
      </c>
      <c r="O31" s="76">
        <v>1</v>
      </c>
      <c r="P31" s="76">
        <v>1</v>
      </c>
      <c r="Q31" s="76">
        <v>5</v>
      </c>
      <c r="R31" s="76">
        <v>1</v>
      </c>
      <c r="S31" s="76">
        <v>1</v>
      </c>
      <c r="T31" s="76">
        <v>5</v>
      </c>
      <c r="U31" s="76">
        <v>1</v>
      </c>
      <c r="V31" s="76">
        <v>1</v>
      </c>
      <c r="W31" s="76">
        <v>4</v>
      </c>
      <c r="X31" s="76">
        <v>3</v>
      </c>
      <c r="Y31" s="76">
        <v>1</v>
      </c>
      <c r="Z31" s="76">
        <v>3</v>
      </c>
      <c r="AA31" s="76">
        <v>2</v>
      </c>
      <c r="AB31" s="76">
        <v>1</v>
      </c>
      <c r="AC31" s="76">
        <v>5</v>
      </c>
      <c r="AD31" s="76">
        <v>1</v>
      </c>
      <c r="AE31" s="76">
        <v>5</v>
      </c>
      <c r="AF31" s="3"/>
      <c r="AG31" s="76"/>
      <c r="AH31" s="76"/>
      <c r="AI31" s="76"/>
      <c r="AJ31" s="76"/>
      <c r="AK31" s="76">
        <v>14</v>
      </c>
      <c r="AM31" s="8"/>
      <c r="AN31" s="76"/>
      <c r="AO31" s="76"/>
      <c r="AP31" s="8"/>
      <c r="AQ31" s="76"/>
      <c r="AR31" s="76"/>
      <c r="AS31" s="76"/>
      <c r="AT31" s="76"/>
      <c r="AU31" s="76"/>
      <c r="AV31" s="76"/>
      <c r="AW31" s="76"/>
      <c r="AX31" s="3"/>
      <c r="AY31" s="76"/>
      <c r="AZ31" s="76"/>
      <c r="BA31" s="3"/>
      <c r="BB31" s="76"/>
      <c r="BC31" s="76"/>
      <c r="BD31" s="3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T31" s="76"/>
      <c r="BU31" s="76"/>
      <c r="BV31" s="76"/>
    </row>
    <row r="32" spans="1:74" x14ac:dyDescent="0.25">
      <c r="A32" s="101" t="s">
        <v>412</v>
      </c>
      <c r="B32" s="101">
        <v>7</v>
      </c>
      <c r="E32" s="101"/>
      <c r="F32" s="101">
        <v>1</v>
      </c>
      <c r="G32" s="101">
        <v>1</v>
      </c>
      <c r="H32" s="101">
        <v>1</v>
      </c>
      <c r="I32" s="101">
        <v>1</v>
      </c>
      <c r="J32" s="101">
        <v>1</v>
      </c>
      <c r="K32" s="101">
        <v>1</v>
      </c>
      <c r="L32" s="101">
        <v>1</v>
      </c>
      <c r="M32" s="101">
        <v>1</v>
      </c>
      <c r="N32" s="101">
        <v>1</v>
      </c>
      <c r="O32" s="101">
        <v>1</v>
      </c>
      <c r="P32" s="101">
        <v>2</v>
      </c>
      <c r="Q32" s="101">
        <v>1</v>
      </c>
      <c r="R32" s="101">
        <v>1</v>
      </c>
      <c r="S32" s="101">
        <v>2</v>
      </c>
      <c r="T32" s="101">
        <v>2</v>
      </c>
      <c r="U32" s="101">
        <v>1</v>
      </c>
      <c r="V32" s="101">
        <v>3</v>
      </c>
      <c r="W32" s="101">
        <v>2</v>
      </c>
      <c r="X32" s="101">
        <v>1</v>
      </c>
      <c r="Y32" s="101">
        <v>4</v>
      </c>
      <c r="Z32" s="101">
        <v>4</v>
      </c>
      <c r="AA32" s="101">
        <v>15</v>
      </c>
      <c r="AB32" s="101">
        <v>6</v>
      </c>
      <c r="AC32" s="101">
        <v>3</v>
      </c>
      <c r="AD32" s="101">
        <v>7</v>
      </c>
      <c r="AE32" s="101">
        <v>1</v>
      </c>
      <c r="AF32" s="3"/>
      <c r="AG32" s="101"/>
      <c r="AH32" s="101"/>
      <c r="AI32" s="101"/>
      <c r="AJ32" s="101"/>
      <c r="AK32" s="101">
        <v>20</v>
      </c>
    </row>
    <row r="33" spans="1:74" x14ac:dyDescent="0.25">
      <c r="A33" s="137" t="s">
        <v>455</v>
      </c>
      <c r="B33" s="137">
        <v>7</v>
      </c>
      <c r="E33" s="137"/>
      <c r="F33" s="137">
        <v>1</v>
      </c>
      <c r="G33" s="137">
        <v>1</v>
      </c>
      <c r="H33" s="137">
        <v>1</v>
      </c>
      <c r="I33" s="137">
        <v>1</v>
      </c>
      <c r="J33" s="137">
        <v>2</v>
      </c>
      <c r="K33" s="137">
        <v>1</v>
      </c>
      <c r="L33" s="137">
        <v>1</v>
      </c>
      <c r="M33" s="137">
        <v>1</v>
      </c>
      <c r="N33" s="137">
        <v>2</v>
      </c>
      <c r="O33" s="137">
        <v>2</v>
      </c>
      <c r="P33" s="137">
        <v>1</v>
      </c>
      <c r="Q33" s="137">
        <v>3</v>
      </c>
      <c r="R33" s="137">
        <v>1</v>
      </c>
      <c r="S33" s="137">
        <v>2</v>
      </c>
      <c r="T33" s="137">
        <v>1</v>
      </c>
      <c r="U33" s="137">
        <v>1</v>
      </c>
      <c r="V33" s="137">
        <v>1</v>
      </c>
      <c r="W33" s="137">
        <v>2</v>
      </c>
      <c r="X33" s="137">
        <v>3</v>
      </c>
      <c r="Y33" s="137">
        <v>2</v>
      </c>
      <c r="Z33" s="137">
        <v>3</v>
      </c>
      <c r="AA33" s="137">
        <v>1</v>
      </c>
      <c r="AB33" s="137">
        <v>2</v>
      </c>
      <c r="AC33" s="137">
        <v>2</v>
      </c>
      <c r="AD33" s="137">
        <v>1</v>
      </c>
      <c r="AE33" s="137">
        <v>5</v>
      </c>
      <c r="AF33" s="3">
        <v>6</v>
      </c>
      <c r="AG33" s="137"/>
      <c r="AH33" s="137"/>
      <c r="AI33" s="137"/>
      <c r="AJ33" s="137"/>
      <c r="AK33" s="137">
        <v>20</v>
      </c>
    </row>
    <row r="34" spans="1:74" customFormat="1" x14ac:dyDescent="0.25">
      <c r="A34" s="5" t="s">
        <v>485</v>
      </c>
      <c r="B34" s="161">
        <v>7</v>
      </c>
      <c r="C34" s="176"/>
      <c r="D34" s="175"/>
      <c r="E34" s="161"/>
      <c r="F34" s="161">
        <v>1</v>
      </c>
      <c r="G34" s="161">
        <v>2</v>
      </c>
      <c r="H34" s="161">
        <v>2</v>
      </c>
      <c r="I34" s="161">
        <v>2</v>
      </c>
      <c r="J34" s="161">
        <v>3</v>
      </c>
      <c r="K34" s="161">
        <v>1</v>
      </c>
      <c r="L34" s="161">
        <v>1</v>
      </c>
      <c r="M34" s="161">
        <v>1</v>
      </c>
      <c r="N34" s="161">
        <v>1</v>
      </c>
      <c r="O34" s="161">
        <v>3</v>
      </c>
      <c r="P34" s="161">
        <v>2</v>
      </c>
      <c r="Q34" s="161">
        <v>1</v>
      </c>
      <c r="R34" s="161">
        <v>1</v>
      </c>
      <c r="S34" s="161">
        <v>3</v>
      </c>
      <c r="T34" s="161">
        <v>1</v>
      </c>
      <c r="U34" s="161">
        <v>1</v>
      </c>
      <c r="V34" s="161">
        <v>1</v>
      </c>
      <c r="W34" s="161">
        <v>1</v>
      </c>
      <c r="X34" s="161">
        <v>1</v>
      </c>
      <c r="Y34" s="161">
        <v>2</v>
      </c>
      <c r="Z34" s="161">
        <v>7</v>
      </c>
      <c r="AA34" s="161">
        <v>14</v>
      </c>
      <c r="AB34" s="161"/>
      <c r="AC34" s="161"/>
      <c r="AD34" s="161"/>
      <c r="AE34" s="161"/>
      <c r="AF34" s="3"/>
      <c r="AG34" s="161"/>
      <c r="AH34" s="161"/>
      <c r="AI34" s="161"/>
      <c r="AJ34" s="161"/>
      <c r="AK34" s="161">
        <v>19</v>
      </c>
      <c r="AO34" s="1"/>
      <c r="AQ34" s="1"/>
      <c r="AR34" s="1"/>
      <c r="BB34" s="1"/>
      <c r="BD34" s="4"/>
      <c r="BL34" s="1"/>
      <c r="BT34" s="1"/>
      <c r="BU34" s="1"/>
      <c r="BV34" s="1"/>
    </row>
    <row r="35" spans="1:74" x14ac:dyDescent="0.25">
      <c r="A35" s="5" t="s">
        <v>499</v>
      </c>
      <c r="B35" s="166">
        <v>7</v>
      </c>
      <c r="E35" s="166"/>
      <c r="F35" s="166">
        <v>1</v>
      </c>
      <c r="G35" s="166">
        <v>1</v>
      </c>
      <c r="H35" s="166">
        <v>2</v>
      </c>
      <c r="I35" s="166">
        <v>2</v>
      </c>
      <c r="J35" s="166">
        <v>2</v>
      </c>
      <c r="K35" s="166">
        <v>1</v>
      </c>
      <c r="L35" s="166">
        <v>1</v>
      </c>
      <c r="M35" s="166">
        <v>2</v>
      </c>
      <c r="N35" s="166">
        <v>1</v>
      </c>
      <c r="O35" s="166">
        <v>3</v>
      </c>
      <c r="P35" s="166">
        <v>2</v>
      </c>
      <c r="Q35" s="166">
        <v>1</v>
      </c>
      <c r="R35" s="166">
        <v>1</v>
      </c>
      <c r="S35" s="166">
        <v>1</v>
      </c>
      <c r="T35" s="166">
        <v>1</v>
      </c>
      <c r="U35" s="166">
        <v>1</v>
      </c>
      <c r="V35" s="166">
        <v>5</v>
      </c>
      <c r="W35" s="166">
        <v>1</v>
      </c>
      <c r="X35" s="166">
        <v>4</v>
      </c>
      <c r="Y35" s="166">
        <v>2</v>
      </c>
      <c r="Z35" s="166">
        <v>4</v>
      </c>
      <c r="AA35" s="166">
        <v>5</v>
      </c>
      <c r="AB35" s="166">
        <v>4</v>
      </c>
      <c r="AC35" s="166">
        <v>2</v>
      </c>
      <c r="AD35" s="166">
        <v>4</v>
      </c>
      <c r="AE35" s="166"/>
      <c r="AF35" s="3"/>
      <c r="AG35" s="166"/>
      <c r="AH35" s="166"/>
      <c r="AI35" s="166"/>
      <c r="AJ35" s="166"/>
      <c r="AK35" s="166">
        <v>18</v>
      </c>
    </row>
    <row r="36" spans="1:74" customFormat="1" x14ac:dyDescent="0.25">
      <c r="A36" s="5" t="s">
        <v>503</v>
      </c>
      <c r="B36" s="169">
        <v>7</v>
      </c>
      <c r="C36" s="176"/>
      <c r="D36" s="175"/>
      <c r="E36" s="169"/>
      <c r="F36" s="169">
        <v>1</v>
      </c>
      <c r="G36" s="169">
        <v>1</v>
      </c>
      <c r="H36" s="169">
        <v>1</v>
      </c>
      <c r="I36" s="169">
        <v>1</v>
      </c>
      <c r="J36" s="169">
        <v>3</v>
      </c>
      <c r="K36" s="169">
        <v>2</v>
      </c>
      <c r="L36" s="169">
        <v>1</v>
      </c>
      <c r="M36" s="169">
        <v>1</v>
      </c>
      <c r="N36" s="169">
        <v>3</v>
      </c>
      <c r="O36" s="169">
        <v>2</v>
      </c>
      <c r="P36" s="169">
        <v>1</v>
      </c>
      <c r="Q36" s="169">
        <v>1</v>
      </c>
      <c r="R36" s="169">
        <v>3</v>
      </c>
      <c r="S36" s="169">
        <v>1</v>
      </c>
      <c r="T36" s="169">
        <v>3</v>
      </c>
      <c r="U36" s="169">
        <v>1</v>
      </c>
      <c r="V36" s="169">
        <v>2</v>
      </c>
      <c r="W36" s="169">
        <v>1</v>
      </c>
      <c r="X36" s="169">
        <v>1</v>
      </c>
      <c r="Y36" s="169">
        <v>1</v>
      </c>
      <c r="Z36" s="169">
        <v>3</v>
      </c>
      <c r="AA36" s="169">
        <v>5</v>
      </c>
      <c r="AB36" s="169">
        <v>2</v>
      </c>
      <c r="AC36" s="169">
        <v>1</v>
      </c>
      <c r="AD36" s="169">
        <v>2</v>
      </c>
      <c r="AE36" s="169"/>
      <c r="AF36" s="3"/>
      <c r="AG36" s="169"/>
      <c r="AH36" s="169"/>
      <c r="AI36" s="169"/>
      <c r="AJ36" s="169"/>
      <c r="AK36" s="169">
        <v>19</v>
      </c>
      <c r="AQ36" s="1"/>
      <c r="AR36" s="1"/>
      <c r="BB36" s="1"/>
      <c r="BD36" s="4"/>
      <c r="BL36" s="1"/>
      <c r="BT36" s="1"/>
      <c r="BU36" s="1"/>
      <c r="BV36" s="1"/>
    </row>
    <row r="37" spans="1:74" customFormat="1" x14ac:dyDescent="0.25">
      <c r="A37" s="5" t="s">
        <v>522</v>
      </c>
      <c r="B37" s="173">
        <v>7</v>
      </c>
      <c r="C37" s="176"/>
      <c r="D37" s="175"/>
      <c r="E37" s="173"/>
      <c r="F37" s="173">
        <v>1</v>
      </c>
      <c r="G37" s="173">
        <v>1</v>
      </c>
      <c r="H37" s="173">
        <v>1</v>
      </c>
      <c r="I37" s="173">
        <v>1</v>
      </c>
      <c r="J37" s="173">
        <v>1</v>
      </c>
      <c r="K37" s="173">
        <v>1</v>
      </c>
      <c r="L37" s="173">
        <v>1</v>
      </c>
      <c r="M37" s="173">
        <v>1</v>
      </c>
      <c r="N37" s="173">
        <v>3</v>
      </c>
      <c r="O37" s="173">
        <v>1</v>
      </c>
      <c r="P37" s="173">
        <v>2</v>
      </c>
      <c r="Q37" s="173">
        <v>1</v>
      </c>
      <c r="R37" s="173">
        <v>4</v>
      </c>
      <c r="S37" s="173">
        <v>1</v>
      </c>
      <c r="T37" s="173">
        <v>5</v>
      </c>
      <c r="U37" s="173">
        <v>11</v>
      </c>
      <c r="V37" s="173">
        <v>2</v>
      </c>
      <c r="W37" s="173">
        <v>1</v>
      </c>
      <c r="X37" s="173">
        <v>2</v>
      </c>
      <c r="Y37" s="173">
        <v>7</v>
      </c>
      <c r="Z37" s="173">
        <v>1</v>
      </c>
      <c r="AA37" s="173">
        <v>1</v>
      </c>
      <c r="AB37" s="173">
        <v>11</v>
      </c>
      <c r="AC37" s="173"/>
      <c r="AD37" s="173"/>
      <c r="AE37" s="173"/>
      <c r="AF37" s="3"/>
      <c r="AG37" s="173"/>
      <c r="AH37" s="173"/>
      <c r="AI37" s="173"/>
      <c r="AJ37" s="173"/>
      <c r="AK37" s="173">
        <v>15</v>
      </c>
      <c r="AQ37" s="1"/>
      <c r="AR37" s="1"/>
      <c r="BB37" s="1"/>
      <c r="BD37" s="4"/>
      <c r="BL37" s="1"/>
      <c r="BT37" s="1"/>
      <c r="BU37" s="1"/>
      <c r="BV37" s="1"/>
    </row>
    <row r="38" spans="1:74" customFormat="1" x14ac:dyDescent="0.25">
      <c r="A38" s="5" t="s">
        <v>544</v>
      </c>
      <c r="B38" s="176">
        <v>7</v>
      </c>
      <c r="C38" s="176"/>
      <c r="D38" s="176"/>
      <c r="E38" s="176"/>
      <c r="F38" s="176">
        <v>1</v>
      </c>
      <c r="G38" s="176">
        <v>2</v>
      </c>
      <c r="H38" s="176">
        <v>1</v>
      </c>
      <c r="I38" s="176">
        <v>1</v>
      </c>
      <c r="J38" s="176">
        <v>1</v>
      </c>
      <c r="K38" s="176">
        <v>1</v>
      </c>
      <c r="L38" s="176">
        <v>1</v>
      </c>
      <c r="M38" s="176">
        <v>1</v>
      </c>
      <c r="N38" s="176">
        <v>1</v>
      </c>
      <c r="O38" s="176">
        <v>1</v>
      </c>
      <c r="P38" s="176">
        <v>2</v>
      </c>
      <c r="Q38" s="176">
        <v>2</v>
      </c>
      <c r="R38" s="176">
        <v>2</v>
      </c>
      <c r="S38" s="176">
        <v>1</v>
      </c>
      <c r="T38" s="176">
        <v>2</v>
      </c>
      <c r="U38" s="176">
        <v>1</v>
      </c>
      <c r="V38" s="176">
        <v>1</v>
      </c>
      <c r="W38" s="176">
        <v>1</v>
      </c>
      <c r="X38" s="176">
        <v>1</v>
      </c>
      <c r="Y38" s="176">
        <v>1</v>
      </c>
      <c r="Z38" s="176">
        <v>1</v>
      </c>
      <c r="AA38" s="176">
        <v>4</v>
      </c>
      <c r="AB38" s="176">
        <v>3</v>
      </c>
      <c r="AC38" s="176">
        <v>6</v>
      </c>
      <c r="AD38" s="176">
        <v>11</v>
      </c>
      <c r="AE38" s="176"/>
      <c r="AF38" s="3"/>
      <c r="AG38" s="176"/>
      <c r="AH38" s="176"/>
      <c r="AI38" s="176"/>
      <c r="AJ38" s="176"/>
      <c r="AK38" s="176">
        <v>22</v>
      </c>
      <c r="AQ38" s="1"/>
      <c r="AR38" s="1"/>
      <c r="BB38" s="1"/>
      <c r="BD38" s="4"/>
      <c r="BL38" s="1"/>
      <c r="BT38" s="1"/>
      <c r="BU38" s="1"/>
      <c r="BV38" s="1"/>
    </row>
    <row r="39" spans="1:74" customFormat="1" x14ac:dyDescent="0.25">
      <c r="A39" s="5" t="s">
        <v>553</v>
      </c>
      <c r="B39" s="181">
        <v>7</v>
      </c>
      <c r="C39" s="181"/>
      <c r="D39" s="181"/>
      <c r="E39" s="181"/>
      <c r="F39" s="181">
        <v>2</v>
      </c>
      <c r="G39" s="181">
        <v>1</v>
      </c>
      <c r="H39" s="181">
        <v>1</v>
      </c>
      <c r="I39" s="181">
        <v>2</v>
      </c>
      <c r="J39" s="181">
        <v>1</v>
      </c>
      <c r="K39" s="181">
        <v>1</v>
      </c>
      <c r="L39" s="181">
        <v>2</v>
      </c>
      <c r="M39" s="181">
        <v>1</v>
      </c>
      <c r="N39" s="181">
        <v>2</v>
      </c>
      <c r="O39" s="181">
        <v>1</v>
      </c>
      <c r="P39" s="181">
        <v>3</v>
      </c>
      <c r="Q39" s="181">
        <v>1</v>
      </c>
      <c r="R39" s="181">
        <v>2</v>
      </c>
      <c r="S39" s="181">
        <v>4</v>
      </c>
      <c r="T39" s="181">
        <v>2</v>
      </c>
      <c r="U39" s="181">
        <v>1</v>
      </c>
      <c r="V39" s="181">
        <v>1</v>
      </c>
      <c r="W39" s="181">
        <v>2</v>
      </c>
      <c r="X39" s="181">
        <v>2</v>
      </c>
      <c r="Y39" s="181">
        <v>3</v>
      </c>
      <c r="Z39" s="181">
        <v>3</v>
      </c>
      <c r="AA39" s="181">
        <v>1</v>
      </c>
      <c r="AB39" s="181">
        <v>5</v>
      </c>
      <c r="AC39" s="181">
        <v>1</v>
      </c>
      <c r="AD39" s="181">
        <v>1</v>
      </c>
      <c r="AE39" s="181">
        <v>9</v>
      </c>
      <c r="AF39" s="3">
        <v>4</v>
      </c>
      <c r="AG39" s="181"/>
      <c r="AH39" s="181"/>
      <c r="AI39" s="181"/>
      <c r="AJ39" s="181"/>
      <c r="AK39" s="181">
        <v>18</v>
      </c>
      <c r="AQ39" s="1"/>
      <c r="AR39" s="1"/>
      <c r="BB39" s="1"/>
      <c r="BD39" s="4"/>
      <c r="BL39" s="1"/>
      <c r="BT39" s="1"/>
      <c r="BU39" s="1"/>
      <c r="BV39" s="1"/>
    </row>
    <row r="40" spans="1:74" customFormat="1" x14ac:dyDescent="0.25">
      <c r="A40" s="3"/>
      <c r="B40" s="1"/>
      <c r="C40" s="176"/>
      <c r="D40" s="17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Q40" s="1"/>
      <c r="AR40" s="1"/>
      <c r="BB40" s="1"/>
      <c r="BD40" s="4"/>
      <c r="BL40" s="1"/>
      <c r="BT40" s="1"/>
      <c r="BU40" s="1"/>
      <c r="BV40" s="1"/>
    </row>
    <row r="41" spans="1:74" x14ac:dyDescent="0.25">
      <c r="A41" s="3"/>
      <c r="B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</row>
    <row r="42" spans="1:74" customFormat="1" x14ac:dyDescent="0.25">
      <c r="A42" s="1"/>
      <c r="B42" s="1"/>
      <c r="C42" s="176"/>
      <c r="D42" s="17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Q42" s="1"/>
      <c r="AR42" s="1"/>
      <c r="BB42" s="1"/>
      <c r="BD42" s="4"/>
      <c r="BL42" s="1"/>
      <c r="BT42" s="1"/>
      <c r="BU42" s="1"/>
      <c r="BV42" s="1"/>
    </row>
    <row r="43" spans="1:74" customFormat="1" x14ac:dyDescent="0.25">
      <c r="A43" s="5" t="s">
        <v>99</v>
      </c>
      <c r="B43" s="1">
        <v>8</v>
      </c>
      <c r="C43" s="176"/>
      <c r="D43" s="175"/>
      <c r="E43" s="1"/>
      <c r="F43" s="1"/>
      <c r="G43" s="1">
        <v>1</v>
      </c>
      <c r="H43" s="1">
        <v>4</v>
      </c>
      <c r="I43" s="1">
        <v>2</v>
      </c>
      <c r="J43" s="1">
        <v>2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2</v>
      </c>
      <c r="Q43" s="1">
        <v>1</v>
      </c>
      <c r="R43" s="1">
        <v>2</v>
      </c>
      <c r="S43" s="1">
        <v>2</v>
      </c>
      <c r="T43" s="1">
        <v>1</v>
      </c>
      <c r="U43" s="1">
        <v>3</v>
      </c>
      <c r="V43" s="1">
        <v>2</v>
      </c>
      <c r="W43" s="1">
        <v>1</v>
      </c>
      <c r="X43" s="1">
        <v>3</v>
      </c>
      <c r="Y43" s="1">
        <v>3</v>
      </c>
      <c r="Z43" s="1">
        <v>1</v>
      </c>
      <c r="AA43" s="1">
        <v>1</v>
      </c>
      <c r="AB43" s="1">
        <v>1</v>
      </c>
      <c r="AC43" s="1">
        <v>2</v>
      </c>
      <c r="AD43" s="1">
        <v>5</v>
      </c>
      <c r="AE43" s="1">
        <v>1</v>
      </c>
      <c r="AF43" s="1">
        <v>12</v>
      </c>
      <c r="AG43" s="1">
        <v>2</v>
      </c>
      <c r="AH43" s="1"/>
      <c r="AI43" s="1"/>
      <c r="AJ43" s="1"/>
      <c r="AK43" s="1">
        <v>17</v>
      </c>
      <c r="AQ43" s="1"/>
      <c r="AR43" s="1"/>
      <c r="BB43" s="1"/>
      <c r="BD43" s="4"/>
      <c r="BL43" s="1"/>
      <c r="BT43" s="1"/>
      <c r="BU43" s="1"/>
      <c r="BV43" s="1"/>
    </row>
    <row r="44" spans="1:74" customFormat="1" x14ac:dyDescent="0.25">
      <c r="A44" s="5" t="s">
        <v>104</v>
      </c>
      <c r="B44" s="1">
        <v>8</v>
      </c>
      <c r="C44" s="176"/>
      <c r="D44" s="175"/>
      <c r="E44" s="1"/>
      <c r="F44" s="1"/>
      <c r="G44" s="1">
        <v>1</v>
      </c>
      <c r="H44" s="1">
        <v>2</v>
      </c>
      <c r="I44" s="1">
        <v>1</v>
      </c>
      <c r="J44" s="1">
        <v>2</v>
      </c>
      <c r="K44" s="1">
        <v>1</v>
      </c>
      <c r="L44" s="1">
        <v>1</v>
      </c>
      <c r="M44" s="1">
        <v>2</v>
      </c>
      <c r="N44" s="1">
        <v>1</v>
      </c>
      <c r="O44" s="1">
        <v>1</v>
      </c>
      <c r="P44" s="1">
        <v>1</v>
      </c>
      <c r="Q44" s="1">
        <v>2</v>
      </c>
      <c r="R44" s="1">
        <v>2</v>
      </c>
      <c r="S44" s="1">
        <v>3</v>
      </c>
      <c r="T44" s="1">
        <v>1</v>
      </c>
      <c r="U44" s="1">
        <v>1</v>
      </c>
      <c r="V44" s="1">
        <v>6</v>
      </c>
      <c r="W44" s="1">
        <v>2</v>
      </c>
      <c r="X44" s="1">
        <v>1</v>
      </c>
      <c r="Y44" s="1">
        <v>6</v>
      </c>
      <c r="Z44" s="1">
        <v>2</v>
      </c>
      <c r="AA44" s="1">
        <v>2</v>
      </c>
      <c r="AB44" s="1">
        <v>3</v>
      </c>
      <c r="AC44" s="1">
        <v>1</v>
      </c>
      <c r="AD44" s="1">
        <v>3</v>
      </c>
      <c r="AE44" s="1">
        <v>1</v>
      </c>
      <c r="AF44" s="1">
        <v>7</v>
      </c>
      <c r="AG44" s="1"/>
      <c r="AH44" s="1"/>
      <c r="AI44" s="1"/>
      <c r="AJ44" s="1"/>
      <c r="AK44" s="1">
        <v>17</v>
      </c>
      <c r="AQ44" s="1"/>
      <c r="AR44" s="1"/>
      <c r="BB44" s="1"/>
      <c r="BD44" s="4"/>
      <c r="BL44" s="1"/>
      <c r="BT44" s="1"/>
      <c r="BU44" s="1"/>
      <c r="BV44" s="1"/>
    </row>
    <row r="45" spans="1:74" customFormat="1" x14ac:dyDescent="0.25">
      <c r="A45" s="5" t="s">
        <v>116</v>
      </c>
      <c r="B45" s="1">
        <v>8</v>
      </c>
      <c r="C45" s="176"/>
      <c r="D45" s="175"/>
      <c r="E45" s="1"/>
      <c r="F45" s="1"/>
      <c r="G45" s="1">
        <v>1</v>
      </c>
      <c r="H45" s="1">
        <v>2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2</v>
      </c>
      <c r="Q45" s="1">
        <v>3</v>
      </c>
      <c r="R45" s="1">
        <v>2</v>
      </c>
      <c r="S45" s="1">
        <v>1</v>
      </c>
      <c r="T45" s="1">
        <v>4</v>
      </c>
      <c r="U45" s="1">
        <v>1</v>
      </c>
      <c r="V45" s="1">
        <v>3</v>
      </c>
      <c r="W45" s="1">
        <v>1</v>
      </c>
      <c r="X45" s="1">
        <v>5</v>
      </c>
      <c r="Y45" s="1">
        <v>1</v>
      </c>
      <c r="Z45" s="1">
        <v>5</v>
      </c>
      <c r="AA45" s="1">
        <v>3</v>
      </c>
      <c r="AB45" s="1">
        <v>3</v>
      </c>
      <c r="AC45" s="1">
        <v>5</v>
      </c>
      <c r="AD45" s="1"/>
      <c r="AE45" s="1"/>
      <c r="AF45" s="1"/>
      <c r="AG45" s="1"/>
      <c r="AH45" s="1"/>
      <c r="AI45" s="1"/>
      <c r="AJ45" s="1"/>
      <c r="AK45" s="1">
        <v>17</v>
      </c>
      <c r="AQ45" s="1"/>
      <c r="AR45" s="1"/>
      <c r="BB45" s="1"/>
      <c r="BD45" s="4"/>
      <c r="BL45" s="1"/>
      <c r="BT45" s="1"/>
      <c r="BU45" s="1"/>
      <c r="BV45" s="1"/>
    </row>
    <row r="46" spans="1:74" customFormat="1" x14ac:dyDescent="0.25">
      <c r="A46" s="5" t="s">
        <v>143</v>
      </c>
      <c r="B46" s="1">
        <v>8</v>
      </c>
      <c r="C46" s="176"/>
      <c r="D46" s="175"/>
      <c r="E46" s="1"/>
      <c r="F46" s="1"/>
      <c r="G46" s="1">
        <v>1</v>
      </c>
      <c r="H46" s="1">
        <v>1</v>
      </c>
      <c r="I46" s="1">
        <v>1</v>
      </c>
      <c r="J46" s="1">
        <v>2</v>
      </c>
      <c r="K46" s="1">
        <v>3</v>
      </c>
      <c r="L46" s="1">
        <v>1</v>
      </c>
      <c r="M46" s="1">
        <v>2</v>
      </c>
      <c r="N46" s="1">
        <v>3</v>
      </c>
      <c r="O46" s="1">
        <v>1</v>
      </c>
      <c r="P46" s="1">
        <v>1</v>
      </c>
      <c r="Q46" s="1">
        <v>3</v>
      </c>
      <c r="R46" s="1">
        <v>3</v>
      </c>
      <c r="S46" s="1">
        <v>2</v>
      </c>
      <c r="T46" s="1">
        <v>2</v>
      </c>
      <c r="U46" s="1">
        <v>2</v>
      </c>
      <c r="V46" s="1">
        <v>4</v>
      </c>
      <c r="W46" s="1">
        <v>7</v>
      </c>
      <c r="X46" s="1">
        <v>1</v>
      </c>
      <c r="Y46" s="1">
        <v>11</v>
      </c>
      <c r="Z46" s="1">
        <v>3</v>
      </c>
      <c r="AA46" s="1">
        <v>1</v>
      </c>
      <c r="AB46" s="1">
        <v>1</v>
      </c>
      <c r="AC46" s="1">
        <v>1</v>
      </c>
      <c r="AD46" s="1">
        <v>1</v>
      </c>
      <c r="AE46" s="1">
        <v>1</v>
      </c>
      <c r="AF46" s="1">
        <v>2</v>
      </c>
      <c r="AG46" s="1"/>
      <c r="AH46" s="1"/>
      <c r="AI46" s="1"/>
      <c r="AJ46" s="1"/>
      <c r="AK46" s="1">
        <v>15</v>
      </c>
      <c r="AQ46" s="1"/>
      <c r="AR46" s="1"/>
      <c r="BB46" s="1"/>
      <c r="BD46" s="4"/>
      <c r="BL46" s="1"/>
      <c r="BT46" s="1"/>
      <c r="BU46" s="1"/>
      <c r="BV46" s="1"/>
    </row>
    <row r="47" spans="1:74" customFormat="1" x14ac:dyDescent="0.25">
      <c r="A47" s="5" t="s">
        <v>145</v>
      </c>
      <c r="B47" s="1">
        <v>8</v>
      </c>
      <c r="C47" s="176"/>
      <c r="D47" s="175"/>
      <c r="E47" s="1"/>
      <c r="F47" s="1"/>
      <c r="G47" s="1">
        <v>1</v>
      </c>
      <c r="H47" s="1">
        <v>1</v>
      </c>
      <c r="I47" s="1">
        <v>1</v>
      </c>
      <c r="J47" s="1">
        <v>3</v>
      </c>
      <c r="K47" s="1">
        <v>3</v>
      </c>
      <c r="L47" s="1">
        <v>2</v>
      </c>
      <c r="M47" s="1">
        <v>2</v>
      </c>
      <c r="N47" s="1">
        <v>3</v>
      </c>
      <c r="O47" s="1">
        <v>1</v>
      </c>
      <c r="P47" s="1">
        <v>1</v>
      </c>
      <c r="Q47" s="1">
        <v>2</v>
      </c>
      <c r="R47" s="1">
        <v>1</v>
      </c>
      <c r="S47" s="1">
        <v>1</v>
      </c>
      <c r="T47" s="1">
        <v>3</v>
      </c>
      <c r="U47" s="1">
        <v>1</v>
      </c>
      <c r="V47" s="1">
        <v>2</v>
      </c>
      <c r="W47" s="1">
        <v>3</v>
      </c>
      <c r="X47" s="1">
        <v>4</v>
      </c>
      <c r="Y47" s="1">
        <v>2</v>
      </c>
      <c r="Z47" s="1">
        <v>1</v>
      </c>
      <c r="AA47" s="1">
        <v>1</v>
      </c>
      <c r="AB47" s="1">
        <v>1</v>
      </c>
      <c r="AC47" s="1"/>
      <c r="AD47" s="1"/>
      <c r="AE47" s="1"/>
      <c r="AF47" s="1"/>
      <c r="AG47" s="1"/>
      <c r="AH47" s="1"/>
      <c r="AI47" s="1"/>
      <c r="AJ47" s="1"/>
      <c r="AK47" s="1">
        <v>16</v>
      </c>
      <c r="AQ47" s="1"/>
      <c r="AR47" s="1"/>
      <c r="BB47" s="1"/>
      <c r="BD47" s="4"/>
      <c r="BL47" s="1"/>
      <c r="BT47" s="1"/>
      <c r="BU47" s="1"/>
      <c r="BV47" s="1"/>
    </row>
    <row r="48" spans="1:74" customFormat="1" x14ac:dyDescent="0.25">
      <c r="A48" s="5" t="s">
        <v>150</v>
      </c>
      <c r="B48" s="1">
        <v>8</v>
      </c>
      <c r="C48" s="176"/>
      <c r="D48" s="175"/>
      <c r="E48" s="1"/>
      <c r="F48" s="1"/>
      <c r="G48" s="1">
        <v>1</v>
      </c>
      <c r="H48" s="1">
        <v>1</v>
      </c>
      <c r="I48" s="1">
        <v>1</v>
      </c>
      <c r="J48" s="1">
        <v>1</v>
      </c>
      <c r="K48" s="1">
        <v>2</v>
      </c>
      <c r="L48" s="1">
        <v>1</v>
      </c>
      <c r="M48" s="1">
        <v>1</v>
      </c>
      <c r="N48" s="1">
        <v>1</v>
      </c>
      <c r="O48" s="1">
        <v>2</v>
      </c>
      <c r="P48" s="1">
        <v>2</v>
      </c>
      <c r="Q48" s="1">
        <v>2</v>
      </c>
      <c r="R48" s="1">
        <v>3</v>
      </c>
      <c r="S48" s="1">
        <v>5</v>
      </c>
      <c r="T48" s="1">
        <v>4</v>
      </c>
      <c r="U48" s="1">
        <v>3</v>
      </c>
      <c r="V48" s="1">
        <v>4</v>
      </c>
      <c r="W48" s="1">
        <v>1</v>
      </c>
      <c r="X48" s="1">
        <v>3</v>
      </c>
      <c r="Y48" s="1">
        <v>7</v>
      </c>
      <c r="Z48" s="1">
        <v>1</v>
      </c>
      <c r="AA48" s="1">
        <v>2</v>
      </c>
      <c r="AB48" s="1"/>
      <c r="AC48" s="1"/>
      <c r="AD48" s="1"/>
      <c r="AE48" s="1"/>
      <c r="AF48" s="1"/>
      <c r="AG48" s="1"/>
      <c r="AH48" s="1"/>
      <c r="AI48" s="1"/>
      <c r="AJ48" s="1"/>
      <c r="AK48" s="1">
        <v>15</v>
      </c>
      <c r="AQ48" s="1"/>
      <c r="AR48" s="1"/>
      <c r="BB48" s="1"/>
      <c r="BD48" s="4"/>
      <c r="BL48" s="1"/>
      <c r="BT48" s="1"/>
      <c r="BU48" s="1"/>
      <c r="BV48" s="1"/>
    </row>
    <row r="49" spans="1:74" customFormat="1" x14ac:dyDescent="0.25">
      <c r="A49" s="5" t="s">
        <v>153</v>
      </c>
      <c r="B49" s="1">
        <v>8</v>
      </c>
      <c r="C49" s="176"/>
      <c r="D49" s="175"/>
      <c r="E49" s="1"/>
      <c r="F49" s="1"/>
      <c r="G49" s="1">
        <v>1</v>
      </c>
      <c r="H49" s="1">
        <v>2</v>
      </c>
      <c r="I49" s="1">
        <v>1</v>
      </c>
      <c r="J49" s="1">
        <v>2</v>
      </c>
      <c r="K49" s="1">
        <v>1</v>
      </c>
      <c r="L49" s="1">
        <v>1</v>
      </c>
      <c r="M49" s="1">
        <v>2</v>
      </c>
      <c r="N49" s="1">
        <v>2</v>
      </c>
      <c r="O49" s="1">
        <v>2</v>
      </c>
      <c r="P49" s="1">
        <v>2</v>
      </c>
      <c r="Q49" s="1">
        <v>1</v>
      </c>
      <c r="R49" s="1">
        <v>1</v>
      </c>
      <c r="S49" s="1">
        <v>1</v>
      </c>
      <c r="T49" s="1">
        <v>4</v>
      </c>
      <c r="U49" s="1">
        <v>1</v>
      </c>
      <c r="V49" s="1">
        <v>9</v>
      </c>
      <c r="W49" s="1">
        <v>4</v>
      </c>
      <c r="X49" s="1">
        <v>1</v>
      </c>
      <c r="Y49" s="1">
        <v>1</v>
      </c>
      <c r="Z49" s="1">
        <v>3</v>
      </c>
      <c r="AA49" s="1">
        <v>3</v>
      </c>
      <c r="AB49" s="1">
        <v>3</v>
      </c>
      <c r="AC49" s="1">
        <v>1</v>
      </c>
      <c r="AD49" s="1"/>
      <c r="AE49" s="1"/>
      <c r="AF49" s="1"/>
      <c r="AG49" s="1"/>
      <c r="AH49" s="1"/>
      <c r="AI49" s="1"/>
      <c r="AJ49" s="1"/>
      <c r="AK49" s="1">
        <v>15</v>
      </c>
      <c r="AQ49" s="1"/>
      <c r="AR49" s="1"/>
      <c r="BB49" s="1"/>
      <c r="BD49" s="4"/>
      <c r="BL49" s="1"/>
      <c r="BT49" s="1"/>
      <c r="BU49" s="1"/>
      <c r="BV49" s="1"/>
    </row>
    <row r="50" spans="1:74" customFormat="1" x14ac:dyDescent="0.25">
      <c r="A50" s="5" t="s">
        <v>157</v>
      </c>
      <c r="B50" s="1">
        <v>8</v>
      </c>
      <c r="C50" s="176"/>
      <c r="D50" s="175"/>
      <c r="E50" s="1"/>
      <c r="F50" s="1"/>
      <c r="G50" s="1">
        <v>1</v>
      </c>
      <c r="H50" s="1">
        <v>2</v>
      </c>
      <c r="I50" s="1">
        <v>1</v>
      </c>
      <c r="J50" s="1">
        <v>1</v>
      </c>
      <c r="K50" s="1">
        <v>2</v>
      </c>
      <c r="L50" s="1">
        <v>1</v>
      </c>
      <c r="M50" s="1">
        <v>1</v>
      </c>
      <c r="N50" s="1">
        <v>1</v>
      </c>
      <c r="O50" s="1">
        <v>1</v>
      </c>
      <c r="P50" s="1">
        <v>1</v>
      </c>
      <c r="Q50" s="1">
        <v>1</v>
      </c>
      <c r="R50" s="1">
        <v>1</v>
      </c>
      <c r="S50" s="1">
        <v>2</v>
      </c>
      <c r="T50" s="1">
        <v>3</v>
      </c>
      <c r="U50" s="1">
        <v>3</v>
      </c>
      <c r="V50" s="1">
        <v>1</v>
      </c>
      <c r="W50" s="1">
        <v>8</v>
      </c>
      <c r="X50" s="1">
        <v>2</v>
      </c>
      <c r="Y50" s="1">
        <v>2</v>
      </c>
      <c r="Z50" s="1">
        <v>9</v>
      </c>
      <c r="AA50" s="1">
        <v>3</v>
      </c>
      <c r="AB50" s="1">
        <v>2</v>
      </c>
      <c r="AC50" s="1">
        <v>2</v>
      </c>
      <c r="AD50" s="1">
        <v>3</v>
      </c>
      <c r="AE50" s="1"/>
      <c r="AF50" s="1"/>
      <c r="AG50" s="1"/>
      <c r="AH50" s="1"/>
      <c r="AI50" s="1"/>
      <c r="AJ50" s="1"/>
      <c r="AK50" s="1">
        <v>16</v>
      </c>
      <c r="AQ50" s="1"/>
      <c r="AR50" s="1"/>
      <c r="BB50" s="1"/>
      <c r="BD50" s="4"/>
      <c r="BL50" s="1"/>
      <c r="BT50" s="1"/>
      <c r="BU50" s="1"/>
      <c r="BV50" s="1"/>
    </row>
    <row r="51" spans="1:74" customFormat="1" x14ac:dyDescent="0.25">
      <c r="A51" s="5" t="s">
        <v>182</v>
      </c>
      <c r="B51" s="1">
        <v>8</v>
      </c>
      <c r="C51" s="176"/>
      <c r="D51" s="175"/>
      <c r="E51" s="1"/>
      <c r="F51" s="1"/>
      <c r="G51" s="1">
        <v>1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1</v>
      </c>
      <c r="N51" s="1">
        <v>3</v>
      </c>
      <c r="O51" s="1">
        <v>2</v>
      </c>
      <c r="P51" s="1">
        <v>1</v>
      </c>
      <c r="Q51" s="1">
        <v>1</v>
      </c>
      <c r="R51" s="1">
        <v>1</v>
      </c>
      <c r="S51" s="1">
        <v>3</v>
      </c>
      <c r="T51" s="1">
        <v>1</v>
      </c>
      <c r="U51" s="1">
        <v>2</v>
      </c>
      <c r="V51" s="1">
        <v>6</v>
      </c>
      <c r="W51" s="1">
        <v>1</v>
      </c>
      <c r="X51" s="1">
        <v>3</v>
      </c>
      <c r="Y51" s="1">
        <v>10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>
        <v>17</v>
      </c>
      <c r="AQ51" s="1"/>
      <c r="AR51" s="1"/>
      <c r="BB51" s="1"/>
      <c r="BD51" s="4"/>
      <c r="BL51" s="1"/>
      <c r="BT51" s="1"/>
      <c r="BU51" s="1"/>
      <c r="BV51" s="1"/>
    </row>
    <row r="52" spans="1:74" customFormat="1" x14ac:dyDescent="0.25">
      <c r="A52" s="5" t="s">
        <v>183</v>
      </c>
      <c r="B52" s="1">
        <v>8</v>
      </c>
      <c r="C52" s="176"/>
      <c r="D52" s="175"/>
      <c r="E52" s="1"/>
      <c r="F52" s="1"/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2</v>
      </c>
      <c r="N52" s="1">
        <v>1</v>
      </c>
      <c r="O52" s="1">
        <v>6</v>
      </c>
      <c r="P52" s="1">
        <v>1</v>
      </c>
      <c r="Q52" s="1">
        <v>3</v>
      </c>
      <c r="R52" s="1">
        <v>2</v>
      </c>
      <c r="S52" s="1">
        <v>2</v>
      </c>
      <c r="T52" s="1">
        <v>2</v>
      </c>
      <c r="U52" s="1">
        <v>2</v>
      </c>
      <c r="V52" s="1">
        <v>1</v>
      </c>
      <c r="W52" s="1">
        <v>1</v>
      </c>
      <c r="X52" s="1">
        <v>1</v>
      </c>
      <c r="Y52" s="1">
        <v>2</v>
      </c>
      <c r="Z52" s="1">
        <v>2</v>
      </c>
      <c r="AA52" s="1">
        <v>5</v>
      </c>
      <c r="AB52" s="1">
        <v>8</v>
      </c>
      <c r="AC52" s="1">
        <v>2</v>
      </c>
      <c r="AD52" s="1"/>
      <c r="AE52" s="1"/>
      <c r="AF52" s="1"/>
      <c r="AG52" s="1"/>
      <c r="AH52" s="1"/>
      <c r="AI52" s="1"/>
      <c r="AJ52" s="1"/>
      <c r="AK52" s="1">
        <v>18</v>
      </c>
      <c r="AQ52" s="1"/>
      <c r="AR52" s="1"/>
      <c r="BB52" s="1"/>
      <c r="BD52" s="4"/>
      <c r="BL52" s="1"/>
      <c r="BT52" s="1"/>
      <c r="BU52" s="1"/>
      <c r="BV52" s="1"/>
    </row>
    <row r="53" spans="1:74" customFormat="1" x14ac:dyDescent="0.25">
      <c r="A53" s="5" t="s">
        <v>184</v>
      </c>
      <c r="B53" s="1">
        <v>8</v>
      </c>
      <c r="C53" s="176"/>
      <c r="D53" s="175"/>
      <c r="E53" s="1"/>
      <c r="F53" s="1"/>
      <c r="G53" s="1">
        <v>2</v>
      </c>
      <c r="H53" s="1">
        <v>2</v>
      </c>
      <c r="I53" s="1">
        <v>1</v>
      </c>
      <c r="J53" s="1">
        <v>1</v>
      </c>
      <c r="K53" s="1">
        <v>3</v>
      </c>
      <c r="L53" s="1">
        <v>1</v>
      </c>
      <c r="M53" s="1">
        <v>2</v>
      </c>
      <c r="N53" s="1">
        <v>2</v>
      </c>
      <c r="O53" s="1">
        <v>1</v>
      </c>
      <c r="P53" s="1">
        <v>6</v>
      </c>
      <c r="Q53" s="1">
        <v>1</v>
      </c>
      <c r="R53" s="1">
        <v>1</v>
      </c>
      <c r="S53" s="1">
        <v>2</v>
      </c>
      <c r="T53" s="1">
        <v>1</v>
      </c>
      <c r="U53" s="1">
        <v>3</v>
      </c>
      <c r="V53" s="1">
        <v>1</v>
      </c>
      <c r="W53" s="1">
        <v>3</v>
      </c>
      <c r="X53" s="1">
        <v>4</v>
      </c>
      <c r="Y53" s="1">
        <v>4</v>
      </c>
      <c r="Z53" s="1">
        <v>6</v>
      </c>
      <c r="AA53" s="1">
        <v>1</v>
      </c>
      <c r="AB53" s="1">
        <v>1</v>
      </c>
      <c r="AC53" s="1"/>
      <c r="AD53" s="1"/>
      <c r="AE53" s="1"/>
      <c r="AF53" s="1"/>
      <c r="AG53" s="1"/>
      <c r="AH53" s="1"/>
      <c r="AI53" s="1"/>
      <c r="AJ53" s="1"/>
      <c r="AK53" s="1">
        <v>16</v>
      </c>
      <c r="AQ53" s="1"/>
      <c r="AR53" s="1"/>
      <c r="BB53" s="1"/>
      <c r="BD53" s="4"/>
      <c r="BL53" s="1"/>
      <c r="BT53" s="1"/>
      <c r="BU53" s="1"/>
      <c r="BV53" s="1"/>
    </row>
    <row r="54" spans="1:74" customFormat="1" x14ac:dyDescent="0.25">
      <c r="A54" s="5" t="s">
        <v>185</v>
      </c>
      <c r="B54" s="1">
        <v>8</v>
      </c>
      <c r="C54" s="176"/>
      <c r="D54" s="175"/>
      <c r="E54" s="1"/>
      <c r="F54" s="1"/>
      <c r="G54" s="1">
        <v>1</v>
      </c>
      <c r="H54" s="1">
        <v>1</v>
      </c>
      <c r="I54" s="1">
        <v>5</v>
      </c>
      <c r="J54" s="1">
        <v>1</v>
      </c>
      <c r="K54" s="1">
        <v>1</v>
      </c>
      <c r="L54" s="1">
        <v>1</v>
      </c>
      <c r="M54" s="1">
        <v>3</v>
      </c>
      <c r="N54" s="1">
        <v>1</v>
      </c>
      <c r="O54" s="1">
        <v>1</v>
      </c>
      <c r="P54" s="1">
        <v>2</v>
      </c>
      <c r="Q54" s="1">
        <v>1</v>
      </c>
      <c r="R54" s="1">
        <v>2</v>
      </c>
      <c r="S54" s="1">
        <v>1</v>
      </c>
      <c r="T54" s="1">
        <v>1</v>
      </c>
      <c r="U54" s="1">
        <v>3</v>
      </c>
      <c r="V54" s="1">
        <v>1</v>
      </c>
      <c r="W54" s="1">
        <v>1</v>
      </c>
      <c r="X54" s="1">
        <v>2</v>
      </c>
      <c r="Y54" s="1">
        <v>4</v>
      </c>
      <c r="Z54" s="1">
        <v>1</v>
      </c>
      <c r="AA54" s="1">
        <v>2</v>
      </c>
      <c r="AB54" s="1">
        <v>2</v>
      </c>
      <c r="AC54" s="1">
        <v>1</v>
      </c>
      <c r="AD54" s="1">
        <v>4</v>
      </c>
      <c r="AE54" s="1">
        <v>1</v>
      </c>
      <c r="AF54" s="1">
        <v>11</v>
      </c>
      <c r="AG54" s="1"/>
      <c r="AH54" s="1"/>
      <c r="AI54" s="1"/>
      <c r="AJ54" s="1"/>
      <c r="AK54" s="1">
        <v>18</v>
      </c>
      <c r="AQ54" s="1"/>
      <c r="AR54" s="1"/>
      <c r="BB54" s="1"/>
      <c r="BD54" s="4"/>
      <c r="BL54" s="1"/>
      <c r="BT54" s="1"/>
      <c r="BU54" s="1"/>
      <c r="BV54" s="1"/>
    </row>
    <row r="55" spans="1:74" customFormat="1" x14ac:dyDescent="0.25">
      <c r="A55" s="5" t="s">
        <v>187</v>
      </c>
      <c r="B55" s="1">
        <v>8</v>
      </c>
      <c r="C55" s="176"/>
      <c r="D55" s="175"/>
      <c r="E55" s="1"/>
      <c r="F55" s="1"/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1">
        <v>3</v>
      </c>
      <c r="M55" s="1">
        <v>1</v>
      </c>
      <c r="N55" s="1">
        <v>1</v>
      </c>
      <c r="O55" s="1">
        <v>1</v>
      </c>
      <c r="P55" s="1">
        <v>1</v>
      </c>
      <c r="Q55" s="1">
        <v>1</v>
      </c>
      <c r="R55" s="1">
        <v>1</v>
      </c>
      <c r="S55" s="1">
        <v>3</v>
      </c>
      <c r="T55" s="1">
        <v>1</v>
      </c>
      <c r="U55" s="1">
        <v>4</v>
      </c>
      <c r="V55" s="1">
        <v>2</v>
      </c>
      <c r="W55" s="1">
        <v>1</v>
      </c>
      <c r="X55" s="1">
        <v>3</v>
      </c>
      <c r="Y55" s="1">
        <v>5</v>
      </c>
      <c r="Z55" s="1">
        <v>3</v>
      </c>
      <c r="AA55" s="1">
        <v>2</v>
      </c>
      <c r="AB55" s="1"/>
      <c r="AC55" s="1"/>
      <c r="AD55" s="1"/>
      <c r="AE55" s="1"/>
      <c r="AF55" s="1"/>
      <c r="AG55" s="1"/>
      <c r="AH55" s="1"/>
      <c r="AI55" s="1"/>
      <c r="AJ55" s="1"/>
      <c r="AK55" s="1">
        <v>18</v>
      </c>
      <c r="AQ55" s="1"/>
      <c r="AR55" s="1"/>
      <c r="BB55" s="1"/>
      <c r="BD55" s="4"/>
      <c r="BL55" s="1"/>
      <c r="BT55" s="1"/>
      <c r="BU55" s="1"/>
      <c r="BV55" s="1"/>
    </row>
    <row r="56" spans="1:74" customFormat="1" x14ac:dyDescent="0.25">
      <c r="A56" s="5" t="s">
        <v>196</v>
      </c>
      <c r="B56" s="1">
        <v>8</v>
      </c>
      <c r="C56" s="176"/>
      <c r="D56" s="175"/>
      <c r="E56" s="1"/>
      <c r="F56" s="1"/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1</v>
      </c>
      <c r="N56" s="1">
        <v>1</v>
      </c>
      <c r="O56" s="1">
        <v>2</v>
      </c>
      <c r="P56" s="1">
        <v>1</v>
      </c>
      <c r="Q56" s="1">
        <v>1</v>
      </c>
      <c r="R56" s="1">
        <v>1</v>
      </c>
      <c r="S56" s="1">
        <v>1</v>
      </c>
      <c r="T56" s="1">
        <v>4</v>
      </c>
      <c r="U56" s="1">
        <v>1</v>
      </c>
      <c r="V56" s="1">
        <v>3</v>
      </c>
      <c r="W56" s="1">
        <v>2</v>
      </c>
      <c r="X56" s="1">
        <v>7</v>
      </c>
      <c r="Y56" s="1">
        <v>2</v>
      </c>
      <c r="Z56" s="1">
        <v>2</v>
      </c>
      <c r="AA56" s="1">
        <v>3</v>
      </c>
      <c r="AB56" s="1">
        <v>5</v>
      </c>
      <c r="AC56" s="1">
        <v>2</v>
      </c>
      <c r="AD56" s="1">
        <v>4</v>
      </c>
      <c r="AE56" s="1">
        <v>2</v>
      </c>
      <c r="AF56" s="1"/>
      <c r="AG56" s="1"/>
      <c r="AH56" s="1"/>
      <c r="AI56" s="1"/>
      <c r="AJ56" s="1"/>
      <c r="AK56" s="1">
        <v>17</v>
      </c>
      <c r="AQ56" s="1"/>
      <c r="AR56" s="1"/>
      <c r="BB56" s="1"/>
      <c r="BD56" s="4"/>
      <c r="BL56" s="1"/>
      <c r="BT56" s="1"/>
      <c r="BU56" s="1"/>
      <c r="BV56" s="1"/>
    </row>
    <row r="57" spans="1:74" customFormat="1" x14ac:dyDescent="0.25">
      <c r="A57" s="5" t="s">
        <v>197</v>
      </c>
      <c r="B57" s="1">
        <v>8</v>
      </c>
      <c r="C57" s="176"/>
      <c r="D57" s="175"/>
      <c r="E57" s="1"/>
      <c r="F57" s="1"/>
      <c r="G57" s="1">
        <v>3</v>
      </c>
      <c r="H57" s="1">
        <v>1</v>
      </c>
      <c r="I57" s="1">
        <v>2</v>
      </c>
      <c r="J57" s="1">
        <v>1</v>
      </c>
      <c r="K57" s="1">
        <v>2</v>
      </c>
      <c r="L57" s="1">
        <v>1</v>
      </c>
      <c r="M57" s="1">
        <v>1</v>
      </c>
      <c r="N57" s="1">
        <v>2</v>
      </c>
      <c r="O57" s="1">
        <v>2</v>
      </c>
      <c r="P57" s="1">
        <v>1</v>
      </c>
      <c r="Q57" s="1">
        <v>1</v>
      </c>
      <c r="R57" s="1">
        <v>3</v>
      </c>
      <c r="S57" s="1">
        <v>1</v>
      </c>
      <c r="T57" s="1">
        <v>3</v>
      </c>
      <c r="U57" s="1">
        <v>2</v>
      </c>
      <c r="V57" s="1">
        <v>3</v>
      </c>
      <c r="W57" s="1">
        <v>1</v>
      </c>
      <c r="X57" s="1">
        <v>3</v>
      </c>
      <c r="Y57" s="1">
        <v>2</v>
      </c>
      <c r="Z57" s="1">
        <v>5</v>
      </c>
      <c r="AA57" s="1">
        <v>2</v>
      </c>
      <c r="AB57" s="1">
        <v>1</v>
      </c>
      <c r="AC57" s="1">
        <v>2</v>
      </c>
      <c r="AD57" s="1">
        <v>6</v>
      </c>
      <c r="AE57" s="1"/>
      <c r="AF57" s="1"/>
      <c r="AG57" s="1"/>
      <c r="AH57" s="1"/>
      <c r="AI57" s="1"/>
      <c r="AJ57" s="1"/>
      <c r="AK57" s="1">
        <v>17</v>
      </c>
      <c r="AQ57" s="1"/>
      <c r="AR57" s="1"/>
      <c r="BB57" s="1"/>
      <c r="BD57" s="4"/>
      <c r="BL57" s="1"/>
      <c r="BT57" s="1"/>
      <c r="BU57" s="1"/>
      <c r="BV57" s="1"/>
    </row>
    <row r="58" spans="1:74" customFormat="1" x14ac:dyDescent="0.25">
      <c r="A58" s="5" t="s">
        <v>198</v>
      </c>
      <c r="B58" s="1">
        <v>8</v>
      </c>
      <c r="C58" s="176"/>
      <c r="D58" s="175"/>
      <c r="E58" s="1"/>
      <c r="F58" s="1"/>
      <c r="G58" s="1">
        <v>2</v>
      </c>
      <c r="H58" s="1">
        <v>3</v>
      </c>
      <c r="I58" s="1">
        <v>3</v>
      </c>
      <c r="J58" s="1">
        <v>2</v>
      </c>
      <c r="K58" s="1">
        <v>4</v>
      </c>
      <c r="L58" s="1">
        <v>2</v>
      </c>
      <c r="M58" s="1">
        <v>3</v>
      </c>
      <c r="N58" s="1">
        <v>1</v>
      </c>
      <c r="O58" s="1">
        <v>2</v>
      </c>
      <c r="P58" s="1">
        <v>1</v>
      </c>
      <c r="Q58" s="1">
        <v>5</v>
      </c>
      <c r="R58" s="1">
        <v>1</v>
      </c>
      <c r="S58" s="1">
        <v>1</v>
      </c>
      <c r="T58" s="1">
        <v>2</v>
      </c>
      <c r="U58" s="1">
        <v>3</v>
      </c>
      <c r="V58" s="1">
        <v>8</v>
      </c>
      <c r="W58" s="1">
        <v>1</v>
      </c>
      <c r="X58" s="1">
        <v>4</v>
      </c>
      <c r="Y58" s="1">
        <v>5</v>
      </c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>
        <v>13</v>
      </c>
      <c r="AQ58" s="1"/>
      <c r="AR58" s="1"/>
      <c r="BB58" s="1"/>
      <c r="BD58" s="4"/>
      <c r="BL58" s="1"/>
      <c r="BT58" s="1"/>
      <c r="BU58" s="1"/>
      <c r="BV58" s="1"/>
    </row>
    <row r="59" spans="1:74" customFormat="1" x14ac:dyDescent="0.25">
      <c r="A59" s="5" t="s">
        <v>233</v>
      </c>
      <c r="B59" s="1">
        <v>8</v>
      </c>
      <c r="C59" s="176"/>
      <c r="D59" s="175"/>
      <c r="E59" s="1"/>
      <c r="F59" s="1"/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3</v>
      </c>
      <c r="M59" s="1">
        <v>1</v>
      </c>
      <c r="N59" s="1">
        <v>2</v>
      </c>
      <c r="O59" s="1">
        <v>1</v>
      </c>
      <c r="P59" s="1">
        <v>1</v>
      </c>
      <c r="Q59" s="1">
        <v>4</v>
      </c>
      <c r="R59" s="1">
        <v>1</v>
      </c>
      <c r="S59" s="1">
        <v>1</v>
      </c>
      <c r="T59" s="1">
        <v>2</v>
      </c>
      <c r="U59" s="1">
        <v>4</v>
      </c>
      <c r="V59" s="1">
        <v>2</v>
      </c>
      <c r="W59" s="1">
        <v>2</v>
      </c>
      <c r="X59" s="1">
        <v>1</v>
      </c>
      <c r="Y59" s="1">
        <v>11</v>
      </c>
      <c r="Z59" s="1">
        <v>2</v>
      </c>
      <c r="AA59" s="1">
        <v>3</v>
      </c>
      <c r="AB59" s="1">
        <v>2</v>
      </c>
      <c r="AC59" s="1">
        <v>1</v>
      </c>
      <c r="AD59" s="1"/>
      <c r="AE59" s="1"/>
      <c r="AF59" s="1"/>
      <c r="AG59" s="1"/>
      <c r="AH59" s="1"/>
      <c r="AI59" s="1"/>
      <c r="AJ59" s="1"/>
      <c r="AK59" s="1">
        <v>18</v>
      </c>
      <c r="AQ59" s="1"/>
      <c r="AR59" s="1"/>
      <c r="BB59" s="1"/>
      <c r="BD59" s="4"/>
      <c r="BL59" s="1"/>
      <c r="BT59" s="1"/>
      <c r="BU59" s="1"/>
      <c r="BV59" s="1"/>
    </row>
    <row r="60" spans="1:74" customFormat="1" x14ac:dyDescent="0.25">
      <c r="A60" s="5" t="s">
        <v>236</v>
      </c>
      <c r="B60" s="1">
        <v>8</v>
      </c>
      <c r="C60" s="176"/>
      <c r="D60" s="175"/>
      <c r="E60" s="1"/>
      <c r="F60" s="1"/>
      <c r="G60" s="1">
        <v>1</v>
      </c>
      <c r="H60" s="1">
        <v>1</v>
      </c>
      <c r="I60" s="1">
        <v>1</v>
      </c>
      <c r="J60" s="1">
        <v>2</v>
      </c>
      <c r="K60" s="1">
        <v>2</v>
      </c>
      <c r="L60" s="1">
        <v>1</v>
      </c>
      <c r="M60" s="1">
        <v>1</v>
      </c>
      <c r="N60" s="1">
        <v>1</v>
      </c>
      <c r="O60" s="1">
        <v>2</v>
      </c>
      <c r="P60" s="1">
        <v>1</v>
      </c>
      <c r="Q60" s="1">
        <v>2</v>
      </c>
      <c r="R60" s="1">
        <v>1</v>
      </c>
      <c r="S60" s="1">
        <v>1</v>
      </c>
      <c r="T60" s="1">
        <v>1</v>
      </c>
      <c r="U60" s="1">
        <v>2</v>
      </c>
      <c r="V60" s="1">
        <v>1</v>
      </c>
      <c r="W60" s="1">
        <v>1</v>
      </c>
      <c r="X60" s="1">
        <v>1</v>
      </c>
      <c r="Y60" s="1">
        <v>2</v>
      </c>
      <c r="Z60" s="1">
        <v>3</v>
      </c>
      <c r="AA60" s="1">
        <v>1</v>
      </c>
      <c r="AB60" s="1">
        <v>2</v>
      </c>
      <c r="AC60" s="1">
        <v>5</v>
      </c>
      <c r="AD60" s="1">
        <v>2</v>
      </c>
      <c r="AE60" s="1">
        <v>3</v>
      </c>
      <c r="AF60" s="1">
        <v>8</v>
      </c>
      <c r="AG60" s="1"/>
      <c r="AH60" s="1"/>
      <c r="AI60" s="1"/>
      <c r="AJ60" s="1"/>
      <c r="AK60" s="1">
        <v>21</v>
      </c>
      <c r="AQ60" s="1"/>
      <c r="AR60" s="1"/>
      <c r="BB60" s="1"/>
      <c r="BD60" s="4"/>
      <c r="BL60" s="1"/>
      <c r="BT60" s="1"/>
      <c r="BU60" s="1"/>
      <c r="BV60" s="1"/>
    </row>
    <row r="61" spans="1:74" customFormat="1" x14ac:dyDescent="0.25">
      <c r="A61" s="5" t="s">
        <v>238</v>
      </c>
      <c r="B61" s="1">
        <v>8</v>
      </c>
      <c r="C61" s="176"/>
      <c r="D61" s="175"/>
      <c r="E61" s="1"/>
      <c r="F61" s="1"/>
      <c r="G61" s="1">
        <v>1</v>
      </c>
      <c r="H61" s="1">
        <v>1</v>
      </c>
      <c r="I61" s="1">
        <v>2</v>
      </c>
      <c r="J61" s="1">
        <v>1</v>
      </c>
      <c r="K61" s="1">
        <v>5</v>
      </c>
      <c r="L61" s="1">
        <v>1</v>
      </c>
      <c r="M61" s="1">
        <v>3</v>
      </c>
      <c r="N61" s="1">
        <v>1</v>
      </c>
      <c r="O61" s="1">
        <v>2</v>
      </c>
      <c r="P61" s="1">
        <v>7</v>
      </c>
      <c r="Q61" s="1">
        <v>5</v>
      </c>
      <c r="R61" s="1">
        <v>1</v>
      </c>
      <c r="S61" s="1">
        <v>2</v>
      </c>
      <c r="T61" s="1">
        <v>2</v>
      </c>
      <c r="U61" s="1">
        <v>1</v>
      </c>
      <c r="V61" s="1">
        <v>1</v>
      </c>
      <c r="W61" s="1">
        <v>2</v>
      </c>
      <c r="X61" s="1">
        <v>4</v>
      </c>
      <c r="Y61" s="1">
        <v>3</v>
      </c>
      <c r="Z61" s="1">
        <v>1</v>
      </c>
      <c r="AA61" s="1">
        <v>5</v>
      </c>
      <c r="AB61" s="1"/>
      <c r="AC61" s="1"/>
      <c r="AD61" s="1"/>
      <c r="AE61" s="1"/>
      <c r="AF61" s="1"/>
      <c r="AG61" s="1"/>
      <c r="AH61" s="1"/>
      <c r="AI61" s="1"/>
      <c r="AJ61" s="1"/>
      <c r="AK61" s="1">
        <v>12</v>
      </c>
      <c r="AQ61" s="1"/>
      <c r="AR61" s="1"/>
      <c r="BB61" s="1"/>
      <c r="BD61" s="4"/>
      <c r="BL61" s="1"/>
      <c r="BT61" s="1"/>
      <c r="BU61" s="1"/>
      <c r="BV61" s="1"/>
    </row>
    <row r="62" spans="1:74" customFormat="1" x14ac:dyDescent="0.25">
      <c r="A62" s="10" t="s">
        <v>245</v>
      </c>
      <c r="B62" s="1">
        <v>8</v>
      </c>
      <c r="C62" s="176"/>
      <c r="D62" s="175"/>
      <c r="E62" s="1"/>
      <c r="F62" s="1"/>
      <c r="G62" s="1">
        <v>1</v>
      </c>
      <c r="H62" s="1">
        <v>2</v>
      </c>
      <c r="I62" s="1">
        <v>1</v>
      </c>
      <c r="J62" s="1">
        <v>1</v>
      </c>
      <c r="K62" s="1">
        <v>1</v>
      </c>
      <c r="L62" s="1">
        <v>3</v>
      </c>
      <c r="M62" s="1">
        <v>2</v>
      </c>
      <c r="N62" s="1">
        <v>4</v>
      </c>
      <c r="O62" s="1">
        <v>3</v>
      </c>
      <c r="P62" s="1">
        <v>1</v>
      </c>
      <c r="Q62" s="1">
        <v>1</v>
      </c>
      <c r="R62" s="1">
        <v>2</v>
      </c>
      <c r="S62" s="1">
        <v>1</v>
      </c>
      <c r="T62" s="1">
        <v>4</v>
      </c>
      <c r="U62" s="1">
        <v>1</v>
      </c>
      <c r="V62" s="1">
        <v>3</v>
      </c>
      <c r="W62" s="1">
        <v>1</v>
      </c>
      <c r="X62" s="1">
        <v>1</v>
      </c>
      <c r="Y62" s="1">
        <v>12</v>
      </c>
      <c r="Z62" s="1">
        <v>2</v>
      </c>
      <c r="AA62" s="1">
        <v>3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15</v>
      </c>
      <c r="AQ62" s="1"/>
      <c r="AR62" s="1"/>
      <c r="BB62" s="1"/>
      <c r="BD62" s="4"/>
      <c r="BL62" s="1"/>
      <c r="BT62" s="1"/>
      <c r="BU62" s="1"/>
      <c r="BV62" s="1"/>
    </row>
    <row r="63" spans="1:74" customFormat="1" x14ac:dyDescent="0.25">
      <c r="A63" s="10" t="s">
        <v>247</v>
      </c>
      <c r="B63" s="1">
        <v>8</v>
      </c>
      <c r="C63" s="176"/>
      <c r="D63" s="175"/>
      <c r="E63" s="1"/>
      <c r="F63" s="1"/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3</v>
      </c>
      <c r="O63" s="1">
        <v>1</v>
      </c>
      <c r="P63" s="1">
        <v>2</v>
      </c>
      <c r="Q63" s="1">
        <v>2</v>
      </c>
      <c r="R63" s="1">
        <v>3</v>
      </c>
      <c r="S63" s="1">
        <v>2</v>
      </c>
      <c r="T63" s="1">
        <v>1</v>
      </c>
      <c r="U63" s="1">
        <v>4</v>
      </c>
      <c r="V63" s="1">
        <v>1</v>
      </c>
      <c r="W63" s="1">
        <v>4</v>
      </c>
      <c r="X63" s="1">
        <v>2</v>
      </c>
      <c r="Y63" s="1">
        <v>1</v>
      </c>
      <c r="Z63" s="1">
        <v>2</v>
      </c>
      <c r="AA63" s="1">
        <v>3</v>
      </c>
      <c r="AB63" s="1">
        <v>3</v>
      </c>
      <c r="AC63" s="1">
        <v>1</v>
      </c>
      <c r="AD63" s="1"/>
      <c r="AE63" s="1"/>
      <c r="AF63" s="1"/>
      <c r="AG63" s="1"/>
      <c r="AH63" s="1"/>
      <c r="AI63" s="1"/>
      <c r="AJ63" s="1"/>
      <c r="AK63" s="1">
        <v>17</v>
      </c>
      <c r="AQ63" s="1"/>
      <c r="AR63" s="1"/>
      <c r="BB63" s="1"/>
      <c r="BD63" s="4"/>
      <c r="BL63" s="1"/>
      <c r="BT63" s="1"/>
      <c r="BU63" s="1"/>
      <c r="BV63" s="1"/>
    </row>
    <row r="64" spans="1:74" customFormat="1" x14ac:dyDescent="0.25">
      <c r="A64" s="10" t="s">
        <v>251</v>
      </c>
      <c r="B64" s="1">
        <v>8</v>
      </c>
      <c r="C64" s="176"/>
      <c r="D64" s="175"/>
      <c r="E64" s="1"/>
      <c r="F64" s="1"/>
      <c r="G64" s="1">
        <v>2</v>
      </c>
      <c r="H64" s="1">
        <v>2</v>
      </c>
      <c r="I64" s="1">
        <v>2</v>
      </c>
      <c r="J64" s="1">
        <v>2</v>
      </c>
      <c r="K64" s="1">
        <v>1</v>
      </c>
      <c r="L64" s="1">
        <v>2</v>
      </c>
      <c r="M64" s="1">
        <v>1</v>
      </c>
      <c r="N64" s="1">
        <v>2</v>
      </c>
      <c r="O64" s="1">
        <v>1</v>
      </c>
      <c r="P64" s="1">
        <v>1</v>
      </c>
      <c r="Q64" s="1">
        <v>2</v>
      </c>
      <c r="R64" s="1">
        <v>4</v>
      </c>
      <c r="S64" s="1">
        <v>1</v>
      </c>
      <c r="T64" s="1">
        <v>2</v>
      </c>
      <c r="U64" s="1">
        <v>1</v>
      </c>
      <c r="V64" s="1">
        <v>7</v>
      </c>
      <c r="W64" s="1">
        <v>2</v>
      </c>
      <c r="X64" s="1">
        <v>2</v>
      </c>
      <c r="Y64" s="1">
        <v>2</v>
      </c>
      <c r="Z64" s="1">
        <v>4</v>
      </c>
      <c r="AA64" s="1">
        <v>9</v>
      </c>
      <c r="AB64" s="1">
        <v>5</v>
      </c>
      <c r="AC64" s="1">
        <v>3</v>
      </c>
      <c r="AD64" s="1"/>
      <c r="AE64" s="1"/>
      <c r="AF64" s="1"/>
      <c r="AG64" s="1"/>
      <c r="AH64" s="1"/>
      <c r="AI64" s="1"/>
      <c r="AJ64" s="1"/>
      <c r="AK64" s="1">
        <v>15</v>
      </c>
      <c r="AQ64" s="1"/>
      <c r="AR64" s="1"/>
      <c r="BB64" s="1"/>
      <c r="BD64" s="4"/>
      <c r="BL64" s="1"/>
      <c r="BT64" s="1"/>
      <c r="BU64" s="1"/>
      <c r="BV64" s="1"/>
    </row>
    <row r="65" spans="1:74" customFormat="1" x14ac:dyDescent="0.25">
      <c r="A65" s="10" t="s">
        <v>254</v>
      </c>
      <c r="B65" s="1">
        <v>8</v>
      </c>
      <c r="C65" s="176"/>
      <c r="D65" s="175"/>
      <c r="E65" s="1"/>
      <c r="F65" s="1"/>
      <c r="G65" s="1">
        <v>1</v>
      </c>
      <c r="H65" s="1">
        <v>1</v>
      </c>
      <c r="I65" s="1">
        <v>1</v>
      </c>
      <c r="J65" s="1">
        <v>1</v>
      </c>
      <c r="K65" s="1">
        <v>2</v>
      </c>
      <c r="L65" s="1">
        <v>2</v>
      </c>
      <c r="M65" s="1">
        <v>2</v>
      </c>
      <c r="N65" s="1">
        <v>2</v>
      </c>
      <c r="O65" s="1">
        <v>1</v>
      </c>
      <c r="P65" s="1">
        <v>4</v>
      </c>
      <c r="Q65" s="1">
        <v>2</v>
      </c>
      <c r="R65" s="1">
        <v>5</v>
      </c>
      <c r="S65" s="1">
        <v>3</v>
      </c>
      <c r="T65" s="1">
        <v>1</v>
      </c>
      <c r="U65" s="1">
        <v>3</v>
      </c>
      <c r="V65" s="1">
        <v>1</v>
      </c>
      <c r="W65" s="1">
        <v>2</v>
      </c>
      <c r="X65" s="1">
        <v>1</v>
      </c>
      <c r="Y65" s="1">
        <v>2</v>
      </c>
      <c r="Z65" s="1">
        <v>1</v>
      </c>
      <c r="AA65" s="1">
        <v>4</v>
      </c>
      <c r="AB65" s="1">
        <v>1</v>
      </c>
      <c r="AC65" s="1">
        <v>3</v>
      </c>
      <c r="AD65" s="1">
        <v>1</v>
      </c>
      <c r="AE65" s="1">
        <v>11</v>
      </c>
      <c r="AF65" s="1"/>
      <c r="AG65" s="1"/>
      <c r="AH65" s="1"/>
      <c r="AI65" s="1"/>
      <c r="AJ65" s="1"/>
      <c r="AK65" s="1">
        <v>14</v>
      </c>
      <c r="AQ65" s="1"/>
      <c r="AR65" s="1"/>
      <c r="BB65" s="1"/>
      <c r="BD65" s="4"/>
      <c r="BL65" s="1"/>
      <c r="BT65" s="1"/>
      <c r="BU65" s="1"/>
      <c r="BV65" s="1"/>
    </row>
    <row r="66" spans="1:74" customFormat="1" x14ac:dyDescent="0.25">
      <c r="A66" s="10" t="s">
        <v>256</v>
      </c>
      <c r="B66" s="1">
        <v>8</v>
      </c>
      <c r="C66" s="176"/>
      <c r="D66" s="175"/>
      <c r="E66" s="1"/>
      <c r="F66" s="1"/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1</v>
      </c>
      <c r="P66" s="1">
        <v>2</v>
      </c>
      <c r="Q66" s="1">
        <v>1</v>
      </c>
      <c r="R66" s="1">
        <v>2</v>
      </c>
      <c r="S66" s="1">
        <v>3</v>
      </c>
      <c r="T66" s="1">
        <v>1</v>
      </c>
      <c r="U66" s="1">
        <v>1</v>
      </c>
      <c r="V66" s="1">
        <v>1</v>
      </c>
      <c r="W66" s="1">
        <v>4</v>
      </c>
      <c r="X66" s="1">
        <v>1</v>
      </c>
      <c r="Y66" s="1">
        <v>1</v>
      </c>
      <c r="Z66" s="1">
        <v>1</v>
      </c>
      <c r="AA66" s="1">
        <v>8</v>
      </c>
      <c r="AB66" s="1">
        <v>2</v>
      </c>
      <c r="AC66" s="1">
        <v>1</v>
      </c>
      <c r="AD66" s="1">
        <v>3</v>
      </c>
      <c r="AE66" s="1">
        <v>2</v>
      </c>
      <c r="AF66" s="1">
        <v>2</v>
      </c>
      <c r="AG66" s="1">
        <v>2</v>
      </c>
      <c r="AH66" s="1">
        <v>12</v>
      </c>
      <c r="AI66" s="1"/>
      <c r="AJ66" s="1"/>
      <c r="AK66" s="1">
        <v>20</v>
      </c>
      <c r="AQ66" s="1"/>
      <c r="AR66" s="1"/>
      <c r="BB66" s="1"/>
      <c r="BD66" s="4"/>
      <c r="BL66" s="1"/>
      <c r="BT66" s="1"/>
      <c r="BU66" s="1"/>
      <c r="BV66" s="1"/>
    </row>
    <row r="67" spans="1:74" customFormat="1" x14ac:dyDescent="0.25">
      <c r="A67" s="10" t="s">
        <v>259</v>
      </c>
      <c r="B67" s="1">
        <v>8</v>
      </c>
      <c r="C67" s="176"/>
      <c r="D67" s="175"/>
      <c r="E67" s="1"/>
      <c r="F67" s="1"/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1</v>
      </c>
      <c r="M67" s="1">
        <v>2</v>
      </c>
      <c r="N67" s="1">
        <v>1</v>
      </c>
      <c r="O67" s="1">
        <v>3</v>
      </c>
      <c r="P67" s="1">
        <v>1</v>
      </c>
      <c r="Q67" s="1">
        <v>1</v>
      </c>
      <c r="R67" s="1">
        <v>1</v>
      </c>
      <c r="S67" s="1">
        <v>2</v>
      </c>
      <c r="T67" s="1">
        <v>1</v>
      </c>
      <c r="U67" s="1">
        <v>4</v>
      </c>
      <c r="V67" s="1">
        <v>4</v>
      </c>
      <c r="W67" s="1">
        <v>5</v>
      </c>
      <c r="X67" s="1">
        <v>10</v>
      </c>
      <c r="Y67" s="1">
        <v>4</v>
      </c>
      <c r="Z67" s="1">
        <v>3</v>
      </c>
      <c r="AA67" s="1">
        <v>1</v>
      </c>
      <c r="AB67" s="1">
        <v>1</v>
      </c>
      <c r="AC67" s="1"/>
      <c r="AD67" s="1"/>
      <c r="AE67" s="1"/>
      <c r="AF67" s="1"/>
      <c r="AG67" s="1"/>
      <c r="AH67" s="1"/>
      <c r="AI67" s="1"/>
      <c r="AJ67" s="1"/>
      <c r="AK67" s="1">
        <v>16</v>
      </c>
      <c r="AQ67" s="1"/>
      <c r="AR67" s="1"/>
      <c r="BB67" s="1"/>
      <c r="BD67" s="4"/>
      <c r="BL67" s="1"/>
      <c r="BT67" s="1"/>
      <c r="BU67" s="1"/>
      <c r="BV67" s="1"/>
    </row>
    <row r="68" spans="1:74" customFormat="1" x14ac:dyDescent="0.25">
      <c r="A68" s="10" t="s">
        <v>264</v>
      </c>
      <c r="B68" s="1">
        <v>8</v>
      </c>
      <c r="C68" s="176"/>
      <c r="D68" s="175"/>
      <c r="E68" s="1"/>
      <c r="F68" s="1"/>
      <c r="G68" s="1">
        <v>1</v>
      </c>
      <c r="H68" s="1">
        <v>1</v>
      </c>
      <c r="I68" s="1">
        <v>1</v>
      </c>
      <c r="J68" s="1">
        <v>3</v>
      </c>
      <c r="K68" s="1">
        <v>1</v>
      </c>
      <c r="L68" s="1">
        <v>3</v>
      </c>
      <c r="M68" s="1">
        <v>1</v>
      </c>
      <c r="N68" s="1">
        <v>1</v>
      </c>
      <c r="O68" s="1">
        <v>3</v>
      </c>
      <c r="P68" s="1">
        <v>2</v>
      </c>
      <c r="Q68" s="1">
        <v>4</v>
      </c>
      <c r="R68" s="1">
        <v>1</v>
      </c>
      <c r="S68" s="1">
        <v>1</v>
      </c>
      <c r="T68" s="1">
        <v>2</v>
      </c>
      <c r="U68" s="1">
        <v>3</v>
      </c>
      <c r="V68" s="1">
        <v>4</v>
      </c>
      <c r="W68" s="1">
        <v>1</v>
      </c>
      <c r="X68" s="1">
        <v>1</v>
      </c>
      <c r="Y68" s="1">
        <v>9</v>
      </c>
      <c r="Z68" s="1">
        <v>1</v>
      </c>
      <c r="AA68" s="1">
        <v>3</v>
      </c>
      <c r="AB68" s="1">
        <v>8</v>
      </c>
      <c r="AC68" s="1">
        <v>7</v>
      </c>
      <c r="AD68" s="1"/>
      <c r="AE68" s="1"/>
      <c r="AF68" s="1"/>
      <c r="AG68" s="1"/>
      <c r="AH68" s="1"/>
      <c r="AI68" s="1"/>
      <c r="AJ68" s="1"/>
      <c r="AK68" s="1">
        <v>15</v>
      </c>
      <c r="AQ68" s="1"/>
      <c r="AR68" s="1"/>
      <c r="BB68" s="1"/>
      <c r="BD68" s="4"/>
      <c r="BL68" s="1"/>
      <c r="BT68" s="1"/>
      <c r="BU68" s="1"/>
      <c r="BV68" s="1"/>
    </row>
    <row r="69" spans="1:74" customFormat="1" x14ac:dyDescent="0.25">
      <c r="A69" s="10" t="s">
        <v>271</v>
      </c>
      <c r="B69" s="1">
        <v>8</v>
      </c>
      <c r="C69" s="176"/>
      <c r="D69" s="175"/>
      <c r="E69" s="1"/>
      <c r="F69" s="1"/>
      <c r="G69" s="1">
        <v>1</v>
      </c>
      <c r="H69" s="1">
        <v>1</v>
      </c>
      <c r="I69" s="1">
        <v>1</v>
      </c>
      <c r="J69" s="1">
        <v>2</v>
      </c>
      <c r="K69" s="1">
        <v>2</v>
      </c>
      <c r="L69" s="1">
        <v>1</v>
      </c>
      <c r="M69" s="1">
        <v>1</v>
      </c>
      <c r="N69" s="1">
        <v>1</v>
      </c>
      <c r="O69" s="1">
        <v>2</v>
      </c>
      <c r="P69" s="1">
        <v>4</v>
      </c>
      <c r="Q69" s="1">
        <v>1</v>
      </c>
      <c r="R69" s="1">
        <v>3</v>
      </c>
      <c r="S69" s="1">
        <v>2</v>
      </c>
      <c r="T69" s="1">
        <v>1</v>
      </c>
      <c r="U69" s="1">
        <v>3</v>
      </c>
      <c r="V69" s="1">
        <v>1</v>
      </c>
      <c r="W69" s="1">
        <v>2</v>
      </c>
      <c r="X69" s="1">
        <v>6</v>
      </c>
      <c r="Y69" s="1">
        <v>18</v>
      </c>
      <c r="Z69" s="1">
        <v>2</v>
      </c>
      <c r="AA69" s="1">
        <v>4</v>
      </c>
      <c r="AB69" s="1"/>
      <c r="AC69" s="1"/>
      <c r="AD69" s="1"/>
      <c r="AE69" s="1"/>
      <c r="AF69" s="1"/>
      <c r="AG69" s="1"/>
      <c r="AH69" s="1"/>
      <c r="AI69" s="1"/>
      <c r="AJ69" s="1"/>
      <c r="AK69" s="1">
        <v>17</v>
      </c>
      <c r="AQ69" s="1"/>
      <c r="AR69" s="1"/>
      <c r="BB69" s="1"/>
      <c r="BD69" s="4"/>
      <c r="BL69" s="1"/>
      <c r="BT69" s="1"/>
      <c r="BU69" s="1"/>
      <c r="BV69" s="1"/>
    </row>
    <row r="70" spans="1:74" customFormat="1" x14ac:dyDescent="0.25">
      <c r="A70" s="10" t="s">
        <v>276</v>
      </c>
      <c r="B70" s="1">
        <v>8</v>
      </c>
      <c r="C70" s="176"/>
      <c r="D70" s="175"/>
      <c r="E70" s="1"/>
      <c r="F70" s="1"/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2</v>
      </c>
      <c r="N70" s="1">
        <v>3</v>
      </c>
      <c r="O70" s="1">
        <v>7</v>
      </c>
      <c r="P70" s="1">
        <v>1</v>
      </c>
      <c r="Q70" s="1">
        <v>4</v>
      </c>
      <c r="R70" s="1">
        <v>1</v>
      </c>
      <c r="S70" s="1">
        <v>1</v>
      </c>
      <c r="T70" s="1">
        <v>1</v>
      </c>
      <c r="U70" s="1">
        <v>5</v>
      </c>
      <c r="V70" s="1">
        <v>1</v>
      </c>
      <c r="W70" s="1">
        <v>1</v>
      </c>
      <c r="X70" s="1">
        <v>1</v>
      </c>
      <c r="Y70" s="1">
        <v>1</v>
      </c>
      <c r="Z70" s="1">
        <v>5</v>
      </c>
      <c r="AA70" s="1">
        <v>1</v>
      </c>
      <c r="AB70" s="1">
        <v>2</v>
      </c>
      <c r="AC70" s="1">
        <v>3</v>
      </c>
      <c r="AD70" s="1">
        <v>6</v>
      </c>
      <c r="AE70" s="1"/>
      <c r="AF70" s="1"/>
      <c r="AG70" s="1"/>
      <c r="AH70" s="1"/>
      <c r="AI70" s="1"/>
      <c r="AJ70" s="1"/>
      <c r="AK70" s="1">
        <v>14</v>
      </c>
      <c r="AQ70" s="1"/>
      <c r="AR70" s="1"/>
      <c r="BB70" s="1"/>
      <c r="BD70" s="4"/>
      <c r="BL70" s="1"/>
      <c r="BT70" s="1"/>
      <c r="BU70" s="1"/>
      <c r="BV70" s="1"/>
    </row>
    <row r="71" spans="1:74" customFormat="1" x14ac:dyDescent="0.25">
      <c r="A71" s="10" t="s">
        <v>278</v>
      </c>
      <c r="B71" s="1">
        <v>8</v>
      </c>
      <c r="C71" s="176"/>
      <c r="D71" s="175"/>
      <c r="E71" s="1"/>
      <c r="F71" s="1"/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2</v>
      </c>
      <c r="M71" s="1">
        <v>1</v>
      </c>
      <c r="N71" s="1">
        <v>1</v>
      </c>
      <c r="O71" s="1">
        <v>1</v>
      </c>
      <c r="P71" s="1">
        <v>1</v>
      </c>
      <c r="Q71" s="1">
        <v>1</v>
      </c>
      <c r="R71" s="1">
        <v>6</v>
      </c>
      <c r="S71" s="1">
        <v>3</v>
      </c>
      <c r="T71" s="1">
        <v>1</v>
      </c>
      <c r="U71" s="1">
        <v>2</v>
      </c>
      <c r="V71" s="1">
        <v>2</v>
      </c>
      <c r="W71" s="1">
        <v>4</v>
      </c>
      <c r="X71" s="1">
        <v>2</v>
      </c>
      <c r="Y71" s="1">
        <v>1</v>
      </c>
      <c r="Z71" s="1">
        <v>2</v>
      </c>
      <c r="AA71" s="1">
        <v>4</v>
      </c>
      <c r="AB71" s="1">
        <v>4</v>
      </c>
      <c r="AC71" s="1">
        <v>1</v>
      </c>
      <c r="AD71" s="1">
        <v>4</v>
      </c>
      <c r="AE71" s="1">
        <v>6</v>
      </c>
      <c r="AF71" s="1">
        <v>4</v>
      </c>
      <c r="AG71" s="1">
        <v>11</v>
      </c>
      <c r="AH71" s="1"/>
      <c r="AI71" s="1"/>
      <c r="AJ71" s="1"/>
      <c r="AK71" s="1">
        <v>17</v>
      </c>
      <c r="AQ71" s="1"/>
      <c r="AR71" s="1"/>
      <c r="BB71" s="1"/>
      <c r="BD71" s="4"/>
      <c r="BL71" s="1"/>
      <c r="BT71" s="1"/>
      <c r="BU71" s="1"/>
      <c r="BV71" s="1"/>
    </row>
    <row r="72" spans="1:74" customFormat="1" x14ac:dyDescent="0.25">
      <c r="A72" s="10" t="s">
        <v>282</v>
      </c>
      <c r="B72" s="1">
        <v>8</v>
      </c>
      <c r="C72" s="176"/>
      <c r="D72" s="175"/>
      <c r="E72" s="1"/>
      <c r="F72" s="1"/>
      <c r="G72" s="1">
        <v>1</v>
      </c>
      <c r="H72" s="1">
        <v>3</v>
      </c>
      <c r="I72" s="1">
        <v>1</v>
      </c>
      <c r="J72" s="1">
        <v>3</v>
      </c>
      <c r="K72" s="1">
        <v>1</v>
      </c>
      <c r="L72" s="1">
        <v>1</v>
      </c>
      <c r="M72" s="1">
        <v>2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5</v>
      </c>
      <c r="T72" s="1">
        <v>6</v>
      </c>
      <c r="U72" s="1">
        <v>1</v>
      </c>
      <c r="V72" s="1">
        <v>3</v>
      </c>
      <c r="W72" s="1">
        <v>3</v>
      </c>
      <c r="X72" s="1">
        <v>5</v>
      </c>
      <c r="Y72" s="1">
        <v>3</v>
      </c>
      <c r="Z72" s="1">
        <v>9</v>
      </c>
      <c r="AA72" s="1">
        <v>1</v>
      </c>
      <c r="AB72" s="1">
        <v>1</v>
      </c>
      <c r="AC72" s="1">
        <v>7</v>
      </c>
      <c r="AD72" s="1"/>
      <c r="AE72" s="1"/>
      <c r="AF72" s="1"/>
      <c r="AG72" s="1"/>
      <c r="AH72" s="1"/>
      <c r="AI72" s="1"/>
      <c r="AJ72" s="1"/>
      <c r="AK72" s="1">
        <v>15</v>
      </c>
      <c r="AM72" s="7"/>
      <c r="AP72" s="7"/>
      <c r="AQ72" s="13"/>
      <c r="AR72" s="13"/>
      <c r="BB72" s="13"/>
      <c r="BD72" s="4"/>
      <c r="BL72" s="13"/>
      <c r="BT72" s="13"/>
      <c r="BU72" s="13"/>
      <c r="BV72" s="13"/>
    </row>
    <row r="73" spans="1:74" customFormat="1" x14ac:dyDescent="0.25">
      <c r="A73" s="10" t="s">
        <v>283</v>
      </c>
      <c r="B73" s="1">
        <v>8</v>
      </c>
      <c r="C73" s="176"/>
      <c r="D73" s="175"/>
      <c r="E73" s="1"/>
      <c r="F73" s="1"/>
      <c r="G73" s="1">
        <v>2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3</v>
      </c>
      <c r="N73" s="1">
        <v>1</v>
      </c>
      <c r="O73" s="1">
        <v>1</v>
      </c>
      <c r="P73" s="1">
        <v>1</v>
      </c>
      <c r="Q73" s="1">
        <v>1</v>
      </c>
      <c r="R73" s="1">
        <v>5</v>
      </c>
      <c r="S73" s="1">
        <v>1</v>
      </c>
      <c r="T73" s="1">
        <v>2</v>
      </c>
      <c r="U73" s="1">
        <v>2</v>
      </c>
      <c r="V73" s="1">
        <v>4</v>
      </c>
      <c r="W73" s="1">
        <v>1</v>
      </c>
      <c r="X73" s="1">
        <v>2</v>
      </c>
      <c r="Y73" s="1">
        <v>4</v>
      </c>
      <c r="Z73" s="1">
        <v>3</v>
      </c>
      <c r="AA73" s="1">
        <v>4</v>
      </c>
      <c r="AB73" s="1">
        <v>1</v>
      </c>
      <c r="AC73" s="1">
        <v>2</v>
      </c>
      <c r="AD73" s="1"/>
      <c r="AE73" s="1"/>
      <c r="AF73" s="1"/>
      <c r="AG73" s="1"/>
      <c r="AH73" s="1"/>
      <c r="AI73" s="1"/>
      <c r="AJ73" s="1"/>
      <c r="AK73" s="1">
        <v>17</v>
      </c>
      <c r="AM73" s="7"/>
      <c r="AP73" s="7"/>
      <c r="AQ73" s="17"/>
      <c r="AR73" s="17"/>
      <c r="AX73" s="3"/>
      <c r="AY73" s="17"/>
      <c r="BA73" s="3"/>
      <c r="BB73" s="17"/>
      <c r="BD73" s="4"/>
      <c r="BL73" s="17"/>
      <c r="BT73" s="17"/>
      <c r="BU73" s="17"/>
      <c r="BV73" s="17"/>
    </row>
    <row r="74" spans="1:74" customFormat="1" x14ac:dyDescent="0.25">
      <c r="A74" s="10" t="s">
        <v>288</v>
      </c>
      <c r="B74" s="1">
        <v>8</v>
      </c>
      <c r="C74" s="176"/>
      <c r="D74" s="175"/>
      <c r="E74" s="1"/>
      <c r="F74" s="1"/>
      <c r="G74" s="1">
        <v>2</v>
      </c>
      <c r="H74" s="1">
        <v>1</v>
      </c>
      <c r="I74" s="1">
        <v>2</v>
      </c>
      <c r="J74" s="1">
        <v>2</v>
      </c>
      <c r="K74" s="1">
        <v>2</v>
      </c>
      <c r="L74" s="1">
        <v>2</v>
      </c>
      <c r="M74" s="1">
        <v>1</v>
      </c>
      <c r="N74" s="1">
        <v>2</v>
      </c>
      <c r="O74" s="1">
        <v>2</v>
      </c>
      <c r="P74" s="1">
        <v>1</v>
      </c>
      <c r="Q74" s="1">
        <v>2</v>
      </c>
      <c r="R74" s="1">
        <v>2</v>
      </c>
      <c r="S74" s="1">
        <v>2</v>
      </c>
      <c r="T74" s="1">
        <v>3</v>
      </c>
      <c r="U74" s="1">
        <v>1</v>
      </c>
      <c r="V74" s="1">
        <v>1</v>
      </c>
      <c r="W74" s="1">
        <v>3</v>
      </c>
      <c r="X74" s="1">
        <v>4</v>
      </c>
      <c r="Y74" s="1">
        <v>4</v>
      </c>
      <c r="Z74" s="1">
        <v>4</v>
      </c>
      <c r="AA74" s="1">
        <v>1</v>
      </c>
      <c r="AB74" s="1">
        <v>2</v>
      </c>
      <c r="AC74" s="1">
        <v>2</v>
      </c>
      <c r="AD74" s="1">
        <v>1</v>
      </c>
      <c r="AE74" s="1"/>
      <c r="AF74" s="1"/>
      <c r="AG74" s="1"/>
      <c r="AH74" s="1"/>
      <c r="AI74" s="1"/>
      <c r="AJ74" s="1"/>
      <c r="AK74" s="1">
        <v>16</v>
      </c>
      <c r="AM74" s="7"/>
      <c r="AP74" s="7"/>
      <c r="AQ74" s="19"/>
      <c r="AR74" s="19"/>
      <c r="AX74" s="3"/>
      <c r="AY74" s="19"/>
      <c r="BA74" s="3"/>
      <c r="BB74" s="19"/>
      <c r="BD74" s="4"/>
      <c r="BL74" s="19"/>
      <c r="BT74" s="19"/>
      <c r="BU74" s="19"/>
      <c r="BV74" s="19"/>
    </row>
    <row r="75" spans="1:74" customFormat="1" x14ac:dyDescent="0.25">
      <c r="A75" s="10" t="s">
        <v>291</v>
      </c>
      <c r="B75" s="1">
        <v>8</v>
      </c>
      <c r="C75" s="176"/>
      <c r="D75" s="175"/>
      <c r="E75" s="1"/>
      <c r="F75" s="1"/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1</v>
      </c>
      <c r="M75" s="1">
        <v>2</v>
      </c>
      <c r="N75" s="1">
        <v>1</v>
      </c>
      <c r="O75" s="1">
        <v>2</v>
      </c>
      <c r="P75" s="1">
        <v>1</v>
      </c>
      <c r="Q75" s="1">
        <v>1</v>
      </c>
      <c r="R75" s="1">
        <v>1</v>
      </c>
      <c r="S75" s="1">
        <v>1</v>
      </c>
      <c r="T75" s="1">
        <v>1</v>
      </c>
      <c r="U75" s="1">
        <v>3</v>
      </c>
      <c r="V75" s="1">
        <v>2</v>
      </c>
      <c r="W75" s="1">
        <v>1</v>
      </c>
      <c r="X75" s="1">
        <v>4</v>
      </c>
      <c r="Y75" s="1">
        <v>2</v>
      </c>
      <c r="Z75" s="1">
        <v>1</v>
      </c>
      <c r="AA75" s="1">
        <v>3</v>
      </c>
      <c r="AB75" s="1">
        <v>16</v>
      </c>
      <c r="AC75" s="1">
        <v>1</v>
      </c>
      <c r="AD75" s="1">
        <v>2</v>
      </c>
      <c r="AE75" s="1">
        <v>2</v>
      </c>
      <c r="AF75" s="1"/>
      <c r="AG75" s="1"/>
      <c r="AH75" s="1"/>
      <c r="AI75" s="1"/>
      <c r="AJ75" s="1"/>
      <c r="AK75" s="1">
        <v>20</v>
      </c>
      <c r="AM75" s="7"/>
      <c r="AP75" s="7"/>
      <c r="AQ75" s="21"/>
      <c r="AR75" s="21"/>
      <c r="AX75" s="3"/>
      <c r="AY75" s="21"/>
      <c r="BA75" s="3"/>
      <c r="BB75" s="21"/>
      <c r="BD75" s="4"/>
      <c r="BL75" s="21"/>
      <c r="BT75" s="21"/>
      <c r="BU75" s="21"/>
      <c r="BV75" s="21"/>
    </row>
    <row r="76" spans="1:74" customFormat="1" x14ac:dyDescent="0.25">
      <c r="A76" s="10" t="s">
        <v>292</v>
      </c>
      <c r="B76" s="1">
        <v>8</v>
      </c>
      <c r="C76" s="176"/>
      <c r="D76" s="175"/>
      <c r="E76" s="1"/>
      <c r="F76" s="1"/>
      <c r="G76" s="1">
        <v>1</v>
      </c>
      <c r="H76" s="1">
        <v>1</v>
      </c>
      <c r="I76" s="1">
        <v>1</v>
      </c>
      <c r="J76" s="1">
        <v>1</v>
      </c>
      <c r="K76" s="1">
        <v>1</v>
      </c>
      <c r="L76" s="1">
        <v>1</v>
      </c>
      <c r="M76" s="1">
        <v>2</v>
      </c>
      <c r="N76" s="1">
        <v>2</v>
      </c>
      <c r="O76" s="1">
        <v>3</v>
      </c>
      <c r="P76" s="1">
        <v>1</v>
      </c>
      <c r="Q76" s="1">
        <v>1</v>
      </c>
      <c r="R76" s="1">
        <v>1</v>
      </c>
      <c r="S76" s="1">
        <v>1</v>
      </c>
      <c r="T76" s="1">
        <v>4</v>
      </c>
      <c r="U76" s="1">
        <v>1</v>
      </c>
      <c r="V76" s="1">
        <v>5</v>
      </c>
      <c r="W76" s="1">
        <v>1</v>
      </c>
      <c r="X76" s="1">
        <v>2</v>
      </c>
      <c r="Y76" s="1">
        <v>3</v>
      </c>
      <c r="Z76" s="1">
        <v>1</v>
      </c>
      <c r="AA76" s="1">
        <v>3</v>
      </c>
      <c r="AB76" s="1">
        <v>2</v>
      </c>
      <c r="AC76" s="1">
        <v>5</v>
      </c>
      <c r="AD76" s="1">
        <v>2</v>
      </c>
      <c r="AE76" s="1">
        <v>6</v>
      </c>
      <c r="AF76" s="1"/>
      <c r="AG76" s="1"/>
      <c r="AH76" s="1"/>
      <c r="AI76" s="1"/>
      <c r="AJ76" s="1"/>
      <c r="AK76" s="1">
        <v>18</v>
      </c>
      <c r="AM76" s="7"/>
      <c r="AP76" s="7"/>
      <c r="AQ76" s="27"/>
      <c r="AR76" s="27"/>
      <c r="AX76" s="3"/>
      <c r="AY76" s="27"/>
      <c r="BA76" s="3"/>
      <c r="BB76" s="27"/>
      <c r="BD76" s="4"/>
      <c r="BL76" s="27"/>
      <c r="BT76" s="27"/>
      <c r="BU76" s="27"/>
      <c r="BV76" s="27"/>
    </row>
    <row r="77" spans="1:74" customFormat="1" x14ac:dyDescent="0.25">
      <c r="A77" s="10" t="s">
        <v>293</v>
      </c>
      <c r="B77" s="1">
        <v>8</v>
      </c>
      <c r="C77" s="176"/>
      <c r="D77" s="175"/>
      <c r="E77" s="1"/>
      <c r="F77" s="1"/>
      <c r="G77" s="1">
        <v>3</v>
      </c>
      <c r="H77" s="1">
        <v>1</v>
      </c>
      <c r="I77" s="1">
        <v>1</v>
      </c>
      <c r="J77" s="1">
        <v>1</v>
      </c>
      <c r="K77" s="1">
        <v>1</v>
      </c>
      <c r="L77" s="1">
        <v>1</v>
      </c>
      <c r="M77" s="1">
        <v>2</v>
      </c>
      <c r="N77" s="1">
        <v>3</v>
      </c>
      <c r="O77" s="1">
        <v>1</v>
      </c>
      <c r="P77" s="1">
        <v>2</v>
      </c>
      <c r="Q77" s="1">
        <v>1</v>
      </c>
      <c r="R77" s="1">
        <v>1</v>
      </c>
      <c r="S77" s="1">
        <v>1</v>
      </c>
      <c r="T77" s="1">
        <v>1</v>
      </c>
      <c r="U77" s="1">
        <v>7</v>
      </c>
      <c r="V77" s="1">
        <v>1</v>
      </c>
      <c r="W77" s="1">
        <v>7</v>
      </c>
      <c r="X77" s="1">
        <v>8</v>
      </c>
      <c r="Y77" s="1">
        <v>3</v>
      </c>
      <c r="Z77" s="1">
        <v>4</v>
      </c>
      <c r="AA77" s="1">
        <v>2</v>
      </c>
      <c r="AB77" s="1">
        <v>1</v>
      </c>
      <c r="AC77" s="1"/>
      <c r="AD77" s="1"/>
      <c r="AE77" s="1"/>
      <c r="AF77" s="1"/>
      <c r="AG77" s="1"/>
      <c r="AH77" s="1"/>
      <c r="AI77" s="1"/>
      <c r="AJ77" s="1"/>
      <c r="AK77" s="1">
        <v>16</v>
      </c>
      <c r="AM77" s="7"/>
      <c r="AP77" s="7"/>
      <c r="AQ77" s="29"/>
      <c r="AR77" s="29"/>
      <c r="AX77" s="3"/>
      <c r="AY77" s="29"/>
      <c r="BA77" s="3"/>
      <c r="BB77" s="29"/>
      <c r="BD77" s="4"/>
      <c r="BL77" s="29"/>
      <c r="BT77" s="29"/>
      <c r="BU77" s="29"/>
      <c r="BV77" s="29"/>
    </row>
    <row r="78" spans="1:74" customFormat="1" x14ac:dyDescent="0.25">
      <c r="A78" s="10" t="s">
        <v>294</v>
      </c>
      <c r="B78" s="1">
        <v>8</v>
      </c>
      <c r="C78" s="176"/>
      <c r="D78" s="175"/>
      <c r="E78" s="1"/>
      <c r="F78" s="1"/>
      <c r="G78" s="1">
        <v>1</v>
      </c>
      <c r="H78" s="1">
        <v>1</v>
      </c>
      <c r="I78" s="1">
        <v>1</v>
      </c>
      <c r="J78" s="1">
        <v>1</v>
      </c>
      <c r="K78" s="1">
        <v>1</v>
      </c>
      <c r="L78" s="1">
        <v>2</v>
      </c>
      <c r="M78" s="1">
        <v>1</v>
      </c>
      <c r="N78" s="1">
        <v>3</v>
      </c>
      <c r="O78" s="1">
        <v>3</v>
      </c>
      <c r="P78" s="1">
        <v>1</v>
      </c>
      <c r="Q78" s="1">
        <v>2</v>
      </c>
      <c r="R78" s="1">
        <v>2</v>
      </c>
      <c r="S78" s="1">
        <v>1</v>
      </c>
      <c r="T78" s="1">
        <v>1</v>
      </c>
      <c r="U78" s="1">
        <v>3</v>
      </c>
      <c r="V78" s="1">
        <v>11</v>
      </c>
      <c r="W78" s="1">
        <v>3</v>
      </c>
      <c r="X78" s="1">
        <v>2</v>
      </c>
      <c r="Y78" s="1">
        <v>7</v>
      </c>
      <c r="Z78" s="1">
        <v>1</v>
      </c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>
        <v>15</v>
      </c>
      <c r="AM78" s="7"/>
      <c r="AP78" s="7"/>
      <c r="AQ78" s="32"/>
      <c r="AR78" s="32"/>
      <c r="AX78" s="3"/>
      <c r="AY78" s="32"/>
      <c r="BA78" s="3"/>
      <c r="BB78" s="32"/>
      <c r="BD78" s="4"/>
      <c r="BL78" s="32"/>
      <c r="BT78" s="32"/>
      <c r="BU78" s="32"/>
      <c r="BV78" s="32"/>
    </row>
    <row r="79" spans="1:74" customFormat="1" x14ac:dyDescent="0.25">
      <c r="A79" s="10" t="s">
        <v>296</v>
      </c>
      <c r="B79" s="1">
        <v>8</v>
      </c>
      <c r="C79" s="176"/>
      <c r="D79" s="175"/>
      <c r="E79" s="1"/>
      <c r="F79" s="1"/>
      <c r="G79" s="1">
        <v>2</v>
      </c>
      <c r="H79" s="1">
        <v>1</v>
      </c>
      <c r="I79" s="1">
        <v>1</v>
      </c>
      <c r="J79" s="1">
        <v>3</v>
      </c>
      <c r="K79" s="1">
        <v>1</v>
      </c>
      <c r="L79" s="1">
        <v>1</v>
      </c>
      <c r="M79" s="1">
        <v>1</v>
      </c>
      <c r="N79" s="1">
        <v>4</v>
      </c>
      <c r="O79" s="1">
        <v>1</v>
      </c>
      <c r="P79" s="1">
        <v>1</v>
      </c>
      <c r="Q79" s="1">
        <v>1</v>
      </c>
      <c r="R79" s="1">
        <v>1</v>
      </c>
      <c r="S79" s="1">
        <v>1</v>
      </c>
      <c r="T79" s="1">
        <v>2</v>
      </c>
      <c r="U79" s="1">
        <v>2</v>
      </c>
      <c r="V79" s="1">
        <v>7</v>
      </c>
      <c r="W79" s="1">
        <v>1</v>
      </c>
      <c r="X79" s="1">
        <v>1</v>
      </c>
      <c r="Y79" s="1">
        <v>1</v>
      </c>
      <c r="Z79" s="1">
        <v>2</v>
      </c>
      <c r="AA79" s="1">
        <v>1</v>
      </c>
      <c r="AB79" s="1">
        <v>7</v>
      </c>
      <c r="AC79" s="1"/>
      <c r="AD79" s="1"/>
      <c r="AE79" s="1"/>
      <c r="AF79" s="1"/>
      <c r="AG79" s="1"/>
      <c r="AH79" s="1"/>
      <c r="AI79" s="1"/>
      <c r="AJ79" s="1"/>
      <c r="AK79" s="1">
        <v>16</v>
      </c>
      <c r="AM79" s="7"/>
      <c r="AP79" s="7"/>
      <c r="AQ79" s="33"/>
      <c r="AR79" s="33"/>
      <c r="AX79" s="3"/>
      <c r="AY79" s="33"/>
      <c r="BA79" s="3"/>
      <c r="BB79" s="33"/>
      <c r="BD79" s="4"/>
      <c r="BL79" s="33"/>
      <c r="BT79" s="33"/>
      <c r="BU79" s="33"/>
      <c r="BV79" s="33"/>
    </row>
    <row r="80" spans="1:74" customFormat="1" x14ac:dyDescent="0.25">
      <c r="A80" s="10" t="s">
        <v>311</v>
      </c>
      <c r="B80" s="13">
        <v>8</v>
      </c>
      <c r="C80" s="176"/>
      <c r="D80" s="175"/>
      <c r="E80" s="13"/>
      <c r="F80" s="13"/>
      <c r="G80" s="13">
        <v>1</v>
      </c>
      <c r="H80" s="13">
        <v>1</v>
      </c>
      <c r="I80" s="13">
        <v>1</v>
      </c>
      <c r="J80" s="13">
        <v>2</v>
      </c>
      <c r="K80" s="13">
        <v>1</v>
      </c>
      <c r="L80" s="13">
        <v>1</v>
      </c>
      <c r="M80" s="13">
        <v>2</v>
      </c>
      <c r="N80" s="13">
        <v>4</v>
      </c>
      <c r="O80" s="13">
        <v>1</v>
      </c>
      <c r="P80" s="13">
        <v>1</v>
      </c>
      <c r="Q80" s="13">
        <v>5</v>
      </c>
      <c r="R80" s="13">
        <v>1</v>
      </c>
      <c r="S80" s="13">
        <v>1</v>
      </c>
      <c r="T80" s="13">
        <v>2</v>
      </c>
      <c r="U80" s="13">
        <v>3</v>
      </c>
      <c r="V80" s="13">
        <v>2</v>
      </c>
      <c r="W80" s="13">
        <v>3</v>
      </c>
      <c r="X80" s="13">
        <v>2</v>
      </c>
      <c r="Y80" s="13">
        <v>5</v>
      </c>
      <c r="Z80" s="13">
        <v>1</v>
      </c>
      <c r="AA80" s="13">
        <v>7</v>
      </c>
      <c r="AB80" s="13">
        <v>2</v>
      </c>
      <c r="AC80" s="13">
        <v>3</v>
      </c>
      <c r="AD80" s="13"/>
      <c r="AE80" s="13"/>
      <c r="AF80" s="13"/>
      <c r="AG80" s="13"/>
      <c r="AH80" s="13"/>
      <c r="AI80" s="13"/>
      <c r="AJ80" s="13"/>
      <c r="AK80" s="13">
        <v>16</v>
      </c>
      <c r="AM80" s="7"/>
      <c r="AP80" s="7"/>
      <c r="AQ80" s="38"/>
      <c r="AR80" s="38"/>
      <c r="AX80" s="3"/>
      <c r="AY80" s="38"/>
      <c r="BA80" s="3"/>
      <c r="BB80" s="38"/>
      <c r="BD80" s="4"/>
      <c r="BL80" s="38"/>
      <c r="BT80" s="38"/>
      <c r="BU80" s="38"/>
      <c r="BV80" s="38"/>
    </row>
    <row r="81" spans="1:74" customFormat="1" x14ac:dyDescent="0.25">
      <c r="A81" s="10" t="s">
        <v>316</v>
      </c>
      <c r="B81" s="17">
        <v>8</v>
      </c>
      <c r="C81" s="176"/>
      <c r="D81" s="175"/>
      <c r="E81" s="17"/>
      <c r="F81" s="17"/>
      <c r="G81" s="17">
        <v>4</v>
      </c>
      <c r="H81" s="17">
        <v>1</v>
      </c>
      <c r="I81" s="17">
        <v>1</v>
      </c>
      <c r="J81" s="17">
        <v>3</v>
      </c>
      <c r="K81" s="17">
        <v>1</v>
      </c>
      <c r="L81" s="17">
        <v>2</v>
      </c>
      <c r="M81" s="17">
        <v>1</v>
      </c>
      <c r="N81" s="17">
        <v>1</v>
      </c>
      <c r="O81" s="17">
        <v>1</v>
      </c>
      <c r="P81" s="17">
        <v>1</v>
      </c>
      <c r="Q81" s="17">
        <v>4</v>
      </c>
      <c r="R81" s="17">
        <v>1</v>
      </c>
      <c r="S81" s="17">
        <v>1</v>
      </c>
      <c r="T81" s="17">
        <v>1</v>
      </c>
      <c r="U81" s="17">
        <v>4</v>
      </c>
      <c r="V81" s="17">
        <v>5</v>
      </c>
      <c r="W81" s="17"/>
      <c r="X81" s="17"/>
      <c r="Y81" s="17"/>
      <c r="Z81" s="17"/>
      <c r="AA81" s="17"/>
      <c r="AB81" s="17"/>
      <c r="AC81" s="17"/>
      <c r="AD81" s="17"/>
      <c r="AE81" s="17"/>
      <c r="AF81" s="3"/>
      <c r="AG81" s="17"/>
      <c r="AH81" s="17"/>
      <c r="AI81" s="17"/>
      <c r="AJ81" s="17"/>
      <c r="AK81" s="17">
        <v>15</v>
      </c>
      <c r="AM81" s="7"/>
      <c r="AP81" s="7"/>
      <c r="AQ81" s="40"/>
      <c r="AR81" s="40"/>
      <c r="AX81" s="3"/>
      <c r="AY81" s="40"/>
      <c r="BA81" s="3"/>
      <c r="BB81" s="40"/>
      <c r="BD81" s="4"/>
      <c r="BL81" s="40"/>
      <c r="BT81" s="40"/>
      <c r="BU81" s="40"/>
      <c r="BV81" s="40"/>
    </row>
    <row r="82" spans="1:74" customFormat="1" x14ac:dyDescent="0.25">
      <c r="A82" s="10" t="s">
        <v>319</v>
      </c>
      <c r="B82" s="19">
        <v>8</v>
      </c>
      <c r="C82" s="176"/>
      <c r="D82" s="175"/>
      <c r="E82" s="19"/>
      <c r="F82" s="19"/>
      <c r="G82" s="19">
        <v>2</v>
      </c>
      <c r="H82" s="19">
        <v>1</v>
      </c>
      <c r="I82" s="19">
        <v>1</v>
      </c>
      <c r="J82" s="19">
        <v>1</v>
      </c>
      <c r="K82" s="19">
        <v>1</v>
      </c>
      <c r="L82" s="19">
        <v>1</v>
      </c>
      <c r="M82" s="19">
        <v>1</v>
      </c>
      <c r="N82" s="19">
        <v>1</v>
      </c>
      <c r="O82" s="19">
        <v>1</v>
      </c>
      <c r="P82" s="19">
        <v>3</v>
      </c>
      <c r="Q82" s="19">
        <v>1</v>
      </c>
      <c r="R82" s="19">
        <v>3</v>
      </c>
      <c r="S82" s="19">
        <v>2</v>
      </c>
      <c r="T82" s="19">
        <v>5</v>
      </c>
      <c r="U82" s="19">
        <v>3</v>
      </c>
      <c r="V82" s="19">
        <v>2</v>
      </c>
      <c r="W82" s="19">
        <v>5</v>
      </c>
      <c r="X82" s="19">
        <v>8</v>
      </c>
      <c r="Y82" s="19">
        <v>4</v>
      </c>
      <c r="Z82" s="19">
        <v>10</v>
      </c>
      <c r="AA82" s="19"/>
      <c r="AB82" s="19"/>
      <c r="AC82" s="19"/>
      <c r="AD82" s="19"/>
      <c r="AE82" s="19"/>
      <c r="AF82" s="3"/>
      <c r="AG82" s="19"/>
      <c r="AH82" s="19"/>
      <c r="AI82" s="19"/>
      <c r="AJ82" s="19"/>
      <c r="AK82" s="19">
        <v>16</v>
      </c>
      <c r="AM82" s="7"/>
      <c r="AP82" s="7"/>
      <c r="AQ82" s="44"/>
      <c r="AR82" s="44"/>
      <c r="AX82" s="3"/>
      <c r="AY82" s="44"/>
      <c r="BA82" s="3"/>
      <c r="BB82" s="44"/>
      <c r="BD82" s="4"/>
      <c r="BL82" s="44"/>
      <c r="BT82" s="44"/>
      <c r="BU82" s="44"/>
      <c r="BV82" s="44"/>
    </row>
    <row r="83" spans="1:74" customFormat="1" x14ac:dyDescent="0.25">
      <c r="A83" s="10" t="s">
        <v>321</v>
      </c>
      <c r="B83" s="21">
        <v>8</v>
      </c>
      <c r="C83" s="176"/>
      <c r="D83" s="175"/>
      <c r="E83" s="21"/>
      <c r="F83" s="21"/>
      <c r="G83" s="21">
        <v>1</v>
      </c>
      <c r="H83" s="21">
        <v>1</v>
      </c>
      <c r="I83" s="21">
        <v>1</v>
      </c>
      <c r="J83" s="21">
        <v>1</v>
      </c>
      <c r="K83" s="21">
        <v>2</v>
      </c>
      <c r="L83" s="21">
        <v>2</v>
      </c>
      <c r="M83" s="21">
        <v>1</v>
      </c>
      <c r="N83" s="21">
        <v>1</v>
      </c>
      <c r="O83" s="21">
        <v>1</v>
      </c>
      <c r="P83" s="21">
        <v>1</v>
      </c>
      <c r="Q83" s="21">
        <v>2</v>
      </c>
      <c r="R83" s="21">
        <v>1</v>
      </c>
      <c r="S83" s="21">
        <v>2</v>
      </c>
      <c r="T83" s="21">
        <v>8</v>
      </c>
      <c r="U83" s="21">
        <v>2</v>
      </c>
      <c r="V83" s="21">
        <v>3</v>
      </c>
      <c r="W83" s="21">
        <v>9</v>
      </c>
      <c r="X83" s="21">
        <v>1</v>
      </c>
      <c r="Y83" s="21">
        <v>1</v>
      </c>
      <c r="Z83" s="21">
        <v>7</v>
      </c>
      <c r="AA83" s="21"/>
      <c r="AB83" s="21"/>
      <c r="AC83" s="21"/>
      <c r="AD83" s="21"/>
      <c r="AE83" s="21"/>
      <c r="AF83" s="3"/>
      <c r="AG83" s="21"/>
      <c r="AH83" s="21"/>
      <c r="AI83" s="21"/>
      <c r="AJ83" s="21"/>
      <c r="AK83" s="21">
        <v>16</v>
      </c>
      <c r="AM83" s="7"/>
      <c r="AP83" s="7"/>
      <c r="AQ83" s="49"/>
      <c r="AR83" s="49"/>
      <c r="AX83" s="3"/>
      <c r="AY83" s="49"/>
      <c r="BA83" s="3"/>
      <c r="BB83" s="49"/>
      <c r="BD83" s="4"/>
      <c r="BL83" s="49"/>
      <c r="BT83" s="49"/>
      <c r="BU83" s="49"/>
      <c r="BV83" s="49"/>
    </row>
    <row r="84" spans="1:74" customFormat="1" x14ac:dyDescent="0.25">
      <c r="A84" s="10" t="s">
        <v>326</v>
      </c>
      <c r="B84" s="27">
        <v>8</v>
      </c>
      <c r="C84" s="176"/>
      <c r="D84" s="175"/>
      <c r="E84" s="27"/>
      <c r="F84" s="27"/>
      <c r="G84" s="27">
        <v>2</v>
      </c>
      <c r="H84" s="27">
        <v>3</v>
      </c>
      <c r="I84" s="27">
        <v>1</v>
      </c>
      <c r="J84" s="27">
        <v>2</v>
      </c>
      <c r="K84" s="27">
        <v>1</v>
      </c>
      <c r="L84" s="27">
        <v>1</v>
      </c>
      <c r="M84" s="27">
        <v>1</v>
      </c>
      <c r="N84" s="27">
        <v>1</v>
      </c>
      <c r="O84" s="27">
        <v>2</v>
      </c>
      <c r="P84" s="27">
        <v>2</v>
      </c>
      <c r="Q84" s="27">
        <v>1</v>
      </c>
      <c r="R84" s="27">
        <v>1</v>
      </c>
      <c r="S84" s="27">
        <v>1</v>
      </c>
      <c r="T84" s="27">
        <v>1</v>
      </c>
      <c r="U84" s="27">
        <v>2</v>
      </c>
      <c r="V84" s="27">
        <v>3</v>
      </c>
      <c r="W84" s="27">
        <v>3</v>
      </c>
      <c r="X84" s="27">
        <v>1</v>
      </c>
      <c r="Y84" s="27">
        <v>2</v>
      </c>
      <c r="Z84" s="27">
        <v>1</v>
      </c>
      <c r="AA84" s="27">
        <v>9</v>
      </c>
      <c r="AB84" s="27">
        <v>5</v>
      </c>
      <c r="AC84" s="27">
        <v>2</v>
      </c>
      <c r="AD84" s="27">
        <v>1</v>
      </c>
      <c r="AE84" s="27">
        <v>7</v>
      </c>
      <c r="AF84" s="3">
        <v>9</v>
      </c>
      <c r="AG84" s="27">
        <v>1</v>
      </c>
      <c r="AH84" s="27"/>
      <c r="AI84" s="27"/>
      <c r="AJ84" s="27"/>
      <c r="AK84" s="27">
        <v>18</v>
      </c>
      <c r="AM84" s="7"/>
      <c r="AP84" s="7"/>
      <c r="AQ84" s="56"/>
      <c r="AR84" s="56"/>
      <c r="AX84" s="3"/>
      <c r="AY84" s="56"/>
      <c r="BA84" s="3"/>
      <c r="BB84" s="56"/>
      <c r="BD84" s="4"/>
      <c r="BL84" s="56"/>
      <c r="BT84" s="56"/>
      <c r="BU84" s="56"/>
      <c r="BV84" s="56"/>
    </row>
    <row r="85" spans="1:74" customFormat="1" x14ac:dyDescent="0.25">
      <c r="A85" s="10" t="s">
        <v>328</v>
      </c>
      <c r="B85" s="29">
        <v>8</v>
      </c>
      <c r="C85" s="176"/>
      <c r="D85" s="175"/>
      <c r="E85" s="29"/>
      <c r="F85" s="29"/>
      <c r="G85" s="29">
        <v>1</v>
      </c>
      <c r="H85" s="29">
        <v>1</v>
      </c>
      <c r="I85" s="29">
        <v>2</v>
      </c>
      <c r="J85" s="29">
        <v>2</v>
      </c>
      <c r="K85" s="29">
        <v>1</v>
      </c>
      <c r="L85" s="29">
        <v>1</v>
      </c>
      <c r="M85" s="29">
        <v>1</v>
      </c>
      <c r="N85" s="29">
        <v>2</v>
      </c>
      <c r="O85" s="29">
        <v>2</v>
      </c>
      <c r="P85" s="29">
        <v>1</v>
      </c>
      <c r="Q85" s="29">
        <v>1</v>
      </c>
      <c r="R85" s="29">
        <v>7</v>
      </c>
      <c r="S85" s="29">
        <v>1</v>
      </c>
      <c r="T85" s="29">
        <v>3</v>
      </c>
      <c r="U85" s="29">
        <v>1</v>
      </c>
      <c r="V85" s="29">
        <v>2</v>
      </c>
      <c r="W85" s="29">
        <v>1</v>
      </c>
      <c r="X85" s="29">
        <v>6</v>
      </c>
      <c r="Y85" s="29">
        <v>7</v>
      </c>
      <c r="Z85" s="29">
        <v>8</v>
      </c>
      <c r="AA85" s="29">
        <v>2</v>
      </c>
      <c r="AB85" s="29">
        <v>2</v>
      </c>
      <c r="AC85" s="29">
        <v>4</v>
      </c>
      <c r="AD85" s="29">
        <v>1</v>
      </c>
      <c r="AE85" s="29">
        <v>8</v>
      </c>
      <c r="AF85" s="3"/>
      <c r="AG85" s="29"/>
      <c r="AH85" s="29"/>
      <c r="AI85" s="29"/>
      <c r="AJ85" s="29"/>
      <c r="AK85" s="29">
        <v>17</v>
      </c>
      <c r="AM85" s="7"/>
      <c r="AP85" s="7"/>
      <c r="AQ85" s="59"/>
      <c r="AR85" s="59"/>
      <c r="AX85" s="3"/>
      <c r="AY85" s="59"/>
      <c r="BA85" s="3"/>
      <c r="BB85" s="59"/>
      <c r="BD85" s="4"/>
      <c r="BL85" s="59"/>
      <c r="BT85" s="59"/>
      <c r="BU85" s="59"/>
      <c r="BV85" s="59"/>
    </row>
    <row r="86" spans="1:74" customFormat="1" x14ac:dyDescent="0.25">
      <c r="A86" s="10" t="s">
        <v>330</v>
      </c>
      <c r="B86" s="32">
        <v>8</v>
      </c>
      <c r="C86" s="176"/>
      <c r="D86" s="175"/>
      <c r="E86" s="32"/>
      <c r="F86" s="32"/>
      <c r="G86" s="32">
        <v>3</v>
      </c>
      <c r="H86" s="32">
        <v>1</v>
      </c>
      <c r="I86" s="32">
        <v>1</v>
      </c>
      <c r="J86" s="32">
        <v>2</v>
      </c>
      <c r="K86" s="32">
        <v>1</v>
      </c>
      <c r="L86" s="32">
        <v>2</v>
      </c>
      <c r="M86" s="32">
        <v>3</v>
      </c>
      <c r="N86" s="32">
        <v>1</v>
      </c>
      <c r="O86" s="32">
        <v>3</v>
      </c>
      <c r="P86" s="32">
        <v>3</v>
      </c>
      <c r="Q86" s="32">
        <v>1</v>
      </c>
      <c r="R86" s="32">
        <v>2</v>
      </c>
      <c r="S86" s="32">
        <v>1</v>
      </c>
      <c r="T86" s="32">
        <v>1</v>
      </c>
      <c r="U86" s="32">
        <v>1</v>
      </c>
      <c r="V86" s="32">
        <v>3</v>
      </c>
      <c r="W86" s="32">
        <v>1</v>
      </c>
      <c r="X86" s="32">
        <v>3</v>
      </c>
      <c r="Y86" s="32">
        <v>7</v>
      </c>
      <c r="Z86" s="32">
        <v>8</v>
      </c>
      <c r="AA86" s="32">
        <v>7</v>
      </c>
      <c r="AB86" s="32">
        <v>3</v>
      </c>
      <c r="AC86" s="32">
        <v>1</v>
      </c>
      <c r="AD86" s="32">
        <v>1</v>
      </c>
      <c r="AE86" s="32">
        <v>2</v>
      </c>
      <c r="AF86" s="3">
        <v>4</v>
      </c>
      <c r="AG86" s="32"/>
      <c r="AH86" s="32"/>
      <c r="AI86" s="32"/>
      <c r="AJ86" s="32"/>
      <c r="AK86" s="32">
        <v>17</v>
      </c>
      <c r="AM86" s="7"/>
      <c r="AP86" s="7"/>
      <c r="AQ86" s="69"/>
      <c r="AR86" s="69"/>
      <c r="AX86" s="3"/>
      <c r="AY86" s="69"/>
      <c r="BA86" s="3"/>
      <c r="BB86" s="69"/>
      <c r="BD86" s="4"/>
      <c r="BL86" s="69"/>
      <c r="BT86" s="69"/>
      <c r="BU86" s="69"/>
      <c r="BV86" s="69"/>
    </row>
    <row r="87" spans="1:74" customFormat="1" x14ac:dyDescent="0.25">
      <c r="A87" s="10" t="s">
        <v>331</v>
      </c>
      <c r="B87" s="33">
        <v>8</v>
      </c>
      <c r="C87" s="176"/>
      <c r="D87" s="175"/>
      <c r="E87" s="33"/>
      <c r="F87" s="33"/>
      <c r="G87" s="33">
        <v>1</v>
      </c>
      <c r="H87" s="33">
        <v>1</v>
      </c>
      <c r="I87" s="33">
        <v>1</v>
      </c>
      <c r="J87" s="33">
        <v>1</v>
      </c>
      <c r="K87" s="33">
        <v>4</v>
      </c>
      <c r="L87" s="33">
        <v>1</v>
      </c>
      <c r="M87" s="33">
        <v>3</v>
      </c>
      <c r="N87" s="33">
        <v>1</v>
      </c>
      <c r="O87" s="33">
        <v>1</v>
      </c>
      <c r="P87" s="33">
        <v>3</v>
      </c>
      <c r="Q87" s="33">
        <v>3</v>
      </c>
      <c r="R87" s="33">
        <v>4</v>
      </c>
      <c r="S87" s="33">
        <v>4</v>
      </c>
      <c r="T87" s="33">
        <v>2</v>
      </c>
      <c r="U87" s="33">
        <v>1</v>
      </c>
      <c r="V87" s="33">
        <v>1</v>
      </c>
      <c r="W87" s="33">
        <v>5</v>
      </c>
      <c r="X87" s="33">
        <v>2</v>
      </c>
      <c r="Y87" s="33">
        <v>3</v>
      </c>
      <c r="Z87" s="33">
        <v>5</v>
      </c>
      <c r="AA87" s="33"/>
      <c r="AB87" s="33"/>
      <c r="AC87" s="33"/>
      <c r="AD87" s="33"/>
      <c r="AE87" s="33"/>
      <c r="AF87" s="3"/>
      <c r="AG87" s="33"/>
      <c r="AH87" s="33"/>
      <c r="AI87" s="33"/>
      <c r="AJ87" s="33"/>
      <c r="AK87" s="33">
        <v>14</v>
      </c>
      <c r="AM87" s="7"/>
      <c r="AP87" s="7"/>
      <c r="AQ87" s="75"/>
      <c r="AR87" s="75"/>
      <c r="AX87" s="3"/>
      <c r="AY87" s="75"/>
      <c r="BA87" s="3"/>
      <c r="BB87" s="75"/>
      <c r="BD87" s="4"/>
      <c r="BL87" s="75"/>
      <c r="BT87" s="75"/>
      <c r="BU87" s="75"/>
      <c r="BV87" s="75"/>
    </row>
    <row r="88" spans="1:74" customFormat="1" x14ac:dyDescent="0.25">
      <c r="A88" s="10" t="s">
        <v>333</v>
      </c>
      <c r="B88" s="38">
        <v>8</v>
      </c>
      <c r="C88" s="176"/>
      <c r="D88" s="175"/>
      <c r="E88" s="38"/>
      <c r="F88" s="38"/>
      <c r="G88" s="38">
        <v>1</v>
      </c>
      <c r="H88" s="38">
        <v>1</v>
      </c>
      <c r="I88" s="38">
        <v>1</v>
      </c>
      <c r="J88" s="38">
        <v>1</v>
      </c>
      <c r="K88" s="38">
        <v>1</v>
      </c>
      <c r="L88" s="38">
        <v>2</v>
      </c>
      <c r="M88" s="38">
        <v>1</v>
      </c>
      <c r="N88" s="38">
        <v>3</v>
      </c>
      <c r="O88" s="38">
        <v>1</v>
      </c>
      <c r="P88" s="38">
        <v>3</v>
      </c>
      <c r="Q88" s="38">
        <v>2</v>
      </c>
      <c r="R88" s="38">
        <v>3</v>
      </c>
      <c r="S88" s="38">
        <v>2</v>
      </c>
      <c r="T88" s="38">
        <v>1</v>
      </c>
      <c r="U88" s="38">
        <v>2</v>
      </c>
      <c r="V88" s="38">
        <v>1</v>
      </c>
      <c r="W88" s="38">
        <v>1</v>
      </c>
      <c r="X88" s="38">
        <v>4</v>
      </c>
      <c r="Y88" s="38">
        <v>4</v>
      </c>
      <c r="Z88" s="38">
        <v>8</v>
      </c>
      <c r="AA88" s="38">
        <v>8</v>
      </c>
      <c r="AB88" s="38"/>
      <c r="AC88" s="38"/>
      <c r="AD88" s="38"/>
      <c r="AE88" s="38"/>
      <c r="AF88" s="3"/>
      <c r="AG88" s="38"/>
      <c r="AH88" s="38"/>
      <c r="AI88" s="38"/>
      <c r="AJ88" s="38"/>
      <c r="AK88" s="38">
        <v>17</v>
      </c>
      <c r="AM88" s="7"/>
      <c r="AP88" s="7"/>
      <c r="AQ88" s="79"/>
      <c r="AR88" s="79"/>
      <c r="AX88" s="3"/>
      <c r="AY88" s="79"/>
      <c r="BA88" s="3"/>
      <c r="BB88" s="79"/>
      <c r="BD88" s="4"/>
      <c r="BL88" s="79"/>
      <c r="BT88" s="79"/>
      <c r="BU88" s="79"/>
      <c r="BV88" s="79"/>
    </row>
    <row r="89" spans="1:74" customFormat="1" x14ac:dyDescent="0.25">
      <c r="A89" s="10" t="s">
        <v>335</v>
      </c>
      <c r="B89" s="40">
        <v>8</v>
      </c>
      <c r="C89" s="176"/>
      <c r="D89" s="175"/>
      <c r="E89" s="40"/>
      <c r="F89" s="40"/>
      <c r="G89" s="40">
        <v>1</v>
      </c>
      <c r="H89" s="40">
        <v>1</v>
      </c>
      <c r="I89" s="40">
        <v>1</v>
      </c>
      <c r="J89" s="40">
        <v>3</v>
      </c>
      <c r="K89" s="40">
        <v>1</v>
      </c>
      <c r="L89" s="40">
        <v>2</v>
      </c>
      <c r="M89" s="40">
        <v>1</v>
      </c>
      <c r="N89" s="40">
        <v>2</v>
      </c>
      <c r="O89" s="40">
        <v>1</v>
      </c>
      <c r="P89" s="40">
        <v>3</v>
      </c>
      <c r="Q89" s="40">
        <v>1</v>
      </c>
      <c r="R89" s="40">
        <v>3</v>
      </c>
      <c r="S89" s="40">
        <v>2</v>
      </c>
      <c r="T89" s="40">
        <v>2</v>
      </c>
      <c r="U89" s="40">
        <v>2</v>
      </c>
      <c r="V89" s="40">
        <v>3</v>
      </c>
      <c r="W89" s="40">
        <v>1</v>
      </c>
      <c r="X89" s="40">
        <v>1</v>
      </c>
      <c r="Y89" s="40">
        <v>1</v>
      </c>
      <c r="Z89" s="40">
        <v>1</v>
      </c>
      <c r="AA89" s="40">
        <v>7</v>
      </c>
      <c r="AB89" s="40">
        <v>4</v>
      </c>
      <c r="AC89" s="40"/>
      <c r="AD89" s="40"/>
      <c r="AE89" s="40"/>
      <c r="AF89" s="3"/>
      <c r="AG89" s="40"/>
      <c r="AH89" s="40"/>
      <c r="AI89" s="40"/>
      <c r="AJ89" s="40"/>
      <c r="AK89" s="40">
        <v>17</v>
      </c>
      <c r="AM89" s="7"/>
      <c r="AP89" s="7"/>
      <c r="AQ89" s="81"/>
      <c r="AR89" s="81"/>
      <c r="AX89" s="3"/>
      <c r="AY89" s="81"/>
      <c r="BA89" s="3"/>
      <c r="BB89" s="81"/>
      <c r="BD89" s="4"/>
      <c r="BL89" s="81"/>
      <c r="BT89" s="81"/>
      <c r="BU89" s="81"/>
      <c r="BV89" s="81"/>
    </row>
    <row r="90" spans="1:74" customFormat="1" x14ac:dyDescent="0.25">
      <c r="A90" s="10" t="s">
        <v>343</v>
      </c>
      <c r="B90" s="44">
        <v>8</v>
      </c>
      <c r="C90" s="176"/>
      <c r="D90" s="175"/>
      <c r="E90" s="44"/>
      <c r="F90" s="44"/>
      <c r="G90" s="44">
        <v>1</v>
      </c>
      <c r="H90" s="44">
        <v>5</v>
      </c>
      <c r="I90" s="44">
        <v>1</v>
      </c>
      <c r="J90" s="44">
        <v>2</v>
      </c>
      <c r="K90" s="44">
        <v>3</v>
      </c>
      <c r="L90" s="44">
        <v>1</v>
      </c>
      <c r="M90" s="44">
        <v>1</v>
      </c>
      <c r="N90" s="44">
        <v>1</v>
      </c>
      <c r="O90" s="44">
        <v>1</v>
      </c>
      <c r="P90" s="44">
        <v>1</v>
      </c>
      <c r="Q90" s="44">
        <v>3</v>
      </c>
      <c r="R90" s="44">
        <v>3</v>
      </c>
      <c r="S90" s="44">
        <v>1</v>
      </c>
      <c r="T90" s="44">
        <v>10</v>
      </c>
      <c r="U90" s="44">
        <v>4</v>
      </c>
      <c r="V90" s="44">
        <v>3</v>
      </c>
      <c r="W90" s="44">
        <v>2</v>
      </c>
      <c r="X90" s="44">
        <v>11</v>
      </c>
      <c r="Y90" s="44"/>
      <c r="Z90" s="44"/>
      <c r="AA90" s="44"/>
      <c r="AB90" s="44"/>
      <c r="AC90" s="44"/>
      <c r="AD90" s="44"/>
      <c r="AE90" s="44"/>
      <c r="AF90" s="3"/>
      <c r="AG90" s="44"/>
      <c r="AH90" s="44"/>
      <c r="AI90" s="44"/>
      <c r="AJ90" s="44"/>
      <c r="AK90" s="44">
        <v>13</v>
      </c>
      <c r="AM90" s="7"/>
      <c r="AP90" s="7"/>
      <c r="AQ90" s="84"/>
      <c r="AR90" s="84"/>
      <c r="AX90" s="3"/>
      <c r="AY90" s="84"/>
      <c r="BA90" s="3"/>
      <c r="BB90" s="84"/>
      <c r="BD90" s="4"/>
      <c r="BL90" s="84"/>
      <c r="BT90" s="84"/>
      <c r="BU90" s="84"/>
      <c r="BV90" s="84"/>
    </row>
    <row r="91" spans="1:74" customFormat="1" x14ac:dyDescent="0.25">
      <c r="A91" s="49" t="s">
        <v>349</v>
      </c>
      <c r="B91" s="49">
        <v>8</v>
      </c>
      <c r="C91" s="176"/>
      <c r="D91" s="175"/>
      <c r="E91" s="49"/>
      <c r="F91" s="49"/>
      <c r="G91" s="49">
        <v>2</v>
      </c>
      <c r="H91" s="49">
        <v>1</v>
      </c>
      <c r="I91" s="49">
        <v>1</v>
      </c>
      <c r="J91" s="49">
        <v>2</v>
      </c>
      <c r="K91" s="49">
        <v>1</v>
      </c>
      <c r="L91" s="49">
        <v>1</v>
      </c>
      <c r="M91" s="49">
        <v>1</v>
      </c>
      <c r="N91" s="49">
        <v>5</v>
      </c>
      <c r="O91" s="49">
        <v>1</v>
      </c>
      <c r="P91" s="49">
        <v>3</v>
      </c>
      <c r="Q91" s="49">
        <v>1</v>
      </c>
      <c r="R91" s="49">
        <v>4</v>
      </c>
      <c r="S91" s="49">
        <v>1</v>
      </c>
      <c r="T91" s="49">
        <v>1</v>
      </c>
      <c r="U91" s="49">
        <v>2</v>
      </c>
      <c r="V91" s="49">
        <v>1</v>
      </c>
      <c r="W91" s="49">
        <v>2</v>
      </c>
      <c r="X91" s="49">
        <v>1</v>
      </c>
      <c r="Y91" s="49">
        <v>1</v>
      </c>
      <c r="Z91" s="49">
        <v>1</v>
      </c>
      <c r="AA91" s="49">
        <v>14</v>
      </c>
      <c r="AB91" s="49">
        <v>3</v>
      </c>
      <c r="AC91" s="49">
        <v>1</v>
      </c>
      <c r="AD91" s="49">
        <v>12</v>
      </c>
      <c r="AE91" s="49"/>
      <c r="AF91" s="3"/>
      <c r="AG91" s="49"/>
      <c r="AH91" s="49"/>
      <c r="AI91" s="49"/>
      <c r="AJ91" s="49"/>
      <c r="AK91" s="49">
        <v>17</v>
      </c>
      <c r="AM91" s="7"/>
      <c r="AP91" s="7"/>
      <c r="AQ91" s="85"/>
      <c r="AR91" s="85"/>
      <c r="AX91" s="3"/>
      <c r="AY91" s="85"/>
      <c r="BA91" s="3"/>
      <c r="BB91" s="85"/>
      <c r="BD91" s="4"/>
      <c r="BL91" s="85"/>
      <c r="BT91" s="85"/>
      <c r="BU91" s="85"/>
      <c r="BV91" s="85"/>
    </row>
    <row r="92" spans="1:74" customFormat="1" x14ac:dyDescent="0.25">
      <c r="A92" s="56" t="s">
        <v>358</v>
      </c>
      <c r="B92" s="56">
        <v>8</v>
      </c>
      <c r="C92" s="176"/>
      <c r="D92" s="175"/>
      <c r="E92" s="56"/>
      <c r="F92" s="56"/>
      <c r="G92" s="56">
        <v>1</v>
      </c>
      <c r="H92" s="56">
        <v>1</v>
      </c>
      <c r="I92" s="56">
        <v>2</v>
      </c>
      <c r="J92" s="56">
        <v>1</v>
      </c>
      <c r="K92" s="56">
        <v>1</v>
      </c>
      <c r="L92" s="56">
        <v>1</v>
      </c>
      <c r="M92" s="56">
        <v>1</v>
      </c>
      <c r="N92" s="56">
        <v>3</v>
      </c>
      <c r="O92" s="56">
        <v>3</v>
      </c>
      <c r="P92" s="56">
        <v>3</v>
      </c>
      <c r="Q92" s="56">
        <v>2</v>
      </c>
      <c r="R92" s="56">
        <v>1</v>
      </c>
      <c r="S92" s="56">
        <v>6</v>
      </c>
      <c r="T92" s="56">
        <v>2</v>
      </c>
      <c r="U92" s="56">
        <v>1</v>
      </c>
      <c r="V92" s="56">
        <v>2</v>
      </c>
      <c r="W92" s="56">
        <v>1</v>
      </c>
      <c r="X92" s="56">
        <v>2</v>
      </c>
      <c r="Y92" s="56">
        <v>4</v>
      </c>
      <c r="Z92" s="56">
        <v>2</v>
      </c>
      <c r="AA92" s="56">
        <v>4</v>
      </c>
      <c r="AB92" s="56">
        <v>2</v>
      </c>
      <c r="AC92" s="56">
        <v>1</v>
      </c>
      <c r="AD92" s="56"/>
      <c r="AE92" s="56"/>
      <c r="AF92" s="3"/>
      <c r="AG92" s="56"/>
      <c r="AH92" s="56"/>
      <c r="AI92" s="56"/>
      <c r="AJ92" s="56"/>
      <c r="AK92" s="56">
        <v>15</v>
      </c>
      <c r="AM92" s="7"/>
      <c r="AP92" s="7"/>
      <c r="AQ92" s="85"/>
      <c r="AR92" s="85"/>
      <c r="AX92" s="3"/>
      <c r="AY92" s="85"/>
      <c r="BA92" s="3"/>
      <c r="BB92" s="85"/>
      <c r="BD92" s="4"/>
      <c r="BL92" s="85"/>
      <c r="BT92" s="85"/>
      <c r="BU92" s="85"/>
      <c r="BV92" s="85"/>
    </row>
    <row r="93" spans="1:74" x14ac:dyDescent="0.25">
      <c r="A93" s="59" t="s">
        <v>361</v>
      </c>
      <c r="B93" s="59">
        <v>8</v>
      </c>
      <c r="E93" s="59"/>
      <c r="F93" s="59"/>
      <c r="G93" s="59">
        <v>3</v>
      </c>
      <c r="H93" s="59">
        <v>1</v>
      </c>
      <c r="I93" s="59">
        <v>3</v>
      </c>
      <c r="J93" s="59">
        <v>1</v>
      </c>
      <c r="K93" s="59">
        <v>1</v>
      </c>
      <c r="L93" s="59">
        <v>7</v>
      </c>
      <c r="M93" s="59">
        <v>2</v>
      </c>
      <c r="N93" s="59">
        <v>1</v>
      </c>
      <c r="O93" s="59">
        <v>1</v>
      </c>
      <c r="P93" s="59">
        <v>2</v>
      </c>
      <c r="Q93" s="59">
        <v>2</v>
      </c>
      <c r="R93" s="59">
        <v>2</v>
      </c>
      <c r="S93" s="59">
        <v>2</v>
      </c>
      <c r="T93" s="59">
        <v>4</v>
      </c>
      <c r="U93" s="59">
        <v>1</v>
      </c>
      <c r="V93" s="59">
        <v>1</v>
      </c>
      <c r="W93" s="59">
        <v>3</v>
      </c>
      <c r="X93" s="59">
        <v>27</v>
      </c>
      <c r="Y93" s="59"/>
      <c r="Z93" s="59"/>
      <c r="AA93" s="59"/>
      <c r="AB93" s="59"/>
      <c r="AC93" s="59"/>
      <c r="AD93" s="59"/>
      <c r="AE93" s="59"/>
      <c r="AF93" s="3"/>
      <c r="AG93" s="59"/>
      <c r="AH93" s="59"/>
      <c r="AI93" s="59"/>
      <c r="AJ93" s="59"/>
      <c r="AK93" s="59">
        <v>13</v>
      </c>
    </row>
    <row r="94" spans="1:74" x14ac:dyDescent="0.25">
      <c r="A94" s="69" t="s">
        <v>372</v>
      </c>
      <c r="B94" s="69">
        <v>8</v>
      </c>
      <c r="E94" s="69"/>
      <c r="F94" s="69"/>
      <c r="G94" s="69">
        <v>1</v>
      </c>
      <c r="H94" s="69">
        <v>1</v>
      </c>
      <c r="I94" s="69">
        <v>1</v>
      </c>
      <c r="J94" s="69">
        <v>1</v>
      </c>
      <c r="K94" s="69">
        <v>2</v>
      </c>
      <c r="L94" s="69">
        <v>2</v>
      </c>
      <c r="M94" s="69">
        <v>1</v>
      </c>
      <c r="N94" s="69">
        <v>1</v>
      </c>
      <c r="O94" s="69">
        <v>1</v>
      </c>
      <c r="P94" s="69">
        <v>1</v>
      </c>
      <c r="Q94" s="69">
        <v>1</v>
      </c>
      <c r="R94" s="69">
        <v>2</v>
      </c>
      <c r="S94" s="69">
        <v>2</v>
      </c>
      <c r="T94" s="69">
        <v>1</v>
      </c>
      <c r="U94" s="69">
        <v>1</v>
      </c>
      <c r="V94" s="69">
        <v>2</v>
      </c>
      <c r="W94" s="69">
        <v>2</v>
      </c>
      <c r="X94" s="69">
        <v>1</v>
      </c>
      <c r="Y94" s="69">
        <v>2</v>
      </c>
      <c r="Z94" s="69">
        <v>1</v>
      </c>
      <c r="AA94" s="69">
        <v>8</v>
      </c>
      <c r="AB94" s="69">
        <v>5</v>
      </c>
      <c r="AC94" s="69">
        <v>2</v>
      </c>
      <c r="AD94" s="69">
        <v>8</v>
      </c>
      <c r="AE94" s="69">
        <v>6</v>
      </c>
      <c r="AF94" s="3"/>
      <c r="AG94" s="69"/>
      <c r="AH94" s="69"/>
      <c r="AI94" s="69"/>
      <c r="AJ94" s="69"/>
      <c r="AK94" s="69">
        <v>19</v>
      </c>
    </row>
    <row r="95" spans="1:74" x14ac:dyDescent="0.25">
      <c r="A95" s="75" t="s">
        <v>379</v>
      </c>
      <c r="B95" s="75">
        <v>8</v>
      </c>
      <c r="E95" s="75"/>
      <c r="F95" s="75"/>
      <c r="G95" s="75">
        <v>1</v>
      </c>
      <c r="H95" s="75">
        <v>1</v>
      </c>
      <c r="I95" s="75">
        <v>1</v>
      </c>
      <c r="J95" s="75">
        <v>3</v>
      </c>
      <c r="K95" s="75">
        <v>2</v>
      </c>
      <c r="L95" s="75">
        <v>1</v>
      </c>
      <c r="M95" s="75">
        <v>1</v>
      </c>
      <c r="N95" s="75">
        <v>3</v>
      </c>
      <c r="O95" s="75">
        <v>1</v>
      </c>
      <c r="P95" s="75">
        <v>2</v>
      </c>
      <c r="Q95" s="75">
        <v>2</v>
      </c>
      <c r="R95" s="75">
        <v>2</v>
      </c>
      <c r="S95" s="75">
        <v>3</v>
      </c>
      <c r="T95" s="75">
        <v>1</v>
      </c>
      <c r="U95" s="75">
        <v>1</v>
      </c>
      <c r="V95" s="75">
        <v>1</v>
      </c>
      <c r="W95" s="75">
        <v>2</v>
      </c>
      <c r="X95" s="75">
        <v>4</v>
      </c>
      <c r="Y95" s="75">
        <v>6</v>
      </c>
      <c r="Z95" s="75">
        <v>1</v>
      </c>
      <c r="AA95" s="75">
        <v>1</v>
      </c>
      <c r="AB95" s="75">
        <v>3</v>
      </c>
      <c r="AC95" s="75">
        <v>1</v>
      </c>
      <c r="AD95" s="75">
        <v>10</v>
      </c>
      <c r="AE95" s="75"/>
      <c r="AF95" s="3"/>
      <c r="AG95" s="75"/>
      <c r="AH95" s="75"/>
      <c r="AI95" s="75"/>
      <c r="AJ95" s="75"/>
      <c r="AK95" s="75">
        <v>17</v>
      </c>
    </row>
    <row r="96" spans="1:74" x14ac:dyDescent="0.25">
      <c r="A96" s="79" t="s">
        <v>383</v>
      </c>
      <c r="B96" s="79">
        <v>8</v>
      </c>
      <c r="E96" s="79"/>
      <c r="F96" s="79"/>
      <c r="G96" s="79">
        <v>1</v>
      </c>
      <c r="H96" s="79">
        <v>1</v>
      </c>
      <c r="I96" s="79">
        <v>1</v>
      </c>
      <c r="J96" s="79">
        <v>1</v>
      </c>
      <c r="K96" s="79">
        <v>1</v>
      </c>
      <c r="L96" s="79">
        <v>1</v>
      </c>
      <c r="M96" s="79">
        <v>2</v>
      </c>
      <c r="N96" s="79">
        <v>1</v>
      </c>
      <c r="O96" s="79">
        <v>1</v>
      </c>
      <c r="P96" s="79">
        <v>1</v>
      </c>
      <c r="Q96" s="79">
        <v>2</v>
      </c>
      <c r="R96" s="79">
        <v>4</v>
      </c>
      <c r="S96" s="79">
        <v>1</v>
      </c>
      <c r="T96" s="79">
        <v>3</v>
      </c>
      <c r="U96" s="79">
        <v>2</v>
      </c>
      <c r="V96" s="79">
        <v>1</v>
      </c>
      <c r="W96" s="79">
        <v>1</v>
      </c>
      <c r="X96" s="79">
        <v>1</v>
      </c>
      <c r="Y96" s="79">
        <v>3</v>
      </c>
      <c r="Z96" s="79">
        <v>2</v>
      </c>
      <c r="AA96" s="79">
        <v>5</v>
      </c>
      <c r="AB96" s="79">
        <v>2</v>
      </c>
      <c r="AC96" s="79">
        <v>3</v>
      </c>
      <c r="AD96" s="79">
        <v>2</v>
      </c>
      <c r="AE96" s="79">
        <v>8</v>
      </c>
      <c r="AF96" s="3"/>
      <c r="AG96" s="79"/>
      <c r="AH96" s="79"/>
      <c r="AI96" s="79"/>
      <c r="AJ96" s="79"/>
      <c r="AK96" s="79">
        <v>19</v>
      </c>
    </row>
    <row r="97" spans="1:74" x14ac:dyDescent="0.25">
      <c r="A97" s="81" t="s">
        <v>388</v>
      </c>
      <c r="B97" s="81">
        <v>8</v>
      </c>
      <c r="E97" s="81"/>
      <c r="F97" s="81"/>
      <c r="G97" s="81">
        <v>1</v>
      </c>
      <c r="H97" s="81">
        <v>1</v>
      </c>
      <c r="I97" s="81">
        <v>1</v>
      </c>
      <c r="J97" s="81">
        <v>1</v>
      </c>
      <c r="K97" s="81">
        <v>1</v>
      </c>
      <c r="L97" s="81">
        <v>3</v>
      </c>
      <c r="M97" s="81">
        <v>1</v>
      </c>
      <c r="N97" s="81">
        <v>1</v>
      </c>
      <c r="O97" s="81">
        <v>2</v>
      </c>
      <c r="P97" s="81">
        <v>1</v>
      </c>
      <c r="Q97" s="81">
        <v>1</v>
      </c>
      <c r="R97" s="81">
        <v>2</v>
      </c>
      <c r="S97" s="81">
        <v>2</v>
      </c>
      <c r="T97" s="81">
        <v>3</v>
      </c>
      <c r="U97" s="81">
        <v>5</v>
      </c>
      <c r="V97" s="81">
        <v>2</v>
      </c>
      <c r="W97" s="81">
        <v>3</v>
      </c>
      <c r="X97" s="81">
        <v>5</v>
      </c>
      <c r="Y97" s="81">
        <v>1</v>
      </c>
      <c r="Z97" s="81">
        <v>3</v>
      </c>
      <c r="AA97" s="81">
        <v>15</v>
      </c>
      <c r="AB97" s="81"/>
      <c r="AC97" s="81"/>
      <c r="AD97" s="81"/>
      <c r="AE97" s="81"/>
      <c r="AF97" s="3"/>
      <c r="AG97" s="81"/>
      <c r="AH97" s="81"/>
      <c r="AI97" s="81"/>
      <c r="AJ97" s="81"/>
      <c r="AK97" s="81">
        <v>16</v>
      </c>
    </row>
    <row r="98" spans="1:74" customFormat="1" x14ac:dyDescent="0.25">
      <c r="A98" s="84" t="s">
        <v>396</v>
      </c>
      <c r="B98" s="84">
        <v>8</v>
      </c>
      <c r="C98" s="176"/>
      <c r="D98" s="175"/>
      <c r="E98" s="84"/>
      <c r="F98" s="84"/>
      <c r="G98" s="84">
        <v>1</v>
      </c>
      <c r="H98" s="84">
        <v>1</v>
      </c>
      <c r="I98" s="84">
        <v>1</v>
      </c>
      <c r="J98" s="84">
        <v>1</v>
      </c>
      <c r="K98" s="84">
        <v>1</v>
      </c>
      <c r="L98" s="84">
        <v>1</v>
      </c>
      <c r="M98" s="84">
        <v>1</v>
      </c>
      <c r="N98" s="84">
        <v>1</v>
      </c>
      <c r="O98" s="84">
        <v>1</v>
      </c>
      <c r="P98" s="84">
        <v>2</v>
      </c>
      <c r="Q98" s="84">
        <v>1</v>
      </c>
      <c r="R98" s="84">
        <v>2</v>
      </c>
      <c r="S98" s="84">
        <v>1</v>
      </c>
      <c r="T98" s="84">
        <v>1</v>
      </c>
      <c r="U98" s="84">
        <v>2</v>
      </c>
      <c r="V98" s="84">
        <v>5</v>
      </c>
      <c r="W98" s="84">
        <v>1</v>
      </c>
      <c r="X98" s="84">
        <v>8</v>
      </c>
      <c r="Y98" s="84">
        <v>1</v>
      </c>
      <c r="Z98" s="84">
        <v>4</v>
      </c>
      <c r="AA98" s="84">
        <v>1</v>
      </c>
      <c r="AB98" s="84">
        <v>7</v>
      </c>
      <c r="AC98" s="84">
        <v>3</v>
      </c>
      <c r="AD98" s="84"/>
      <c r="AE98" s="84"/>
      <c r="AF98" s="3"/>
      <c r="AG98" s="84"/>
      <c r="AH98" s="84"/>
      <c r="AI98" s="84"/>
      <c r="AJ98" s="84"/>
      <c r="AK98" s="84">
        <v>17</v>
      </c>
      <c r="AO98" s="1"/>
      <c r="AR98" s="1"/>
      <c r="BB98" s="1"/>
      <c r="BD98" s="4"/>
      <c r="BL98" s="1"/>
      <c r="BT98" s="1"/>
      <c r="BU98" s="1"/>
      <c r="BV98" s="1"/>
    </row>
    <row r="99" spans="1:74" customFormat="1" x14ac:dyDescent="0.25">
      <c r="A99" s="85" t="s">
        <v>398</v>
      </c>
      <c r="B99" s="85">
        <v>8</v>
      </c>
      <c r="C99" s="176"/>
      <c r="D99" s="175"/>
      <c r="E99" s="85"/>
      <c r="F99" s="85"/>
      <c r="G99" s="85">
        <v>1</v>
      </c>
      <c r="H99" s="85">
        <v>1</v>
      </c>
      <c r="I99" s="85">
        <v>2</v>
      </c>
      <c r="J99" s="85">
        <v>1</v>
      </c>
      <c r="K99" s="85">
        <v>1</v>
      </c>
      <c r="L99" s="85">
        <v>1</v>
      </c>
      <c r="M99" s="85">
        <v>1</v>
      </c>
      <c r="N99" s="85">
        <v>2</v>
      </c>
      <c r="O99" s="85">
        <v>3</v>
      </c>
      <c r="P99" s="85">
        <v>1</v>
      </c>
      <c r="Q99" s="85">
        <v>1</v>
      </c>
      <c r="R99" s="85">
        <v>1</v>
      </c>
      <c r="S99" s="85">
        <v>1</v>
      </c>
      <c r="T99" s="85">
        <v>4</v>
      </c>
      <c r="U99" s="85">
        <v>1</v>
      </c>
      <c r="V99" s="85">
        <v>1</v>
      </c>
      <c r="W99" s="85">
        <v>1</v>
      </c>
      <c r="X99" s="85">
        <v>1</v>
      </c>
      <c r="Y99" s="85">
        <v>1</v>
      </c>
      <c r="Z99" s="85">
        <v>3</v>
      </c>
      <c r="AA99" s="85">
        <v>4</v>
      </c>
      <c r="AB99" s="85">
        <v>5</v>
      </c>
      <c r="AC99" s="85">
        <v>1</v>
      </c>
      <c r="AD99" s="85">
        <v>1</v>
      </c>
      <c r="AE99" s="85">
        <v>4</v>
      </c>
      <c r="AF99" s="3">
        <v>10</v>
      </c>
      <c r="AG99" s="85">
        <v>7</v>
      </c>
      <c r="AH99" s="85">
        <v>3</v>
      </c>
      <c r="AI99" s="85"/>
      <c r="AJ99" s="85"/>
      <c r="AK99" s="85">
        <v>19</v>
      </c>
      <c r="AO99" s="1"/>
      <c r="AR99" s="1"/>
      <c r="BB99" s="1"/>
      <c r="BD99" s="4"/>
      <c r="BL99" s="1"/>
      <c r="BT99" s="1"/>
      <c r="BU99" s="1"/>
      <c r="BV99" s="1"/>
    </row>
    <row r="100" spans="1:74" customFormat="1" x14ac:dyDescent="0.25">
      <c r="A100" s="85" t="s">
        <v>400</v>
      </c>
      <c r="B100" s="85">
        <v>8</v>
      </c>
      <c r="C100" s="176"/>
      <c r="D100" s="175"/>
      <c r="E100" s="85"/>
      <c r="F100" s="85"/>
      <c r="G100" s="85">
        <v>1</v>
      </c>
      <c r="H100" s="85">
        <v>1</v>
      </c>
      <c r="I100" s="85">
        <v>2</v>
      </c>
      <c r="J100" s="85">
        <v>1</v>
      </c>
      <c r="K100" s="85">
        <v>1</v>
      </c>
      <c r="L100" s="85">
        <v>1</v>
      </c>
      <c r="M100" s="85">
        <v>1</v>
      </c>
      <c r="N100" s="85">
        <v>1</v>
      </c>
      <c r="O100" s="85">
        <v>1</v>
      </c>
      <c r="P100" s="85">
        <v>2</v>
      </c>
      <c r="Q100" s="85">
        <v>1</v>
      </c>
      <c r="R100" s="85">
        <v>3</v>
      </c>
      <c r="S100" s="85">
        <v>1</v>
      </c>
      <c r="T100" s="85">
        <v>4</v>
      </c>
      <c r="U100" s="85">
        <v>1</v>
      </c>
      <c r="V100" s="85">
        <v>3</v>
      </c>
      <c r="W100" s="85">
        <v>2</v>
      </c>
      <c r="X100" s="85">
        <v>4</v>
      </c>
      <c r="Y100" s="85">
        <v>2</v>
      </c>
      <c r="Z100" s="85">
        <v>4</v>
      </c>
      <c r="AA100" s="85">
        <v>2</v>
      </c>
      <c r="AB100" s="85">
        <v>4</v>
      </c>
      <c r="AC100" s="85">
        <v>5</v>
      </c>
      <c r="AD100" s="85"/>
      <c r="AE100" s="85"/>
      <c r="AF100" s="3"/>
      <c r="AG100" s="85"/>
      <c r="AH100" s="85"/>
      <c r="AI100" s="85"/>
      <c r="AJ100" s="85"/>
      <c r="AK100" s="85">
        <v>17</v>
      </c>
      <c r="AO100" s="1"/>
      <c r="AR100" s="1"/>
      <c r="BB100" s="1"/>
      <c r="BD100" s="4"/>
      <c r="BL100" s="1"/>
      <c r="BT100" s="1"/>
      <c r="BU100" s="1"/>
      <c r="BV100" s="1"/>
    </row>
    <row r="101" spans="1:74" x14ac:dyDescent="0.25">
      <c r="A101" s="95" t="s">
        <v>406</v>
      </c>
      <c r="B101" s="95">
        <v>8</v>
      </c>
      <c r="E101" s="95"/>
      <c r="F101" s="95"/>
      <c r="G101" s="95">
        <v>1</v>
      </c>
      <c r="H101" s="95">
        <v>2</v>
      </c>
      <c r="I101" s="95">
        <v>1</v>
      </c>
      <c r="J101" s="95">
        <v>2</v>
      </c>
      <c r="K101" s="95">
        <v>1</v>
      </c>
      <c r="L101" s="95">
        <v>3</v>
      </c>
      <c r="M101" s="95">
        <v>1</v>
      </c>
      <c r="N101" s="95">
        <v>2</v>
      </c>
      <c r="O101" s="95">
        <v>2</v>
      </c>
      <c r="P101" s="95">
        <v>1</v>
      </c>
      <c r="Q101" s="95">
        <v>1</v>
      </c>
      <c r="R101" s="95">
        <v>1</v>
      </c>
      <c r="S101" s="95">
        <v>1</v>
      </c>
      <c r="T101" s="95">
        <v>2</v>
      </c>
      <c r="U101" s="95">
        <v>3</v>
      </c>
      <c r="V101" s="95">
        <v>3</v>
      </c>
      <c r="W101" s="95">
        <v>1</v>
      </c>
      <c r="X101" s="95">
        <v>3</v>
      </c>
      <c r="Y101" s="95">
        <v>1</v>
      </c>
      <c r="Z101" s="95">
        <v>3</v>
      </c>
      <c r="AA101" s="95">
        <v>1</v>
      </c>
      <c r="AB101" s="95">
        <v>6</v>
      </c>
      <c r="AC101" s="95">
        <v>4</v>
      </c>
      <c r="AD101" s="95"/>
      <c r="AE101" s="95"/>
      <c r="AF101" s="3"/>
      <c r="AG101" s="95"/>
      <c r="AH101" s="95"/>
      <c r="AI101" s="95"/>
      <c r="AJ101" s="95"/>
      <c r="AK101" s="95">
        <v>17</v>
      </c>
    </row>
    <row r="102" spans="1:74" customFormat="1" x14ac:dyDescent="0.25">
      <c r="A102" s="110" t="s">
        <v>419</v>
      </c>
      <c r="B102" s="110">
        <v>8</v>
      </c>
      <c r="C102" s="176"/>
      <c r="D102" s="175"/>
      <c r="E102" s="110"/>
      <c r="F102" s="110"/>
      <c r="G102" s="110">
        <v>4</v>
      </c>
      <c r="H102" s="110">
        <v>1</v>
      </c>
      <c r="I102" s="110">
        <v>1</v>
      </c>
      <c r="J102" s="110">
        <v>1</v>
      </c>
      <c r="K102" s="110">
        <v>2</v>
      </c>
      <c r="L102" s="110">
        <v>1</v>
      </c>
      <c r="M102" s="110">
        <v>1</v>
      </c>
      <c r="N102" s="110">
        <v>1</v>
      </c>
      <c r="O102" s="110">
        <v>2</v>
      </c>
      <c r="P102" s="110">
        <v>1</v>
      </c>
      <c r="Q102" s="110">
        <v>1</v>
      </c>
      <c r="R102" s="110">
        <v>5</v>
      </c>
      <c r="S102" s="110">
        <v>1</v>
      </c>
      <c r="T102" s="110">
        <v>1</v>
      </c>
      <c r="U102" s="110">
        <v>1</v>
      </c>
      <c r="V102" s="110">
        <v>2</v>
      </c>
      <c r="W102" s="110">
        <v>2</v>
      </c>
      <c r="X102" s="110">
        <v>7</v>
      </c>
      <c r="Y102" s="110"/>
      <c r="Z102" s="110"/>
      <c r="AA102" s="110"/>
      <c r="AB102" s="110"/>
      <c r="AC102" s="110"/>
      <c r="AD102" s="110"/>
      <c r="AE102" s="110"/>
      <c r="AF102" s="3"/>
      <c r="AG102" s="110"/>
      <c r="AH102" s="110"/>
      <c r="AI102" s="110"/>
      <c r="AJ102" s="110"/>
      <c r="AK102" s="110">
        <v>17</v>
      </c>
      <c r="AR102" s="1"/>
      <c r="BB102" s="1"/>
      <c r="BD102" s="4"/>
      <c r="BL102" s="1"/>
      <c r="BT102" s="1"/>
      <c r="BU102" s="1"/>
      <c r="BV102" s="1"/>
    </row>
    <row r="103" spans="1:74" customFormat="1" x14ac:dyDescent="0.25">
      <c r="A103" s="110" t="s">
        <v>420</v>
      </c>
      <c r="B103" s="110">
        <v>8</v>
      </c>
      <c r="C103" s="176"/>
      <c r="D103" s="175"/>
      <c r="E103" s="110"/>
      <c r="F103" s="110"/>
      <c r="G103" s="110">
        <v>1</v>
      </c>
      <c r="H103" s="110">
        <v>1</v>
      </c>
      <c r="I103" s="110">
        <v>1</v>
      </c>
      <c r="J103" s="110">
        <v>1</v>
      </c>
      <c r="K103" s="110">
        <v>2</v>
      </c>
      <c r="L103" s="110">
        <v>1</v>
      </c>
      <c r="M103" s="110">
        <v>1</v>
      </c>
      <c r="N103" s="110">
        <v>1</v>
      </c>
      <c r="O103" s="110">
        <v>1</v>
      </c>
      <c r="P103" s="110">
        <v>3</v>
      </c>
      <c r="Q103" s="110">
        <v>1</v>
      </c>
      <c r="R103" s="110">
        <v>4</v>
      </c>
      <c r="S103" s="110">
        <v>13</v>
      </c>
      <c r="T103" s="110">
        <v>1</v>
      </c>
      <c r="U103" s="110">
        <v>2</v>
      </c>
      <c r="V103" s="110">
        <v>2</v>
      </c>
      <c r="W103" s="110">
        <v>5</v>
      </c>
      <c r="X103" s="110">
        <v>2</v>
      </c>
      <c r="Y103" s="110">
        <v>3</v>
      </c>
      <c r="Z103" s="110">
        <v>9</v>
      </c>
      <c r="AA103" s="110">
        <v>2</v>
      </c>
      <c r="AB103" s="110">
        <v>3</v>
      </c>
      <c r="AC103" s="110">
        <v>1</v>
      </c>
      <c r="AD103" s="110"/>
      <c r="AE103" s="110"/>
      <c r="AF103" s="3"/>
      <c r="AG103" s="110"/>
      <c r="AH103" s="110"/>
      <c r="AI103" s="110"/>
      <c r="AJ103" s="110"/>
      <c r="AK103" s="110">
        <v>12</v>
      </c>
      <c r="AR103" s="1"/>
      <c r="BB103" s="1"/>
      <c r="BD103" s="4"/>
      <c r="BL103" s="1"/>
      <c r="BT103" s="1"/>
      <c r="BU103" s="1"/>
      <c r="BV103" s="1"/>
    </row>
    <row r="104" spans="1:74" customFormat="1" x14ac:dyDescent="0.25">
      <c r="A104" s="114" t="s">
        <v>424</v>
      </c>
      <c r="B104" s="114">
        <v>8</v>
      </c>
      <c r="C104" s="176"/>
      <c r="D104" s="175"/>
      <c r="E104" s="114"/>
      <c r="F104" s="114"/>
      <c r="G104" s="114">
        <v>2</v>
      </c>
      <c r="H104" s="114">
        <v>1</v>
      </c>
      <c r="I104" s="114">
        <v>2</v>
      </c>
      <c r="J104" s="114">
        <v>2</v>
      </c>
      <c r="K104" s="114">
        <v>1</v>
      </c>
      <c r="L104" s="114">
        <v>1</v>
      </c>
      <c r="M104" s="114">
        <v>4</v>
      </c>
      <c r="N104" s="114">
        <v>1</v>
      </c>
      <c r="O104" s="114">
        <v>1</v>
      </c>
      <c r="P104" s="114">
        <v>1</v>
      </c>
      <c r="Q104" s="114">
        <v>1</v>
      </c>
      <c r="R104" s="114">
        <v>4</v>
      </c>
      <c r="S104" s="114">
        <v>2</v>
      </c>
      <c r="T104" s="114">
        <v>2</v>
      </c>
      <c r="U104" s="114">
        <v>1</v>
      </c>
      <c r="V104" s="114">
        <v>3</v>
      </c>
      <c r="W104" s="114">
        <v>2</v>
      </c>
      <c r="X104" s="114">
        <v>2</v>
      </c>
      <c r="Y104" s="114">
        <v>2</v>
      </c>
      <c r="Z104" s="114">
        <v>5</v>
      </c>
      <c r="AA104" s="114"/>
      <c r="AB104" s="114"/>
      <c r="AC104" s="114"/>
      <c r="AD104" s="114"/>
      <c r="AE104" s="114"/>
      <c r="AF104" s="3"/>
      <c r="AG104" s="114"/>
      <c r="AH104" s="114"/>
      <c r="AI104" s="114"/>
      <c r="AJ104" s="114"/>
      <c r="AK104" s="114">
        <v>16</v>
      </c>
      <c r="AR104" s="1"/>
      <c r="BB104" s="1"/>
      <c r="BD104" s="4"/>
      <c r="BL104" s="1"/>
      <c r="BT104" s="1"/>
      <c r="BU104" s="1"/>
      <c r="BV104" s="1"/>
    </row>
    <row r="105" spans="1:74" customFormat="1" x14ac:dyDescent="0.25">
      <c r="A105" s="125" t="s">
        <v>434</v>
      </c>
      <c r="B105" s="125">
        <v>8</v>
      </c>
      <c r="C105" s="176"/>
      <c r="D105" s="175"/>
      <c r="E105" s="125"/>
      <c r="F105" s="125"/>
      <c r="G105" s="125">
        <v>2</v>
      </c>
      <c r="H105" s="125">
        <v>1</v>
      </c>
      <c r="I105" s="125">
        <v>2</v>
      </c>
      <c r="J105" s="125">
        <v>2</v>
      </c>
      <c r="K105" s="125">
        <v>1</v>
      </c>
      <c r="L105" s="125">
        <v>1</v>
      </c>
      <c r="M105" s="125">
        <v>2</v>
      </c>
      <c r="N105" s="125">
        <v>4</v>
      </c>
      <c r="O105" s="125">
        <v>2</v>
      </c>
      <c r="P105" s="125">
        <v>3</v>
      </c>
      <c r="Q105" s="125">
        <v>1</v>
      </c>
      <c r="R105" s="125">
        <v>1</v>
      </c>
      <c r="S105" s="125">
        <v>2</v>
      </c>
      <c r="T105" s="125">
        <v>3</v>
      </c>
      <c r="U105" s="125">
        <v>2</v>
      </c>
      <c r="V105" s="125">
        <v>1</v>
      </c>
      <c r="W105" s="125">
        <v>6</v>
      </c>
      <c r="X105" s="125">
        <v>3</v>
      </c>
      <c r="Y105" s="125">
        <v>2</v>
      </c>
      <c r="Z105" s="125">
        <v>4</v>
      </c>
      <c r="AA105" s="125">
        <v>2</v>
      </c>
      <c r="AB105" s="125">
        <v>7</v>
      </c>
      <c r="AC105" s="125">
        <v>3</v>
      </c>
      <c r="AD105" s="125">
        <v>8</v>
      </c>
      <c r="AE105" s="125"/>
      <c r="AF105" s="3"/>
      <c r="AG105" s="125"/>
      <c r="AH105" s="125"/>
      <c r="AI105" s="125"/>
      <c r="AJ105" s="125"/>
      <c r="AK105" s="125">
        <v>16</v>
      </c>
      <c r="AR105" s="1"/>
      <c r="BB105" s="1"/>
      <c r="BD105" s="4"/>
      <c r="BL105" s="1"/>
      <c r="BT105" s="1"/>
      <c r="BU105" s="1"/>
      <c r="BV105" s="1"/>
    </row>
    <row r="106" spans="1:74" customFormat="1" x14ac:dyDescent="0.25">
      <c r="A106" s="128" t="s">
        <v>437</v>
      </c>
      <c r="B106" s="128">
        <v>8</v>
      </c>
      <c r="C106" s="176"/>
      <c r="D106" s="175"/>
      <c r="E106" s="128"/>
      <c r="F106" s="128"/>
      <c r="G106" s="128">
        <v>1</v>
      </c>
      <c r="H106" s="128">
        <v>1</v>
      </c>
      <c r="I106" s="128">
        <v>2</v>
      </c>
      <c r="J106" s="128">
        <v>1</v>
      </c>
      <c r="K106" s="128">
        <v>1</v>
      </c>
      <c r="L106" s="128">
        <v>1</v>
      </c>
      <c r="M106" s="128">
        <v>1</v>
      </c>
      <c r="N106" s="128">
        <v>1</v>
      </c>
      <c r="O106" s="128">
        <v>1</v>
      </c>
      <c r="P106" s="128">
        <v>2</v>
      </c>
      <c r="Q106" s="128">
        <v>1</v>
      </c>
      <c r="R106" s="128">
        <v>2</v>
      </c>
      <c r="S106" s="128">
        <v>6</v>
      </c>
      <c r="T106" s="128">
        <v>2</v>
      </c>
      <c r="U106" s="128">
        <v>2</v>
      </c>
      <c r="V106" s="128">
        <v>6</v>
      </c>
      <c r="W106" s="128">
        <v>6</v>
      </c>
      <c r="X106" s="128">
        <v>4</v>
      </c>
      <c r="Y106" s="128">
        <v>9</v>
      </c>
      <c r="Z106" s="128">
        <v>3</v>
      </c>
      <c r="AA106" s="128">
        <v>2</v>
      </c>
      <c r="AB106" s="128">
        <v>3</v>
      </c>
      <c r="AC106" s="128">
        <v>1</v>
      </c>
      <c r="AD106" s="128">
        <v>7</v>
      </c>
      <c r="AE106" s="128">
        <v>2</v>
      </c>
      <c r="AF106" s="3"/>
      <c r="AG106" s="128"/>
      <c r="AH106" s="128"/>
      <c r="AI106" s="128"/>
      <c r="AJ106" s="128"/>
      <c r="AK106" s="128">
        <v>15</v>
      </c>
      <c r="AR106" s="1"/>
      <c r="BB106" s="1"/>
      <c r="BD106" s="4"/>
      <c r="BL106" s="1"/>
      <c r="BT106" s="1"/>
      <c r="BU106" s="1"/>
      <c r="BV106" s="1"/>
    </row>
    <row r="107" spans="1:74" customFormat="1" x14ac:dyDescent="0.25">
      <c r="A107" s="132" t="s">
        <v>444</v>
      </c>
      <c r="B107" s="132">
        <v>8</v>
      </c>
      <c r="C107" s="176"/>
      <c r="D107" s="175"/>
      <c r="E107" s="132"/>
      <c r="F107" s="132"/>
      <c r="G107" s="132">
        <v>1</v>
      </c>
      <c r="H107" s="132">
        <v>1</v>
      </c>
      <c r="I107" s="132">
        <v>2</v>
      </c>
      <c r="J107" s="132">
        <v>2</v>
      </c>
      <c r="K107" s="132">
        <v>4</v>
      </c>
      <c r="L107" s="132">
        <v>4</v>
      </c>
      <c r="M107" s="132">
        <v>1</v>
      </c>
      <c r="N107" s="132">
        <v>1</v>
      </c>
      <c r="O107" s="132">
        <v>2</v>
      </c>
      <c r="P107" s="132">
        <v>1</v>
      </c>
      <c r="Q107" s="132">
        <v>2</v>
      </c>
      <c r="R107" s="132">
        <v>1</v>
      </c>
      <c r="S107" s="132">
        <v>3</v>
      </c>
      <c r="T107" s="132">
        <v>2</v>
      </c>
      <c r="U107" s="132">
        <v>2</v>
      </c>
      <c r="V107" s="132">
        <v>4</v>
      </c>
      <c r="W107" s="132">
        <v>1</v>
      </c>
      <c r="X107" s="132">
        <v>1</v>
      </c>
      <c r="Y107" s="132">
        <v>1</v>
      </c>
      <c r="Z107" s="132">
        <v>3</v>
      </c>
      <c r="AA107" s="132">
        <v>6</v>
      </c>
      <c r="AB107" s="132">
        <v>1</v>
      </c>
      <c r="AC107" s="132">
        <v>2</v>
      </c>
      <c r="AD107" s="132">
        <v>2</v>
      </c>
      <c r="AE107" s="132">
        <v>3</v>
      </c>
      <c r="AF107" s="3">
        <v>3</v>
      </c>
      <c r="AG107" s="132"/>
      <c r="AH107" s="132"/>
      <c r="AI107" s="132"/>
      <c r="AJ107" s="132"/>
      <c r="AK107" s="132">
        <v>15</v>
      </c>
      <c r="AR107" s="1"/>
      <c r="BB107" s="1"/>
      <c r="BD107" s="4"/>
      <c r="BL107" s="1"/>
      <c r="BT107" s="1"/>
      <c r="BU107" s="1"/>
      <c r="BV107" s="1"/>
    </row>
    <row r="108" spans="1:74" customFormat="1" x14ac:dyDescent="0.25">
      <c r="A108" s="139" t="s">
        <v>457</v>
      </c>
      <c r="B108" s="139">
        <v>8</v>
      </c>
      <c r="C108" s="176"/>
      <c r="D108" s="175"/>
      <c r="E108" s="139"/>
      <c r="F108" s="139"/>
      <c r="G108" s="139">
        <v>1</v>
      </c>
      <c r="H108" s="139">
        <v>1</v>
      </c>
      <c r="I108" s="139">
        <v>1</v>
      </c>
      <c r="J108" s="139">
        <v>4</v>
      </c>
      <c r="K108" s="139">
        <v>2</v>
      </c>
      <c r="L108" s="139">
        <v>2</v>
      </c>
      <c r="M108" s="139">
        <v>1</v>
      </c>
      <c r="N108" s="139">
        <v>6</v>
      </c>
      <c r="O108" s="139">
        <v>2</v>
      </c>
      <c r="P108" s="139">
        <v>2</v>
      </c>
      <c r="Q108" s="139">
        <v>2</v>
      </c>
      <c r="R108" s="139">
        <v>3</v>
      </c>
      <c r="S108" s="139">
        <v>5</v>
      </c>
      <c r="T108" s="139">
        <v>3</v>
      </c>
      <c r="U108" s="139">
        <v>5</v>
      </c>
      <c r="V108" s="139">
        <v>3</v>
      </c>
      <c r="W108" s="139">
        <v>1</v>
      </c>
      <c r="X108" s="139">
        <v>3</v>
      </c>
      <c r="Y108" s="139">
        <v>1</v>
      </c>
      <c r="Z108" s="139">
        <v>7</v>
      </c>
      <c r="AA108" s="139"/>
      <c r="AB108" s="139"/>
      <c r="AC108" s="139"/>
      <c r="AD108" s="139"/>
      <c r="AE108" s="139"/>
      <c r="AF108" s="3"/>
      <c r="AG108" s="139"/>
      <c r="AH108" s="139"/>
      <c r="AI108" s="139"/>
      <c r="AJ108" s="139"/>
      <c r="AK108" s="139">
        <v>12</v>
      </c>
      <c r="AR108" s="1"/>
      <c r="BB108" s="1"/>
      <c r="BD108" s="4"/>
      <c r="BL108" s="1"/>
      <c r="BT108" s="1"/>
      <c r="BU108" s="1"/>
      <c r="BV108" s="1"/>
    </row>
    <row r="109" spans="1:74" x14ac:dyDescent="0.25">
      <c r="A109" s="143" t="s">
        <v>462</v>
      </c>
      <c r="B109" s="143">
        <v>8</v>
      </c>
      <c r="E109" s="143"/>
      <c r="F109" s="143"/>
      <c r="G109" s="143">
        <v>1</v>
      </c>
      <c r="H109" s="143">
        <v>1</v>
      </c>
      <c r="I109" s="143">
        <v>2</v>
      </c>
      <c r="J109" s="143">
        <v>1</v>
      </c>
      <c r="K109" s="143">
        <v>1</v>
      </c>
      <c r="L109" s="143">
        <v>2</v>
      </c>
      <c r="M109" s="143">
        <v>1</v>
      </c>
      <c r="N109" s="143">
        <v>1</v>
      </c>
      <c r="O109" s="143">
        <v>1</v>
      </c>
      <c r="P109" s="143">
        <v>3</v>
      </c>
      <c r="Q109" s="143">
        <v>2</v>
      </c>
      <c r="R109" s="143">
        <v>1</v>
      </c>
      <c r="S109" s="143">
        <v>1</v>
      </c>
      <c r="T109" s="143">
        <v>3</v>
      </c>
      <c r="U109" s="143">
        <v>1</v>
      </c>
      <c r="V109" s="143">
        <v>1</v>
      </c>
      <c r="W109" s="143">
        <v>1</v>
      </c>
      <c r="X109" s="143">
        <v>1</v>
      </c>
      <c r="Y109" s="143">
        <v>7</v>
      </c>
      <c r="Z109" s="143">
        <v>4</v>
      </c>
      <c r="AA109" s="143">
        <v>2</v>
      </c>
      <c r="AB109" s="143">
        <v>3</v>
      </c>
      <c r="AC109" s="143">
        <v>2</v>
      </c>
      <c r="AD109" s="143"/>
      <c r="AE109" s="143"/>
      <c r="AF109" s="3"/>
      <c r="AG109" s="143"/>
      <c r="AH109" s="143"/>
      <c r="AI109" s="143"/>
      <c r="AJ109" s="143"/>
      <c r="AK109" s="143">
        <v>18</v>
      </c>
    </row>
    <row r="110" spans="1:74" customFormat="1" x14ac:dyDescent="0.25">
      <c r="A110" s="5" t="s">
        <v>473</v>
      </c>
      <c r="B110" s="152">
        <v>8</v>
      </c>
      <c r="C110" s="176"/>
      <c r="D110" s="175"/>
      <c r="E110" s="152"/>
      <c r="F110" s="152"/>
      <c r="G110" s="152">
        <v>1</v>
      </c>
      <c r="H110" s="152">
        <v>1</v>
      </c>
      <c r="I110" s="152">
        <v>1</v>
      </c>
      <c r="J110" s="152">
        <v>1</v>
      </c>
      <c r="K110" s="152">
        <v>4</v>
      </c>
      <c r="L110" s="152">
        <v>1</v>
      </c>
      <c r="M110" s="152">
        <v>3</v>
      </c>
      <c r="N110" s="152">
        <v>1</v>
      </c>
      <c r="O110" s="152">
        <v>2</v>
      </c>
      <c r="P110" s="152">
        <v>2</v>
      </c>
      <c r="Q110" s="152">
        <v>2</v>
      </c>
      <c r="R110" s="152">
        <v>1</v>
      </c>
      <c r="S110" s="152">
        <v>2</v>
      </c>
      <c r="T110" s="152">
        <v>3</v>
      </c>
      <c r="U110" s="152">
        <v>1</v>
      </c>
      <c r="V110" s="152">
        <v>1</v>
      </c>
      <c r="W110" s="152">
        <v>1</v>
      </c>
      <c r="X110" s="152">
        <v>1</v>
      </c>
      <c r="Y110" s="152">
        <v>3</v>
      </c>
      <c r="Z110" s="152">
        <v>1</v>
      </c>
      <c r="AA110" s="152">
        <v>3</v>
      </c>
      <c r="AB110" s="152">
        <v>2</v>
      </c>
      <c r="AC110" s="152">
        <v>5</v>
      </c>
      <c r="AD110" s="152">
        <v>2</v>
      </c>
      <c r="AE110" s="152">
        <v>20</v>
      </c>
      <c r="AF110" s="3"/>
      <c r="AG110" s="152"/>
      <c r="AH110" s="152"/>
      <c r="AI110" s="152"/>
      <c r="AJ110" s="152"/>
      <c r="AK110" s="152">
        <v>18</v>
      </c>
      <c r="AR110" s="1"/>
      <c r="BB110" s="1"/>
      <c r="BD110" s="4"/>
      <c r="BL110" s="1"/>
      <c r="BT110" s="1"/>
      <c r="BU110" s="1"/>
      <c r="BV110" s="1"/>
    </row>
    <row r="111" spans="1:74" customFormat="1" x14ac:dyDescent="0.25">
      <c r="A111" s="5" t="s">
        <v>476</v>
      </c>
      <c r="B111" s="156">
        <v>8</v>
      </c>
      <c r="C111" s="176"/>
      <c r="D111" s="175"/>
      <c r="E111" s="156"/>
      <c r="F111" s="156"/>
      <c r="G111" s="156">
        <v>1</v>
      </c>
      <c r="H111" s="156">
        <v>1</v>
      </c>
      <c r="I111" s="156">
        <v>1</v>
      </c>
      <c r="J111" s="156">
        <v>2</v>
      </c>
      <c r="K111" s="156">
        <v>1</v>
      </c>
      <c r="L111" s="156">
        <v>1</v>
      </c>
      <c r="M111" s="156">
        <v>2</v>
      </c>
      <c r="N111" s="156">
        <v>1</v>
      </c>
      <c r="O111" s="156">
        <v>3</v>
      </c>
      <c r="P111" s="156">
        <v>1</v>
      </c>
      <c r="Q111" s="156">
        <v>1</v>
      </c>
      <c r="R111" s="156">
        <v>1</v>
      </c>
      <c r="S111" s="156">
        <v>1</v>
      </c>
      <c r="T111" s="156">
        <v>4</v>
      </c>
      <c r="U111" s="156">
        <v>4</v>
      </c>
      <c r="V111" s="156">
        <v>2</v>
      </c>
      <c r="W111" s="156">
        <v>2</v>
      </c>
      <c r="X111" s="156">
        <v>2</v>
      </c>
      <c r="Y111" s="156">
        <v>2</v>
      </c>
      <c r="Z111" s="156">
        <v>3</v>
      </c>
      <c r="AA111" s="156">
        <v>1</v>
      </c>
      <c r="AB111" s="156">
        <v>3</v>
      </c>
      <c r="AC111" s="156">
        <v>1</v>
      </c>
      <c r="AD111" s="156">
        <v>5</v>
      </c>
      <c r="AE111" s="156">
        <v>5</v>
      </c>
      <c r="AF111" s="3"/>
      <c r="AG111" s="156"/>
      <c r="AH111" s="156"/>
      <c r="AI111" s="156"/>
      <c r="AJ111" s="156"/>
      <c r="AK111" s="156">
        <v>17</v>
      </c>
      <c r="AR111" s="1"/>
      <c r="BB111" s="1"/>
      <c r="BD111" s="4"/>
      <c r="BL111" s="1"/>
      <c r="BT111" s="1"/>
      <c r="BU111" s="1"/>
      <c r="BV111" s="1"/>
    </row>
    <row r="112" spans="1:74" customFormat="1" x14ac:dyDescent="0.25">
      <c r="A112" s="5" t="s">
        <v>479</v>
      </c>
      <c r="B112" s="158">
        <v>8</v>
      </c>
      <c r="C112" s="176"/>
      <c r="D112" s="175"/>
      <c r="E112" s="158"/>
      <c r="F112" s="158"/>
      <c r="G112" s="158">
        <v>1</v>
      </c>
      <c r="H112" s="158">
        <v>1</v>
      </c>
      <c r="I112" s="158">
        <v>1</v>
      </c>
      <c r="J112" s="158">
        <v>2</v>
      </c>
      <c r="K112" s="158">
        <v>2</v>
      </c>
      <c r="L112" s="158">
        <v>2</v>
      </c>
      <c r="M112" s="158">
        <v>3</v>
      </c>
      <c r="N112" s="158">
        <v>2</v>
      </c>
      <c r="O112" s="158">
        <v>1</v>
      </c>
      <c r="P112" s="158">
        <v>3</v>
      </c>
      <c r="Q112" s="158">
        <v>3</v>
      </c>
      <c r="R112" s="158">
        <v>2</v>
      </c>
      <c r="S112" s="158">
        <v>1</v>
      </c>
      <c r="T112" s="158">
        <v>1</v>
      </c>
      <c r="U112" s="158">
        <v>1</v>
      </c>
      <c r="V112" s="158">
        <v>3</v>
      </c>
      <c r="W112" s="158">
        <v>5</v>
      </c>
      <c r="X112" s="158">
        <v>7</v>
      </c>
      <c r="Y112" s="158">
        <v>3</v>
      </c>
      <c r="Z112" s="158">
        <v>2</v>
      </c>
      <c r="AA112" s="158">
        <v>3</v>
      </c>
      <c r="AB112" s="158"/>
      <c r="AC112" s="158"/>
      <c r="AD112" s="158"/>
      <c r="AE112" s="158"/>
      <c r="AF112" s="3"/>
      <c r="AG112" s="158"/>
      <c r="AH112" s="158"/>
      <c r="AI112" s="158"/>
      <c r="AJ112" s="158"/>
      <c r="AK112" s="158">
        <v>16</v>
      </c>
      <c r="AR112" s="1"/>
      <c r="BB112" s="1"/>
      <c r="BD112" s="4"/>
      <c r="BL112" s="1"/>
      <c r="BT112" s="1"/>
      <c r="BU112" s="1"/>
      <c r="BV112" s="1"/>
    </row>
    <row r="113" spans="1:74" customFormat="1" x14ac:dyDescent="0.25">
      <c r="A113" s="5" t="s">
        <v>481</v>
      </c>
      <c r="B113" s="160">
        <v>8</v>
      </c>
      <c r="C113" s="176"/>
      <c r="D113" s="175"/>
      <c r="E113" s="160"/>
      <c r="F113" s="160"/>
      <c r="G113" s="160">
        <v>1</v>
      </c>
      <c r="H113" s="160">
        <v>1</v>
      </c>
      <c r="I113" s="160">
        <v>1</v>
      </c>
      <c r="J113" s="160">
        <v>1</v>
      </c>
      <c r="K113" s="160">
        <v>2</v>
      </c>
      <c r="L113" s="160">
        <v>1</v>
      </c>
      <c r="M113" s="160">
        <v>1</v>
      </c>
      <c r="N113" s="160">
        <v>3</v>
      </c>
      <c r="O113" s="160">
        <v>1</v>
      </c>
      <c r="P113" s="160">
        <v>1</v>
      </c>
      <c r="Q113" s="160">
        <v>2</v>
      </c>
      <c r="R113" s="160">
        <v>4</v>
      </c>
      <c r="S113" s="160">
        <v>2</v>
      </c>
      <c r="T113" s="160">
        <v>3</v>
      </c>
      <c r="U113" s="160">
        <v>4</v>
      </c>
      <c r="V113" s="160">
        <v>1</v>
      </c>
      <c r="W113" s="160">
        <v>2</v>
      </c>
      <c r="X113" s="160">
        <v>1</v>
      </c>
      <c r="Y113" s="160">
        <v>1</v>
      </c>
      <c r="Z113" s="160">
        <v>1</v>
      </c>
      <c r="AA113" s="160">
        <v>4</v>
      </c>
      <c r="AB113" s="160">
        <v>1</v>
      </c>
      <c r="AC113" s="160">
        <v>5</v>
      </c>
      <c r="AD113" s="160">
        <v>7</v>
      </c>
      <c r="AE113" s="160">
        <v>1</v>
      </c>
      <c r="AF113" s="3">
        <v>1</v>
      </c>
      <c r="AG113" s="160">
        <v>3</v>
      </c>
      <c r="AH113" s="160"/>
      <c r="AI113" s="160"/>
      <c r="AJ113" s="160"/>
      <c r="AK113" s="160">
        <v>16</v>
      </c>
      <c r="AR113" s="1"/>
      <c r="BB113" s="1"/>
      <c r="BD113" s="4"/>
      <c r="BL113" s="1"/>
      <c r="BT113" s="1"/>
      <c r="BU113" s="1"/>
      <c r="BV113" s="1"/>
    </row>
    <row r="114" spans="1:74" customFormat="1" x14ac:dyDescent="0.25">
      <c r="A114" s="5" t="s">
        <v>482</v>
      </c>
      <c r="B114" s="160">
        <v>8</v>
      </c>
      <c r="C114" s="176"/>
      <c r="D114" s="175"/>
      <c r="E114" s="160"/>
      <c r="F114" s="160"/>
      <c r="G114" s="160">
        <v>2</v>
      </c>
      <c r="H114" s="160">
        <v>2</v>
      </c>
      <c r="I114" s="160">
        <v>1</v>
      </c>
      <c r="J114" s="160">
        <v>3</v>
      </c>
      <c r="K114" s="160">
        <v>1</v>
      </c>
      <c r="L114" s="160">
        <v>1</v>
      </c>
      <c r="M114" s="160">
        <v>1</v>
      </c>
      <c r="N114" s="160">
        <v>2</v>
      </c>
      <c r="O114" s="160">
        <v>1</v>
      </c>
      <c r="P114" s="160">
        <v>3</v>
      </c>
      <c r="Q114" s="160">
        <v>2</v>
      </c>
      <c r="R114" s="160">
        <v>2</v>
      </c>
      <c r="S114" s="160">
        <v>5</v>
      </c>
      <c r="T114" s="160">
        <v>1</v>
      </c>
      <c r="U114" s="160">
        <v>1</v>
      </c>
      <c r="V114" s="160">
        <v>4</v>
      </c>
      <c r="W114" s="160">
        <v>2</v>
      </c>
      <c r="X114" s="160">
        <v>4</v>
      </c>
      <c r="Y114" s="160">
        <v>4</v>
      </c>
      <c r="Z114" s="160">
        <v>2</v>
      </c>
      <c r="AA114" s="160"/>
      <c r="AB114" s="160"/>
      <c r="AC114" s="160"/>
      <c r="AD114" s="160"/>
      <c r="AE114" s="160"/>
      <c r="AF114" s="3"/>
      <c r="AG114" s="160"/>
      <c r="AH114" s="160"/>
      <c r="AI114" s="160"/>
      <c r="AJ114" s="160"/>
      <c r="AK114" s="160">
        <v>15</v>
      </c>
      <c r="AR114" s="1"/>
      <c r="BB114" s="1"/>
      <c r="BD114" s="4"/>
      <c r="BL114" s="1"/>
      <c r="BT114" s="1"/>
      <c r="BU114" s="1"/>
      <c r="BV114" s="1"/>
    </row>
    <row r="115" spans="1:74" customFormat="1" x14ac:dyDescent="0.25">
      <c r="A115" s="5" t="s">
        <v>492</v>
      </c>
      <c r="B115" s="165">
        <v>8</v>
      </c>
      <c r="C115" s="176"/>
      <c r="D115" s="175"/>
      <c r="E115" s="165"/>
      <c r="F115" s="165"/>
      <c r="G115" s="165">
        <v>1</v>
      </c>
      <c r="H115" s="165">
        <v>1</v>
      </c>
      <c r="I115" s="165">
        <v>1</v>
      </c>
      <c r="J115" s="165">
        <v>4</v>
      </c>
      <c r="K115" s="165">
        <v>1</v>
      </c>
      <c r="L115" s="165">
        <v>2</v>
      </c>
      <c r="M115" s="165">
        <v>1</v>
      </c>
      <c r="N115" s="165">
        <v>1</v>
      </c>
      <c r="O115" s="165">
        <v>1</v>
      </c>
      <c r="P115" s="165">
        <v>2</v>
      </c>
      <c r="Q115" s="165">
        <v>1</v>
      </c>
      <c r="R115" s="165">
        <v>6</v>
      </c>
      <c r="S115" s="165">
        <v>4</v>
      </c>
      <c r="T115" s="165">
        <v>1</v>
      </c>
      <c r="U115" s="165">
        <v>1</v>
      </c>
      <c r="V115" s="165">
        <v>2</v>
      </c>
      <c r="W115" s="165">
        <v>2</v>
      </c>
      <c r="X115" s="165">
        <v>5</v>
      </c>
      <c r="Y115" s="165">
        <v>9</v>
      </c>
      <c r="Z115" s="165">
        <v>4</v>
      </c>
      <c r="AA115" s="165">
        <v>3</v>
      </c>
      <c r="AB115" s="165"/>
      <c r="AC115" s="165"/>
      <c r="AD115" s="165"/>
      <c r="AE115" s="165"/>
      <c r="AF115" s="3"/>
      <c r="AG115" s="165"/>
      <c r="AH115" s="165"/>
      <c r="AI115" s="165"/>
      <c r="AJ115" s="165"/>
      <c r="AK115" s="165">
        <v>16</v>
      </c>
      <c r="AR115" s="1"/>
      <c r="BB115" s="1"/>
      <c r="BD115" s="4"/>
      <c r="BL115" s="1"/>
      <c r="BT115" s="1"/>
      <c r="BU115" s="1"/>
      <c r="BV115" s="1"/>
    </row>
    <row r="116" spans="1:74" customFormat="1" x14ac:dyDescent="0.25">
      <c r="A116" s="5" t="s">
        <v>498</v>
      </c>
      <c r="B116" s="165">
        <v>8</v>
      </c>
      <c r="C116" s="176"/>
      <c r="D116" s="175"/>
      <c r="E116" s="165"/>
      <c r="F116" s="165"/>
      <c r="G116" s="165">
        <v>1</v>
      </c>
      <c r="H116" s="165">
        <v>1</v>
      </c>
      <c r="I116" s="165">
        <v>1</v>
      </c>
      <c r="J116" s="165">
        <v>2</v>
      </c>
      <c r="K116" s="165">
        <v>1</v>
      </c>
      <c r="L116" s="165">
        <v>1</v>
      </c>
      <c r="M116" s="165">
        <v>1</v>
      </c>
      <c r="N116" s="165">
        <v>1</v>
      </c>
      <c r="O116" s="165">
        <v>2</v>
      </c>
      <c r="P116" s="165">
        <v>1</v>
      </c>
      <c r="Q116" s="165">
        <v>3</v>
      </c>
      <c r="R116" s="165">
        <v>1</v>
      </c>
      <c r="S116" s="165">
        <v>6</v>
      </c>
      <c r="T116" s="165">
        <v>4</v>
      </c>
      <c r="U116" s="165">
        <v>1</v>
      </c>
      <c r="V116" s="165">
        <v>2</v>
      </c>
      <c r="W116" s="165">
        <v>1</v>
      </c>
      <c r="X116" s="165">
        <v>2</v>
      </c>
      <c r="Y116" s="165">
        <v>2</v>
      </c>
      <c r="Z116" s="165">
        <v>6</v>
      </c>
      <c r="AA116" s="165">
        <v>4</v>
      </c>
      <c r="AB116" s="165">
        <v>3</v>
      </c>
      <c r="AC116" s="165">
        <v>2</v>
      </c>
      <c r="AD116" s="165"/>
      <c r="AE116" s="165"/>
      <c r="AF116" s="3"/>
      <c r="AG116" s="165"/>
      <c r="AH116" s="165"/>
      <c r="AI116" s="165"/>
      <c r="AJ116" s="165"/>
      <c r="AK116" s="165">
        <v>17</v>
      </c>
      <c r="AR116" s="1"/>
      <c r="BB116" s="1"/>
      <c r="BD116" s="4"/>
      <c r="BL116" s="1"/>
      <c r="BT116" s="1"/>
      <c r="BU116" s="1"/>
      <c r="BV116" s="1"/>
    </row>
    <row r="117" spans="1:74" customFormat="1" x14ac:dyDescent="0.25">
      <c r="A117" s="5" t="s">
        <v>501</v>
      </c>
      <c r="B117" s="169">
        <v>8</v>
      </c>
      <c r="C117" s="176"/>
      <c r="D117" s="175"/>
      <c r="E117" s="169"/>
      <c r="F117" s="169"/>
      <c r="G117" s="169">
        <v>1</v>
      </c>
      <c r="H117" s="169">
        <v>1</v>
      </c>
      <c r="I117" s="169">
        <v>1</v>
      </c>
      <c r="J117" s="169">
        <v>1</v>
      </c>
      <c r="K117" s="169">
        <v>2</v>
      </c>
      <c r="L117" s="169">
        <v>1</v>
      </c>
      <c r="M117" s="169">
        <v>1</v>
      </c>
      <c r="N117" s="169">
        <v>1</v>
      </c>
      <c r="O117" s="169">
        <v>1</v>
      </c>
      <c r="P117" s="169">
        <v>1</v>
      </c>
      <c r="Q117" s="169">
        <v>2</v>
      </c>
      <c r="R117" s="169">
        <v>4</v>
      </c>
      <c r="S117" s="169">
        <v>5</v>
      </c>
      <c r="T117" s="169">
        <v>1</v>
      </c>
      <c r="U117" s="169">
        <v>1</v>
      </c>
      <c r="V117" s="169">
        <v>4</v>
      </c>
      <c r="W117" s="169">
        <v>2</v>
      </c>
      <c r="X117" s="169">
        <v>1</v>
      </c>
      <c r="Y117" s="169">
        <v>4</v>
      </c>
      <c r="Z117" s="169">
        <v>4</v>
      </c>
      <c r="AA117" s="169"/>
      <c r="AB117" s="169"/>
      <c r="AC117" s="169"/>
      <c r="AD117" s="169"/>
      <c r="AE117" s="169"/>
      <c r="AF117" s="3"/>
      <c r="AG117" s="169"/>
      <c r="AH117" s="169"/>
      <c r="AI117" s="169"/>
      <c r="AJ117" s="169"/>
      <c r="AK117" s="169">
        <v>17</v>
      </c>
      <c r="AR117" s="1"/>
      <c r="BB117" s="1"/>
      <c r="BD117" s="4"/>
      <c r="BL117" s="1"/>
      <c r="BT117" s="1"/>
      <c r="BU117" s="1"/>
      <c r="BV117" s="1"/>
    </row>
    <row r="118" spans="1:74" customFormat="1" x14ac:dyDescent="0.25">
      <c r="A118" s="5" t="s">
        <v>505</v>
      </c>
      <c r="B118" s="169">
        <v>8</v>
      </c>
      <c r="C118" s="176"/>
      <c r="D118" s="175"/>
      <c r="E118" s="169"/>
      <c r="F118" s="169"/>
      <c r="G118" s="169">
        <v>1</v>
      </c>
      <c r="H118" s="169">
        <v>1</v>
      </c>
      <c r="I118" s="169">
        <v>1</v>
      </c>
      <c r="J118" s="169">
        <v>2</v>
      </c>
      <c r="K118" s="169">
        <v>1</v>
      </c>
      <c r="L118" s="169">
        <v>1</v>
      </c>
      <c r="M118" s="169">
        <v>1</v>
      </c>
      <c r="N118" s="169">
        <v>1</v>
      </c>
      <c r="O118" s="169">
        <v>2</v>
      </c>
      <c r="P118" s="169">
        <v>1</v>
      </c>
      <c r="Q118" s="169">
        <v>3</v>
      </c>
      <c r="R118" s="169">
        <v>1</v>
      </c>
      <c r="S118" s="169">
        <v>1</v>
      </c>
      <c r="T118" s="169">
        <v>2</v>
      </c>
      <c r="U118" s="169">
        <v>3</v>
      </c>
      <c r="V118" s="169">
        <v>1</v>
      </c>
      <c r="W118" s="169">
        <v>2</v>
      </c>
      <c r="X118" s="169">
        <v>1</v>
      </c>
      <c r="Y118" s="169">
        <v>1</v>
      </c>
      <c r="Z118" s="169">
        <v>1</v>
      </c>
      <c r="AA118" s="169">
        <v>1</v>
      </c>
      <c r="AB118" s="169">
        <v>1</v>
      </c>
      <c r="AC118" s="169">
        <v>12</v>
      </c>
      <c r="AD118" s="169"/>
      <c r="AE118" s="169"/>
      <c r="AF118" s="3"/>
      <c r="AG118" s="169"/>
      <c r="AH118" s="169"/>
      <c r="AI118" s="169"/>
      <c r="AJ118" s="169"/>
      <c r="AK118" s="169">
        <v>22</v>
      </c>
      <c r="AR118" s="1"/>
      <c r="BB118" s="1"/>
      <c r="BD118" s="4"/>
      <c r="BL118" s="1"/>
      <c r="BT118" s="1"/>
      <c r="BU118" s="1"/>
      <c r="BV118" s="1"/>
    </row>
    <row r="119" spans="1:74" customFormat="1" x14ac:dyDescent="0.25">
      <c r="A119" s="5" t="s">
        <v>507</v>
      </c>
      <c r="B119" s="169">
        <v>8</v>
      </c>
      <c r="C119" s="176"/>
      <c r="D119" s="175"/>
      <c r="E119" s="169"/>
      <c r="F119" s="169"/>
      <c r="G119" s="169">
        <v>2</v>
      </c>
      <c r="H119" s="169">
        <v>1</v>
      </c>
      <c r="I119" s="169">
        <v>1</v>
      </c>
      <c r="J119" s="169">
        <v>1</v>
      </c>
      <c r="K119" s="169">
        <v>2</v>
      </c>
      <c r="L119" s="169">
        <v>3</v>
      </c>
      <c r="M119" s="169">
        <v>2</v>
      </c>
      <c r="N119" s="169">
        <v>1</v>
      </c>
      <c r="O119" s="169">
        <v>4</v>
      </c>
      <c r="P119" s="169">
        <v>2</v>
      </c>
      <c r="Q119" s="169">
        <v>1</v>
      </c>
      <c r="R119" s="169">
        <v>2</v>
      </c>
      <c r="S119" s="169">
        <v>1</v>
      </c>
      <c r="T119" s="169">
        <v>3</v>
      </c>
      <c r="U119" s="169">
        <v>1</v>
      </c>
      <c r="V119" s="169">
        <v>10</v>
      </c>
      <c r="W119" s="169">
        <v>5</v>
      </c>
      <c r="X119" s="169">
        <v>6</v>
      </c>
      <c r="Y119" s="169">
        <v>1</v>
      </c>
      <c r="Z119" s="169"/>
      <c r="AA119" s="169"/>
      <c r="AB119" s="169"/>
      <c r="AC119" s="169"/>
      <c r="AD119" s="169"/>
      <c r="AE119" s="169"/>
      <c r="AF119" s="3"/>
      <c r="AG119" s="169"/>
      <c r="AH119" s="169"/>
      <c r="AI119" s="169"/>
      <c r="AJ119" s="169"/>
      <c r="AK119" s="169">
        <v>15</v>
      </c>
      <c r="AR119" s="1"/>
      <c r="BB119" s="1"/>
      <c r="BD119" s="4"/>
      <c r="BL119" s="1"/>
      <c r="BT119" s="1"/>
      <c r="BU119" s="1"/>
      <c r="BV119" s="1"/>
    </row>
    <row r="120" spans="1:74" customFormat="1" x14ac:dyDescent="0.25">
      <c r="A120" s="5" t="s">
        <v>508</v>
      </c>
      <c r="B120" s="171">
        <v>8</v>
      </c>
      <c r="C120" s="176"/>
      <c r="D120" s="175"/>
      <c r="E120" s="171"/>
      <c r="F120" s="171"/>
      <c r="G120" s="171">
        <v>2</v>
      </c>
      <c r="H120" s="171">
        <v>1</v>
      </c>
      <c r="I120" s="171">
        <v>1</v>
      </c>
      <c r="J120" s="171">
        <v>1</v>
      </c>
      <c r="K120" s="171">
        <v>1</v>
      </c>
      <c r="L120" s="171">
        <v>1</v>
      </c>
      <c r="M120" s="171">
        <v>2</v>
      </c>
      <c r="N120" s="171">
        <v>2</v>
      </c>
      <c r="O120" s="171">
        <v>1</v>
      </c>
      <c r="P120" s="171">
        <v>2</v>
      </c>
      <c r="Q120" s="171">
        <v>3</v>
      </c>
      <c r="R120" s="171">
        <v>3</v>
      </c>
      <c r="S120" s="171">
        <v>1</v>
      </c>
      <c r="T120" s="171">
        <v>3</v>
      </c>
      <c r="U120" s="171">
        <v>1</v>
      </c>
      <c r="V120" s="171">
        <v>5</v>
      </c>
      <c r="W120" s="171">
        <v>2</v>
      </c>
      <c r="X120" s="171">
        <v>2</v>
      </c>
      <c r="Y120" s="171"/>
      <c r="Z120" s="171"/>
      <c r="AA120" s="171"/>
      <c r="AB120" s="171"/>
      <c r="AC120" s="171"/>
      <c r="AD120" s="171"/>
      <c r="AE120" s="171"/>
      <c r="AF120" s="3"/>
      <c r="AG120" s="171"/>
      <c r="AH120" s="171"/>
      <c r="AI120" s="171"/>
      <c r="AJ120" s="171"/>
      <c r="AK120" s="171">
        <v>16</v>
      </c>
      <c r="AR120" s="1"/>
      <c r="BB120" s="1"/>
      <c r="BD120" s="4"/>
      <c r="BL120" s="1"/>
      <c r="BT120" s="1"/>
      <c r="BU120" s="1"/>
      <c r="BV120" s="1"/>
    </row>
    <row r="121" spans="1:74" customFormat="1" x14ac:dyDescent="0.25">
      <c r="A121" s="5" t="s">
        <v>512</v>
      </c>
      <c r="B121" s="171">
        <v>8</v>
      </c>
      <c r="C121" s="176"/>
      <c r="D121" s="175"/>
      <c r="E121" s="171"/>
      <c r="F121" s="171"/>
      <c r="G121" s="171">
        <v>2</v>
      </c>
      <c r="H121" s="171">
        <v>2</v>
      </c>
      <c r="I121" s="171">
        <v>2</v>
      </c>
      <c r="J121" s="171">
        <v>2</v>
      </c>
      <c r="K121" s="171">
        <v>1</v>
      </c>
      <c r="L121" s="171">
        <v>2</v>
      </c>
      <c r="M121" s="171">
        <v>1</v>
      </c>
      <c r="N121" s="171">
        <v>1</v>
      </c>
      <c r="O121" s="171">
        <v>1</v>
      </c>
      <c r="P121" s="171">
        <v>1</v>
      </c>
      <c r="Q121" s="171">
        <v>2</v>
      </c>
      <c r="R121" s="171">
        <v>1</v>
      </c>
      <c r="S121" s="171">
        <v>1</v>
      </c>
      <c r="T121" s="171">
        <v>8</v>
      </c>
      <c r="U121" s="171">
        <v>1</v>
      </c>
      <c r="V121" s="171">
        <v>4</v>
      </c>
      <c r="W121" s="171">
        <v>2</v>
      </c>
      <c r="X121" s="171">
        <v>1</v>
      </c>
      <c r="Y121" s="171">
        <v>1</v>
      </c>
      <c r="Z121" s="171">
        <v>2</v>
      </c>
      <c r="AA121" s="171">
        <v>2</v>
      </c>
      <c r="AB121" s="171">
        <v>5</v>
      </c>
      <c r="AC121" s="171">
        <v>7</v>
      </c>
      <c r="AD121" s="171">
        <v>2</v>
      </c>
      <c r="AE121" s="171"/>
      <c r="AF121" s="3"/>
      <c r="AG121" s="171"/>
      <c r="AH121" s="171"/>
      <c r="AI121" s="171"/>
      <c r="AJ121" s="171"/>
      <c r="AK121" s="171">
        <v>15</v>
      </c>
      <c r="AR121" s="1"/>
      <c r="BB121" s="1"/>
      <c r="BD121" s="4"/>
      <c r="BL121" s="1"/>
      <c r="BT121" s="1"/>
      <c r="BU121" s="1"/>
      <c r="BV121" s="1"/>
    </row>
    <row r="122" spans="1:74" customFormat="1" x14ac:dyDescent="0.25">
      <c r="A122" s="5" t="s">
        <v>519</v>
      </c>
      <c r="B122" s="172">
        <v>8</v>
      </c>
      <c r="C122" s="176"/>
      <c r="D122" s="175"/>
      <c r="E122" s="172"/>
      <c r="F122" s="172"/>
      <c r="G122" s="172">
        <v>1</v>
      </c>
      <c r="H122" s="172">
        <v>1</v>
      </c>
      <c r="I122" s="172">
        <v>2</v>
      </c>
      <c r="J122" s="172">
        <v>2</v>
      </c>
      <c r="K122" s="172">
        <v>2</v>
      </c>
      <c r="L122" s="172">
        <v>4</v>
      </c>
      <c r="M122" s="172">
        <v>2</v>
      </c>
      <c r="N122" s="172">
        <v>2</v>
      </c>
      <c r="O122" s="172">
        <v>2</v>
      </c>
      <c r="P122" s="172">
        <v>1</v>
      </c>
      <c r="Q122" s="172">
        <v>1</v>
      </c>
      <c r="R122" s="172">
        <v>1</v>
      </c>
      <c r="S122" s="172">
        <v>3</v>
      </c>
      <c r="T122" s="172">
        <v>2</v>
      </c>
      <c r="U122" s="172">
        <v>1</v>
      </c>
      <c r="V122" s="172">
        <v>3</v>
      </c>
      <c r="W122" s="172">
        <v>3</v>
      </c>
      <c r="X122" s="172">
        <v>4</v>
      </c>
      <c r="Y122" s="172">
        <v>1</v>
      </c>
      <c r="Z122" s="172">
        <v>5</v>
      </c>
      <c r="AA122" s="172">
        <v>6</v>
      </c>
      <c r="AB122" s="172">
        <v>1</v>
      </c>
      <c r="AC122" s="172">
        <v>3</v>
      </c>
      <c r="AD122" s="172"/>
      <c r="AE122" s="172"/>
      <c r="AF122" s="3"/>
      <c r="AG122" s="172"/>
      <c r="AH122" s="172"/>
      <c r="AI122" s="172"/>
      <c r="AJ122" s="172"/>
      <c r="AK122" s="172">
        <v>16</v>
      </c>
      <c r="AR122" s="1"/>
      <c r="BB122" s="1"/>
      <c r="BD122" s="4"/>
      <c r="BL122" s="1"/>
      <c r="BT122" s="1"/>
      <c r="BU122" s="1"/>
      <c r="BV122" s="1"/>
    </row>
    <row r="123" spans="1:74" customFormat="1" x14ac:dyDescent="0.25">
      <c r="A123" s="5" t="s">
        <v>527</v>
      </c>
      <c r="B123" s="175">
        <v>8</v>
      </c>
      <c r="C123" s="176"/>
      <c r="D123" s="175"/>
      <c r="E123" s="175"/>
      <c r="F123" s="175"/>
      <c r="G123" s="175">
        <v>1</v>
      </c>
      <c r="H123" s="175">
        <v>1</v>
      </c>
      <c r="I123" s="175">
        <v>1</v>
      </c>
      <c r="J123" s="175">
        <v>1</v>
      </c>
      <c r="K123" s="175">
        <v>1</v>
      </c>
      <c r="L123" s="175">
        <v>2</v>
      </c>
      <c r="M123" s="175">
        <v>1</v>
      </c>
      <c r="N123" s="175">
        <v>1</v>
      </c>
      <c r="O123" s="175">
        <v>2</v>
      </c>
      <c r="P123" s="175">
        <v>1</v>
      </c>
      <c r="Q123" s="175">
        <v>4</v>
      </c>
      <c r="R123" s="175">
        <v>1</v>
      </c>
      <c r="S123" s="175">
        <v>4</v>
      </c>
      <c r="T123" s="175">
        <v>2</v>
      </c>
      <c r="U123" s="175">
        <v>1</v>
      </c>
      <c r="V123" s="175">
        <v>2</v>
      </c>
      <c r="W123" s="175">
        <v>4</v>
      </c>
      <c r="X123" s="175">
        <v>3</v>
      </c>
      <c r="Y123" s="175">
        <v>4</v>
      </c>
      <c r="Z123" s="175">
        <v>6</v>
      </c>
      <c r="AA123" s="175">
        <v>2</v>
      </c>
      <c r="AB123" s="175">
        <v>4</v>
      </c>
      <c r="AC123" s="175">
        <v>1</v>
      </c>
      <c r="AD123" s="175"/>
      <c r="AE123" s="175"/>
      <c r="AF123" s="3"/>
      <c r="AG123" s="175"/>
      <c r="AH123" s="175"/>
      <c r="AI123" s="175"/>
      <c r="AJ123" s="175"/>
      <c r="AK123" s="175">
        <v>17</v>
      </c>
      <c r="AR123" s="1"/>
      <c r="BB123" s="1"/>
      <c r="BD123" s="4"/>
      <c r="BL123" s="1"/>
      <c r="BT123" s="1"/>
      <c r="BU123" s="1"/>
      <c r="BV123" s="1"/>
    </row>
    <row r="124" spans="1:74" customFormat="1" x14ac:dyDescent="0.25">
      <c r="A124" s="5" t="s">
        <v>530</v>
      </c>
      <c r="B124" s="175">
        <v>8</v>
      </c>
      <c r="C124" s="176"/>
      <c r="D124" s="175"/>
      <c r="E124" s="175"/>
      <c r="F124" s="175"/>
      <c r="G124" s="175">
        <v>1</v>
      </c>
      <c r="H124" s="175">
        <v>1</v>
      </c>
      <c r="I124" s="175">
        <v>1</v>
      </c>
      <c r="J124" s="175">
        <v>1</v>
      </c>
      <c r="K124" s="175">
        <v>1</v>
      </c>
      <c r="L124" s="175">
        <v>4</v>
      </c>
      <c r="M124" s="175">
        <v>1</v>
      </c>
      <c r="N124" s="175">
        <v>1</v>
      </c>
      <c r="O124" s="175">
        <v>1</v>
      </c>
      <c r="P124" s="175">
        <v>3</v>
      </c>
      <c r="Q124" s="175">
        <v>2</v>
      </c>
      <c r="R124" s="175">
        <v>1</v>
      </c>
      <c r="S124" s="175">
        <v>1</v>
      </c>
      <c r="T124" s="175">
        <v>1</v>
      </c>
      <c r="U124" s="175">
        <v>2</v>
      </c>
      <c r="V124" s="175">
        <v>2</v>
      </c>
      <c r="W124" s="175">
        <v>1</v>
      </c>
      <c r="X124" s="175">
        <v>4</v>
      </c>
      <c r="Y124" s="175">
        <v>3</v>
      </c>
      <c r="Z124" s="175">
        <v>1</v>
      </c>
      <c r="AA124" s="175">
        <v>1</v>
      </c>
      <c r="AB124" s="175">
        <v>12</v>
      </c>
      <c r="AC124" s="175">
        <v>6</v>
      </c>
      <c r="AD124" s="175">
        <v>1</v>
      </c>
      <c r="AE124" s="175"/>
      <c r="AF124" s="3"/>
      <c r="AG124" s="175"/>
      <c r="AH124" s="175"/>
      <c r="AI124" s="175"/>
      <c r="AJ124" s="175"/>
      <c r="AK124" s="175">
        <v>18</v>
      </c>
      <c r="AR124" s="1"/>
      <c r="BB124" s="1"/>
      <c r="BD124" s="4"/>
      <c r="BL124" s="1"/>
      <c r="BT124" s="1"/>
      <c r="BU124" s="1"/>
      <c r="BV124" s="1"/>
    </row>
    <row r="125" spans="1:74" customFormat="1" x14ac:dyDescent="0.25">
      <c r="A125" s="5" t="s">
        <v>533</v>
      </c>
      <c r="B125" s="175">
        <v>8</v>
      </c>
      <c r="C125" s="176"/>
      <c r="D125" s="175"/>
      <c r="E125" s="175"/>
      <c r="F125" s="175"/>
      <c r="G125" s="175">
        <v>1</v>
      </c>
      <c r="H125" s="175">
        <v>1</v>
      </c>
      <c r="I125" s="175">
        <v>1</v>
      </c>
      <c r="J125" s="175">
        <v>1</v>
      </c>
      <c r="K125" s="175">
        <v>1</v>
      </c>
      <c r="L125" s="175">
        <v>2</v>
      </c>
      <c r="M125" s="175">
        <v>1</v>
      </c>
      <c r="N125" s="175">
        <v>1</v>
      </c>
      <c r="O125" s="175">
        <v>2</v>
      </c>
      <c r="P125" s="175">
        <v>1</v>
      </c>
      <c r="Q125" s="175">
        <v>1</v>
      </c>
      <c r="R125" s="175">
        <v>1</v>
      </c>
      <c r="S125" s="175">
        <v>2</v>
      </c>
      <c r="T125" s="175">
        <v>3</v>
      </c>
      <c r="U125" s="175">
        <v>1</v>
      </c>
      <c r="V125" s="175">
        <v>1</v>
      </c>
      <c r="W125" s="175">
        <v>2</v>
      </c>
      <c r="X125" s="175">
        <v>3</v>
      </c>
      <c r="Y125" s="175">
        <v>2</v>
      </c>
      <c r="Z125" s="175">
        <v>10</v>
      </c>
      <c r="AA125" s="175">
        <v>1</v>
      </c>
      <c r="AB125" s="175">
        <v>3</v>
      </c>
      <c r="AC125" s="175"/>
      <c r="AD125" s="175"/>
      <c r="AE125" s="175"/>
      <c r="AF125" s="3"/>
      <c r="AG125" s="175"/>
      <c r="AH125" s="175"/>
      <c r="AI125" s="175"/>
      <c r="AJ125" s="175"/>
      <c r="AK125" s="175">
        <v>19</v>
      </c>
      <c r="AR125" s="1"/>
      <c r="BB125" s="1"/>
      <c r="BD125" s="4"/>
      <c r="BL125" s="1"/>
      <c r="BT125" s="1"/>
      <c r="BU125" s="1"/>
      <c r="BV125" s="1"/>
    </row>
    <row r="126" spans="1:74" customFormat="1" x14ac:dyDescent="0.25">
      <c r="A126" s="5" t="s">
        <v>534</v>
      </c>
      <c r="B126" s="175">
        <v>8</v>
      </c>
      <c r="C126" s="176"/>
      <c r="D126" s="175"/>
      <c r="E126" s="175"/>
      <c r="F126" s="175"/>
      <c r="G126" s="175">
        <v>2</v>
      </c>
      <c r="H126" s="175">
        <v>1</v>
      </c>
      <c r="I126" s="175">
        <v>1</v>
      </c>
      <c r="J126" s="175">
        <v>1</v>
      </c>
      <c r="K126" s="175">
        <v>2</v>
      </c>
      <c r="L126" s="175">
        <v>1</v>
      </c>
      <c r="M126" s="175">
        <v>1</v>
      </c>
      <c r="N126" s="175">
        <v>3</v>
      </c>
      <c r="O126" s="175">
        <v>1</v>
      </c>
      <c r="P126" s="175">
        <v>4</v>
      </c>
      <c r="Q126" s="175">
        <v>1</v>
      </c>
      <c r="R126" s="175">
        <v>1</v>
      </c>
      <c r="S126" s="175">
        <v>1</v>
      </c>
      <c r="T126" s="175">
        <v>4</v>
      </c>
      <c r="U126" s="175">
        <v>2</v>
      </c>
      <c r="V126" s="175">
        <v>5</v>
      </c>
      <c r="W126" s="175">
        <v>1</v>
      </c>
      <c r="X126" s="175">
        <v>1</v>
      </c>
      <c r="Y126" s="175">
        <v>2</v>
      </c>
      <c r="Z126" s="175">
        <v>4</v>
      </c>
      <c r="AA126" s="175">
        <v>2</v>
      </c>
      <c r="AB126" s="175">
        <v>2</v>
      </c>
      <c r="AC126" s="175">
        <v>1</v>
      </c>
      <c r="AD126" s="175">
        <v>4</v>
      </c>
      <c r="AE126" s="175">
        <v>1</v>
      </c>
      <c r="AF126" s="3"/>
      <c r="AG126" s="175"/>
      <c r="AH126" s="175"/>
      <c r="AI126" s="175"/>
      <c r="AJ126" s="175"/>
      <c r="AK126" s="175">
        <v>15</v>
      </c>
      <c r="AR126" s="1"/>
      <c r="BB126" s="1"/>
      <c r="BD126" s="4"/>
      <c r="BL126" s="1"/>
      <c r="BT126" s="1"/>
      <c r="BU126" s="1"/>
      <c r="BV126" s="1"/>
    </row>
    <row r="127" spans="1:74" customFormat="1" x14ac:dyDescent="0.25">
      <c r="A127" s="5" t="s">
        <v>540</v>
      </c>
      <c r="B127" s="175">
        <v>8</v>
      </c>
      <c r="C127" s="176"/>
      <c r="D127" s="175"/>
      <c r="E127" s="175"/>
      <c r="F127" s="175"/>
      <c r="G127" s="175">
        <v>1</v>
      </c>
      <c r="H127" s="175">
        <v>1</v>
      </c>
      <c r="I127" s="175">
        <v>1</v>
      </c>
      <c r="J127" s="175">
        <v>1</v>
      </c>
      <c r="K127" s="175">
        <v>1</v>
      </c>
      <c r="L127" s="175">
        <v>1</v>
      </c>
      <c r="M127" s="175">
        <v>1</v>
      </c>
      <c r="N127" s="175">
        <v>1</v>
      </c>
      <c r="O127" s="175">
        <v>4</v>
      </c>
      <c r="P127" s="175">
        <v>2</v>
      </c>
      <c r="Q127" s="175">
        <v>2</v>
      </c>
      <c r="R127" s="175">
        <v>2</v>
      </c>
      <c r="S127" s="175">
        <v>1</v>
      </c>
      <c r="T127" s="175">
        <v>2</v>
      </c>
      <c r="U127" s="175">
        <v>2</v>
      </c>
      <c r="V127" s="175">
        <v>5</v>
      </c>
      <c r="W127" s="175">
        <v>3</v>
      </c>
      <c r="X127" s="175">
        <v>8</v>
      </c>
      <c r="Y127" s="175">
        <v>1</v>
      </c>
      <c r="Z127" s="175">
        <v>2</v>
      </c>
      <c r="AA127" s="175">
        <v>4</v>
      </c>
      <c r="AB127" s="175">
        <v>2</v>
      </c>
      <c r="AC127" s="175">
        <v>1</v>
      </c>
      <c r="AD127" s="175"/>
      <c r="AE127" s="175"/>
      <c r="AF127" s="3"/>
      <c r="AG127" s="175"/>
      <c r="AH127" s="175"/>
      <c r="AI127" s="175"/>
      <c r="AJ127" s="175"/>
      <c r="AK127" s="175">
        <v>16</v>
      </c>
      <c r="AR127" s="1"/>
      <c r="BB127" s="1"/>
      <c r="BD127" s="4"/>
      <c r="BL127" s="1"/>
      <c r="BT127" s="1"/>
      <c r="BU127" s="1"/>
      <c r="BV127" s="1"/>
    </row>
    <row r="128" spans="1:74" customFormat="1" x14ac:dyDescent="0.25">
      <c r="A128" s="5" t="s">
        <v>546</v>
      </c>
      <c r="B128" s="176">
        <v>8</v>
      </c>
      <c r="C128" s="176"/>
      <c r="D128" s="176"/>
      <c r="E128" s="176"/>
      <c r="F128" s="176"/>
      <c r="G128" s="176">
        <v>1</v>
      </c>
      <c r="H128" s="176">
        <v>1</v>
      </c>
      <c r="I128" s="176">
        <v>1</v>
      </c>
      <c r="J128" s="176">
        <v>1</v>
      </c>
      <c r="K128" s="176">
        <v>1</v>
      </c>
      <c r="L128" s="176">
        <v>2</v>
      </c>
      <c r="M128" s="176">
        <v>2</v>
      </c>
      <c r="N128" s="176">
        <v>2</v>
      </c>
      <c r="O128" s="176">
        <v>2</v>
      </c>
      <c r="P128" s="176">
        <v>3</v>
      </c>
      <c r="Q128" s="176">
        <v>1</v>
      </c>
      <c r="R128" s="176">
        <v>1</v>
      </c>
      <c r="S128" s="176">
        <v>1</v>
      </c>
      <c r="T128" s="176">
        <v>2</v>
      </c>
      <c r="U128" s="176">
        <v>1</v>
      </c>
      <c r="V128" s="176">
        <v>3</v>
      </c>
      <c r="W128" s="176">
        <v>3</v>
      </c>
      <c r="X128" s="176">
        <v>3</v>
      </c>
      <c r="Y128" s="176">
        <v>2</v>
      </c>
      <c r="Z128" s="176">
        <v>1</v>
      </c>
      <c r="AA128" s="176">
        <v>5</v>
      </c>
      <c r="AB128" s="176">
        <v>2</v>
      </c>
      <c r="AC128" s="176">
        <v>5</v>
      </c>
      <c r="AD128" s="176">
        <v>5</v>
      </c>
      <c r="AE128" s="176"/>
      <c r="AF128" s="3"/>
      <c r="AG128" s="176"/>
      <c r="AH128" s="176"/>
      <c r="AI128" s="176"/>
      <c r="AJ128" s="176"/>
      <c r="AK128" s="176">
        <v>17</v>
      </c>
      <c r="AR128" s="1"/>
      <c r="BB128" s="1"/>
      <c r="BD128" s="4"/>
      <c r="BL128" s="1"/>
      <c r="BT128" s="1"/>
      <c r="BU128" s="1"/>
      <c r="BV128" s="1"/>
    </row>
    <row r="129" spans="1:74" customFormat="1" x14ac:dyDescent="0.25">
      <c r="A129" s="5" t="s">
        <v>549</v>
      </c>
      <c r="B129" s="181">
        <v>8</v>
      </c>
      <c r="C129" s="181"/>
      <c r="D129" s="181"/>
      <c r="E129" s="181"/>
      <c r="F129" s="181"/>
      <c r="G129" s="181">
        <v>1</v>
      </c>
      <c r="H129" s="181">
        <v>1</v>
      </c>
      <c r="I129" s="181">
        <v>1</v>
      </c>
      <c r="J129" s="181">
        <v>2</v>
      </c>
      <c r="K129" s="181">
        <v>1</v>
      </c>
      <c r="L129" s="181">
        <v>1</v>
      </c>
      <c r="M129" s="181">
        <v>1</v>
      </c>
      <c r="N129" s="181">
        <v>1</v>
      </c>
      <c r="O129" s="181">
        <v>2</v>
      </c>
      <c r="P129" s="181">
        <v>2</v>
      </c>
      <c r="Q129" s="181">
        <v>2</v>
      </c>
      <c r="R129" s="181">
        <v>4</v>
      </c>
      <c r="S129" s="181">
        <v>1</v>
      </c>
      <c r="T129" s="181">
        <v>1</v>
      </c>
      <c r="U129" s="181">
        <v>3</v>
      </c>
      <c r="V129" s="181">
        <v>5</v>
      </c>
      <c r="W129" s="181">
        <v>1</v>
      </c>
      <c r="X129" s="181">
        <v>9</v>
      </c>
      <c r="Y129" s="181">
        <v>1</v>
      </c>
      <c r="Z129" s="181">
        <v>3</v>
      </c>
      <c r="AA129" s="181">
        <v>4</v>
      </c>
      <c r="AB129" s="181">
        <v>2</v>
      </c>
      <c r="AC129" s="181">
        <v>4</v>
      </c>
      <c r="AD129" s="181">
        <v>2</v>
      </c>
      <c r="AE129" s="181">
        <v>2</v>
      </c>
      <c r="AF129" s="3"/>
      <c r="AG129" s="181"/>
      <c r="AH129" s="181"/>
      <c r="AI129" s="181"/>
      <c r="AJ129" s="181"/>
      <c r="AK129" s="181">
        <v>17</v>
      </c>
      <c r="AR129" s="1"/>
      <c r="BB129" s="1"/>
      <c r="BD129" s="4"/>
      <c r="BL129" s="1"/>
      <c r="BT129" s="1"/>
      <c r="BU129" s="1"/>
      <c r="BV129" s="1"/>
    </row>
    <row r="130" spans="1:74" customFormat="1" x14ac:dyDescent="0.25">
      <c r="A130" s="5" t="s">
        <v>550</v>
      </c>
      <c r="B130" s="181">
        <v>8</v>
      </c>
      <c r="C130" s="181"/>
      <c r="D130" s="181"/>
      <c r="E130" s="181"/>
      <c r="F130" s="181"/>
      <c r="G130" s="181">
        <v>2</v>
      </c>
      <c r="H130" s="181">
        <v>1</v>
      </c>
      <c r="I130" s="181">
        <v>1</v>
      </c>
      <c r="J130" s="181">
        <v>1</v>
      </c>
      <c r="K130" s="181">
        <v>3</v>
      </c>
      <c r="L130" s="181">
        <v>2</v>
      </c>
      <c r="M130" s="181">
        <v>1</v>
      </c>
      <c r="N130" s="181">
        <v>1</v>
      </c>
      <c r="O130" s="181">
        <v>3</v>
      </c>
      <c r="P130" s="181">
        <v>1</v>
      </c>
      <c r="Q130" s="181">
        <v>1</v>
      </c>
      <c r="R130" s="181">
        <v>2</v>
      </c>
      <c r="S130" s="181">
        <v>1</v>
      </c>
      <c r="T130" s="181">
        <v>3</v>
      </c>
      <c r="U130" s="181">
        <v>1</v>
      </c>
      <c r="V130" s="181">
        <v>2</v>
      </c>
      <c r="W130" s="181">
        <v>4</v>
      </c>
      <c r="X130" s="181">
        <v>4</v>
      </c>
      <c r="Y130" s="181">
        <v>3</v>
      </c>
      <c r="Z130" s="181">
        <v>1</v>
      </c>
      <c r="AA130" s="181">
        <v>1</v>
      </c>
      <c r="AB130" s="181">
        <v>3</v>
      </c>
      <c r="AC130" s="181"/>
      <c r="AD130" s="181"/>
      <c r="AE130" s="181"/>
      <c r="AF130" s="3"/>
      <c r="AG130" s="181"/>
      <c r="AH130" s="181"/>
      <c r="AI130" s="181"/>
      <c r="AJ130" s="181"/>
      <c r="AK130" s="181">
        <v>17</v>
      </c>
      <c r="AR130" s="1"/>
      <c r="BB130" s="1"/>
      <c r="BD130" s="4"/>
      <c r="BL130" s="1"/>
      <c r="BT130" s="1"/>
      <c r="BU130" s="1"/>
      <c r="BV130" s="1"/>
    </row>
    <row r="131" spans="1:74" x14ac:dyDescent="0.25">
      <c r="A131" s="5" t="s">
        <v>551</v>
      </c>
      <c r="B131" s="181">
        <v>8</v>
      </c>
      <c r="C131" s="181"/>
      <c r="D131" s="181"/>
      <c r="E131" s="181"/>
      <c r="F131" s="181"/>
      <c r="G131" s="181">
        <v>1</v>
      </c>
      <c r="H131" s="181">
        <v>1</v>
      </c>
      <c r="I131" s="181">
        <v>1</v>
      </c>
      <c r="J131" s="181">
        <v>1</v>
      </c>
      <c r="K131" s="181">
        <v>3</v>
      </c>
      <c r="L131" s="181">
        <v>2</v>
      </c>
      <c r="M131" s="181">
        <v>2</v>
      </c>
      <c r="N131" s="181">
        <v>1</v>
      </c>
      <c r="O131" s="181">
        <v>1</v>
      </c>
      <c r="P131" s="181">
        <v>1</v>
      </c>
      <c r="Q131" s="181">
        <v>1</v>
      </c>
      <c r="R131" s="181">
        <v>1</v>
      </c>
      <c r="S131" s="181">
        <v>1</v>
      </c>
      <c r="T131" s="181">
        <v>1</v>
      </c>
      <c r="U131" s="181">
        <v>1</v>
      </c>
      <c r="V131" s="181">
        <v>1</v>
      </c>
      <c r="W131" s="181">
        <v>2</v>
      </c>
      <c r="X131" s="181">
        <v>1</v>
      </c>
      <c r="Y131" s="181">
        <v>1</v>
      </c>
      <c r="Z131" s="181">
        <v>2</v>
      </c>
      <c r="AA131" s="181">
        <v>5</v>
      </c>
      <c r="AB131" s="181">
        <v>1</v>
      </c>
      <c r="AC131" s="181">
        <v>4</v>
      </c>
      <c r="AD131" s="181">
        <v>2</v>
      </c>
      <c r="AE131" s="181">
        <v>1</v>
      </c>
      <c r="AF131" s="3">
        <v>3</v>
      </c>
      <c r="AG131" s="181">
        <v>4</v>
      </c>
      <c r="AH131" s="181">
        <v>15</v>
      </c>
      <c r="AI131" s="181"/>
      <c r="AJ131" s="181"/>
      <c r="AK131" s="181">
        <v>20</v>
      </c>
    </row>
    <row r="132" spans="1:74" customFormat="1" x14ac:dyDescent="0.25">
      <c r="A132" s="5" t="s">
        <v>556</v>
      </c>
      <c r="B132" s="181">
        <v>8</v>
      </c>
      <c r="C132" s="181"/>
      <c r="D132" s="181"/>
      <c r="E132" s="181"/>
      <c r="F132" s="181"/>
      <c r="G132" s="181">
        <v>1</v>
      </c>
      <c r="H132" s="181">
        <v>2</v>
      </c>
      <c r="I132" s="181">
        <v>2</v>
      </c>
      <c r="J132" s="181">
        <v>1</v>
      </c>
      <c r="K132" s="181">
        <v>3</v>
      </c>
      <c r="L132" s="181">
        <v>1</v>
      </c>
      <c r="M132" s="181">
        <v>4</v>
      </c>
      <c r="N132" s="181">
        <v>1</v>
      </c>
      <c r="O132" s="181">
        <v>1</v>
      </c>
      <c r="P132" s="181">
        <v>5</v>
      </c>
      <c r="Q132" s="181">
        <v>3</v>
      </c>
      <c r="R132" s="181">
        <v>1</v>
      </c>
      <c r="S132" s="181">
        <v>3</v>
      </c>
      <c r="T132" s="181">
        <v>1</v>
      </c>
      <c r="U132" s="181">
        <v>1</v>
      </c>
      <c r="V132" s="181">
        <v>3</v>
      </c>
      <c r="W132" s="181">
        <v>6</v>
      </c>
      <c r="X132" s="181">
        <v>1</v>
      </c>
      <c r="Y132" s="181">
        <v>1</v>
      </c>
      <c r="Z132" s="181">
        <v>2</v>
      </c>
      <c r="AA132" s="181">
        <v>1</v>
      </c>
      <c r="AB132" s="181">
        <v>2</v>
      </c>
      <c r="AC132" s="181">
        <v>1</v>
      </c>
      <c r="AD132" s="181">
        <v>2</v>
      </c>
      <c r="AE132" s="181">
        <v>4</v>
      </c>
      <c r="AF132" s="3"/>
      <c r="AG132" s="181"/>
      <c r="AH132" s="181"/>
      <c r="AI132" s="181"/>
      <c r="AJ132" s="181"/>
      <c r="AK132" s="181">
        <v>15</v>
      </c>
      <c r="AR132" s="1"/>
      <c r="BB132" s="1"/>
      <c r="BD132" s="4"/>
      <c r="BL132" s="1"/>
      <c r="BT132" s="1"/>
      <c r="BU132" s="1"/>
      <c r="BV132" s="1"/>
    </row>
    <row r="133" spans="1:74" customFormat="1" x14ac:dyDescent="0.25">
      <c r="A133" s="5" t="s">
        <v>561</v>
      </c>
      <c r="B133" s="181">
        <v>8</v>
      </c>
      <c r="C133" s="181"/>
      <c r="D133" s="181"/>
      <c r="E133" s="181"/>
      <c r="F133" s="181"/>
      <c r="G133" s="181">
        <v>1</v>
      </c>
      <c r="H133" s="181">
        <v>1</v>
      </c>
      <c r="I133" s="181">
        <v>1</v>
      </c>
      <c r="J133" s="181">
        <v>2</v>
      </c>
      <c r="K133" s="181">
        <v>1</v>
      </c>
      <c r="L133" s="181">
        <v>1</v>
      </c>
      <c r="M133" s="181">
        <v>1</v>
      </c>
      <c r="N133" s="181">
        <v>3</v>
      </c>
      <c r="O133" s="181">
        <v>2</v>
      </c>
      <c r="P133" s="181">
        <v>1</v>
      </c>
      <c r="Q133" s="181">
        <v>5</v>
      </c>
      <c r="R133" s="181">
        <v>2</v>
      </c>
      <c r="S133" s="181">
        <v>3</v>
      </c>
      <c r="T133" s="181">
        <v>4</v>
      </c>
      <c r="U133" s="181">
        <v>1</v>
      </c>
      <c r="V133" s="181">
        <v>1</v>
      </c>
      <c r="W133" s="181">
        <v>3</v>
      </c>
      <c r="X133" s="181">
        <v>2</v>
      </c>
      <c r="Y133" s="181">
        <v>4</v>
      </c>
      <c r="Z133" s="181">
        <v>9</v>
      </c>
      <c r="AA133" s="181">
        <v>5</v>
      </c>
      <c r="AB133" s="181">
        <v>2</v>
      </c>
      <c r="AC133" s="181">
        <v>3</v>
      </c>
      <c r="AD133" s="181">
        <v>2</v>
      </c>
      <c r="AE133" s="181">
        <v>5</v>
      </c>
      <c r="AF133" s="3"/>
      <c r="AG133" s="181"/>
      <c r="AH133" s="181"/>
      <c r="AI133" s="181"/>
      <c r="AJ133" s="181"/>
      <c r="AK133" s="181">
        <v>16</v>
      </c>
      <c r="AR133" s="1"/>
      <c r="BB133" s="1"/>
      <c r="BD133" s="4"/>
      <c r="BL133" s="1"/>
      <c r="BT133" s="1"/>
      <c r="BU133" s="1"/>
      <c r="BV133" s="1"/>
    </row>
    <row r="134" spans="1:74" customFormat="1" x14ac:dyDescent="0.25">
      <c r="A134" s="5" t="s">
        <v>565</v>
      </c>
      <c r="B134" s="181">
        <v>8</v>
      </c>
      <c r="C134" s="181"/>
      <c r="D134" s="181"/>
      <c r="E134" s="181"/>
      <c r="F134" s="181"/>
      <c r="G134" s="181">
        <v>1</v>
      </c>
      <c r="H134" s="181">
        <v>1</v>
      </c>
      <c r="I134" s="181">
        <v>1</v>
      </c>
      <c r="J134" s="181">
        <v>1</v>
      </c>
      <c r="K134" s="181">
        <v>1</v>
      </c>
      <c r="L134" s="181">
        <v>3</v>
      </c>
      <c r="M134" s="181">
        <v>1</v>
      </c>
      <c r="N134" s="181">
        <v>1</v>
      </c>
      <c r="O134" s="181">
        <v>1</v>
      </c>
      <c r="P134" s="181">
        <v>1</v>
      </c>
      <c r="Q134" s="181">
        <v>1</v>
      </c>
      <c r="R134" s="181">
        <v>1</v>
      </c>
      <c r="S134" s="181">
        <v>1</v>
      </c>
      <c r="T134" s="181">
        <v>5</v>
      </c>
      <c r="U134" s="181">
        <v>6</v>
      </c>
      <c r="V134" s="181">
        <v>1</v>
      </c>
      <c r="W134" s="181">
        <v>5</v>
      </c>
      <c r="X134" s="181">
        <v>7</v>
      </c>
      <c r="Y134" s="181">
        <v>2</v>
      </c>
      <c r="Z134" s="181">
        <v>4</v>
      </c>
      <c r="AA134" s="181">
        <v>1</v>
      </c>
      <c r="AB134" s="181">
        <v>9</v>
      </c>
      <c r="AC134" s="181"/>
      <c r="AD134" s="181"/>
      <c r="AE134" s="181"/>
      <c r="AF134" s="3"/>
      <c r="AG134" s="181"/>
      <c r="AH134" s="181"/>
      <c r="AI134" s="181"/>
      <c r="AJ134" s="181"/>
      <c r="AK134" s="181">
        <v>16</v>
      </c>
      <c r="AR134" s="1"/>
      <c r="BB134" s="1"/>
      <c r="BD134" s="4"/>
      <c r="BL134" s="1"/>
      <c r="BT134" s="1"/>
      <c r="BU134" s="1"/>
      <c r="BV134" s="1"/>
    </row>
    <row r="135" spans="1:74" customFormat="1" x14ac:dyDescent="0.25">
      <c r="A135" s="5" t="s">
        <v>567</v>
      </c>
      <c r="B135" s="181">
        <v>8</v>
      </c>
      <c r="C135" s="181"/>
      <c r="D135" s="181"/>
      <c r="E135" s="181"/>
      <c r="F135" s="181"/>
      <c r="G135" s="181">
        <v>2</v>
      </c>
      <c r="H135" s="181">
        <v>1</v>
      </c>
      <c r="I135" s="181">
        <v>1</v>
      </c>
      <c r="J135" s="181">
        <v>2</v>
      </c>
      <c r="K135" s="181">
        <v>2</v>
      </c>
      <c r="L135" s="181">
        <v>1</v>
      </c>
      <c r="M135" s="181">
        <v>1</v>
      </c>
      <c r="N135" s="181">
        <v>3</v>
      </c>
      <c r="O135" s="181">
        <v>1</v>
      </c>
      <c r="P135" s="181">
        <v>1</v>
      </c>
      <c r="Q135" s="181">
        <v>3</v>
      </c>
      <c r="R135" s="181">
        <v>3</v>
      </c>
      <c r="S135" s="181">
        <v>2</v>
      </c>
      <c r="T135" s="181">
        <v>2</v>
      </c>
      <c r="U135" s="181">
        <v>1</v>
      </c>
      <c r="V135" s="181">
        <v>1</v>
      </c>
      <c r="W135" s="181">
        <v>4</v>
      </c>
      <c r="X135" s="181">
        <v>1</v>
      </c>
      <c r="Y135" s="181">
        <v>2</v>
      </c>
      <c r="Z135" s="181">
        <v>10</v>
      </c>
      <c r="AA135" s="181">
        <v>3</v>
      </c>
      <c r="AB135" s="181"/>
      <c r="AC135" s="181"/>
      <c r="AD135" s="181"/>
      <c r="AE135" s="181"/>
      <c r="AF135" s="3"/>
      <c r="AG135" s="181"/>
      <c r="AH135" s="181"/>
      <c r="AI135" s="181"/>
      <c r="AJ135" s="181"/>
      <c r="AK135" s="181">
        <v>16</v>
      </c>
      <c r="AR135" s="1"/>
      <c r="BB135" s="1"/>
      <c r="BD135" s="4"/>
      <c r="BL135" s="1"/>
      <c r="BT135" s="1"/>
      <c r="BU135" s="1"/>
      <c r="BV135" s="1"/>
    </row>
    <row r="136" spans="1:74" customFormat="1" x14ac:dyDescent="0.25">
      <c r="A136" s="5" t="s">
        <v>568</v>
      </c>
      <c r="B136" s="181">
        <v>8</v>
      </c>
      <c r="C136" s="181"/>
      <c r="D136" s="181"/>
      <c r="E136" s="181"/>
      <c r="F136" s="181"/>
      <c r="G136" s="181">
        <v>1</v>
      </c>
      <c r="H136" s="181">
        <v>1</v>
      </c>
      <c r="I136" s="181">
        <v>2</v>
      </c>
      <c r="J136" s="181">
        <v>1</v>
      </c>
      <c r="K136" s="181">
        <v>1</v>
      </c>
      <c r="L136" s="181">
        <v>1</v>
      </c>
      <c r="M136" s="181">
        <v>1</v>
      </c>
      <c r="N136" s="181">
        <v>1</v>
      </c>
      <c r="O136" s="181">
        <v>3</v>
      </c>
      <c r="P136" s="181">
        <v>2</v>
      </c>
      <c r="Q136" s="181">
        <v>1</v>
      </c>
      <c r="R136" s="181">
        <v>2</v>
      </c>
      <c r="S136" s="181">
        <v>1</v>
      </c>
      <c r="T136" s="181">
        <v>3</v>
      </c>
      <c r="U136" s="181">
        <v>1</v>
      </c>
      <c r="V136" s="181">
        <v>1</v>
      </c>
      <c r="W136" s="181">
        <v>2</v>
      </c>
      <c r="X136" s="181">
        <v>3</v>
      </c>
      <c r="Y136" s="181">
        <v>3</v>
      </c>
      <c r="Z136" s="181">
        <v>2</v>
      </c>
      <c r="AA136" s="181">
        <v>9</v>
      </c>
      <c r="AB136" s="181">
        <v>2</v>
      </c>
      <c r="AC136" s="181">
        <v>1</v>
      </c>
      <c r="AD136" s="181">
        <v>16</v>
      </c>
      <c r="AE136" s="181">
        <v>3</v>
      </c>
      <c r="AF136" s="3"/>
      <c r="AG136" s="181"/>
      <c r="AH136" s="181"/>
      <c r="AI136" s="181"/>
      <c r="AJ136" s="181"/>
      <c r="AK136" s="181">
        <v>18</v>
      </c>
      <c r="AR136" s="1"/>
      <c r="BB136" s="1"/>
      <c r="BD136" s="4"/>
      <c r="BL136" s="1"/>
      <c r="BT136" s="1"/>
      <c r="BU136" s="1"/>
      <c r="BV136" s="1"/>
    </row>
    <row r="137" spans="1:74" customFormat="1" x14ac:dyDescent="0.25">
      <c r="A137" s="1"/>
      <c r="B137" s="1"/>
      <c r="C137" s="176"/>
      <c r="D137" s="17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R137" s="1"/>
      <c r="BB137" s="1"/>
      <c r="BD137" s="4"/>
      <c r="BL137" s="1"/>
      <c r="BT137" s="1"/>
      <c r="BU137" s="1"/>
      <c r="BV137" s="1"/>
    </row>
    <row r="138" spans="1:74" customFormat="1" x14ac:dyDescent="0.25">
      <c r="A138" s="1"/>
      <c r="B138" s="1"/>
      <c r="C138" s="176"/>
      <c r="D138" s="17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R138" s="1"/>
      <c r="BB138" s="1"/>
      <c r="BD138" s="4"/>
      <c r="BL138" s="1"/>
      <c r="BT138" s="1"/>
      <c r="BU138" s="1"/>
      <c r="BV138" s="1"/>
    </row>
    <row r="139" spans="1:74" customFormat="1" x14ac:dyDescent="0.25">
      <c r="A139" s="1"/>
      <c r="B139" s="1"/>
      <c r="C139" s="176"/>
      <c r="D139" s="17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R139" s="1"/>
      <c r="BB139" s="1"/>
      <c r="BD139" s="4"/>
      <c r="BL139" s="1"/>
      <c r="BT139" s="1"/>
      <c r="BU139" s="1"/>
      <c r="BV139" s="1"/>
    </row>
    <row r="140" spans="1:74" customFormat="1" x14ac:dyDescent="0.25">
      <c r="A140" s="5" t="s">
        <v>96</v>
      </c>
      <c r="B140" s="1">
        <v>9</v>
      </c>
      <c r="C140" s="176"/>
      <c r="D140" s="175"/>
      <c r="E140" s="1"/>
      <c r="F140" s="1"/>
      <c r="G140" s="1"/>
      <c r="H140" s="1">
        <v>1</v>
      </c>
      <c r="I140" s="1">
        <v>1</v>
      </c>
      <c r="J140" s="1">
        <v>1</v>
      </c>
      <c r="K140" s="1">
        <v>2</v>
      </c>
      <c r="L140" s="1">
        <v>1</v>
      </c>
      <c r="M140" s="1">
        <v>1</v>
      </c>
      <c r="N140" s="1">
        <v>1</v>
      </c>
      <c r="O140" s="1">
        <v>3</v>
      </c>
      <c r="P140" s="1">
        <v>1</v>
      </c>
      <c r="Q140" s="1">
        <v>1</v>
      </c>
      <c r="R140" s="1">
        <v>5</v>
      </c>
      <c r="S140" s="1">
        <v>3</v>
      </c>
      <c r="T140" s="1">
        <v>1</v>
      </c>
      <c r="U140" s="1">
        <v>3</v>
      </c>
      <c r="V140" s="1">
        <v>5</v>
      </c>
      <c r="W140" s="1">
        <v>6</v>
      </c>
      <c r="X140" s="1">
        <v>1</v>
      </c>
      <c r="Y140" s="1">
        <v>3</v>
      </c>
      <c r="Z140" s="1">
        <v>2</v>
      </c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15</v>
      </c>
      <c r="AR140" s="1"/>
      <c r="BB140" s="1"/>
      <c r="BD140" s="4"/>
      <c r="BL140" s="1"/>
      <c r="BT140" s="1"/>
      <c r="BU140" s="1"/>
      <c r="BV140" s="1"/>
    </row>
    <row r="141" spans="1:74" customFormat="1" x14ac:dyDescent="0.25">
      <c r="A141" s="5" t="s">
        <v>100</v>
      </c>
      <c r="B141" s="1">
        <v>9</v>
      </c>
      <c r="C141" s="176"/>
      <c r="D141" s="175"/>
      <c r="E141" s="1"/>
      <c r="F141" s="1"/>
      <c r="G141" s="1"/>
      <c r="H141" s="1">
        <v>1</v>
      </c>
      <c r="I141" s="1">
        <v>2</v>
      </c>
      <c r="J141" s="1">
        <v>2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1</v>
      </c>
      <c r="S141" s="1">
        <v>12</v>
      </c>
      <c r="T141" s="1">
        <v>1</v>
      </c>
      <c r="U141" s="1">
        <v>3</v>
      </c>
      <c r="V141" s="1">
        <v>1</v>
      </c>
      <c r="W141" s="1">
        <v>5</v>
      </c>
      <c r="X141" s="1">
        <v>4</v>
      </c>
      <c r="Y141" s="1">
        <v>4</v>
      </c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>
        <v>15</v>
      </c>
      <c r="AR141" s="1"/>
      <c r="BB141" s="1"/>
      <c r="BD141" s="4"/>
      <c r="BL141" s="1"/>
      <c r="BT141" s="1"/>
      <c r="BU141" s="1"/>
      <c r="BV141" s="1"/>
    </row>
    <row r="142" spans="1:74" customFormat="1" x14ac:dyDescent="0.25">
      <c r="A142" s="5" t="s">
        <v>101</v>
      </c>
      <c r="B142" s="1">
        <v>9</v>
      </c>
      <c r="C142" s="176"/>
      <c r="D142" s="175"/>
      <c r="E142" s="1"/>
      <c r="F142" s="1"/>
      <c r="G142" s="1"/>
      <c r="H142" s="1">
        <v>1</v>
      </c>
      <c r="I142" s="1">
        <v>2</v>
      </c>
      <c r="J142" s="1">
        <v>2</v>
      </c>
      <c r="K142" s="1">
        <v>1</v>
      </c>
      <c r="L142" s="1">
        <v>1</v>
      </c>
      <c r="M142" s="1">
        <v>3</v>
      </c>
      <c r="N142" s="1">
        <v>1</v>
      </c>
      <c r="O142" s="1">
        <v>1</v>
      </c>
      <c r="P142" s="1">
        <v>1</v>
      </c>
      <c r="Q142" s="1">
        <v>1</v>
      </c>
      <c r="R142" s="1">
        <v>4</v>
      </c>
      <c r="S142" s="1">
        <v>1</v>
      </c>
      <c r="T142" s="1">
        <v>1</v>
      </c>
      <c r="U142" s="1">
        <v>1</v>
      </c>
      <c r="V142" s="1">
        <v>3</v>
      </c>
      <c r="W142" s="1">
        <v>1</v>
      </c>
      <c r="X142" s="1">
        <v>4</v>
      </c>
      <c r="Y142" s="1">
        <v>1</v>
      </c>
      <c r="Z142" s="1">
        <v>4</v>
      </c>
      <c r="AA142" s="1">
        <v>1</v>
      </c>
      <c r="AB142" s="1">
        <v>2</v>
      </c>
      <c r="AC142" s="1">
        <v>5</v>
      </c>
      <c r="AD142" s="1">
        <v>12</v>
      </c>
      <c r="AE142" s="1">
        <v>6</v>
      </c>
      <c r="AF142" s="1">
        <v>2</v>
      </c>
      <c r="AG142" s="1"/>
      <c r="AH142" s="1"/>
      <c r="AI142" s="1"/>
      <c r="AJ142" s="1"/>
      <c r="AK142" s="1">
        <v>18</v>
      </c>
      <c r="AR142" s="1"/>
      <c r="BB142" s="1"/>
      <c r="BD142" s="4"/>
      <c r="BL142" s="1"/>
      <c r="BT142" s="1"/>
      <c r="BU142" s="1"/>
      <c r="BV142" s="1"/>
    </row>
    <row r="143" spans="1:74" customFormat="1" x14ac:dyDescent="0.25">
      <c r="A143" s="5" t="s">
        <v>102</v>
      </c>
      <c r="B143" s="1">
        <v>9</v>
      </c>
      <c r="C143" s="176"/>
      <c r="D143" s="175"/>
      <c r="E143" s="1"/>
      <c r="F143" s="1"/>
      <c r="G143" s="1"/>
      <c r="H143" s="1">
        <v>1</v>
      </c>
      <c r="I143" s="1">
        <v>1</v>
      </c>
      <c r="J143" s="1">
        <v>1</v>
      </c>
      <c r="K143" s="1">
        <v>2</v>
      </c>
      <c r="L143" s="1">
        <v>1</v>
      </c>
      <c r="M143" s="1">
        <v>1</v>
      </c>
      <c r="N143" s="1">
        <v>4</v>
      </c>
      <c r="O143" s="1">
        <v>1</v>
      </c>
      <c r="P143" s="1">
        <v>2</v>
      </c>
      <c r="Q143" s="1">
        <v>1</v>
      </c>
      <c r="R143" s="1">
        <v>2</v>
      </c>
      <c r="S143" s="1">
        <v>2</v>
      </c>
      <c r="T143" s="1">
        <v>1</v>
      </c>
      <c r="U143" s="1">
        <v>1</v>
      </c>
      <c r="V143" s="1">
        <v>4</v>
      </c>
      <c r="W143" s="1">
        <v>3</v>
      </c>
      <c r="X143" s="1">
        <v>1</v>
      </c>
      <c r="Y143" s="1">
        <v>4</v>
      </c>
      <c r="Z143" s="1">
        <v>13</v>
      </c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17</v>
      </c>
      <c r="AR143" s="1"/>
      <c r="BB143" s="1"/>
      <c r="BD143" s="4"/>
      <c r="BL143" s="1"/>
      <c r="BT143" s="1"/>
      <c r="BU143" s="1"/>
      <c r="BV143" s="1"/>
    </row>
    <row r="144" spans="1:74" customFormat="1" x14ac:dyDescent="0.25">
      <c r="A144" s="5" t="s">
        <v>105</v>
      </c>
      <c r="B144" s="1">
        <v>9</v>
      </c>
      <c r="C144" s="176"/>
      <c r="D144" s="175"/>
      <c r="E144" s="1"/>
      <c r="F144" s="1"/>
      <c r="G144" s="1"/>
      <c r="H144" s="1">
        <v>1</v>
      </c>
      <c r="I144" s="1">
        <v>2</v>
      </c>
      <c r="J144" s="1">
        <v>1</v>
      </c>
      <c r="K144" s="1">
        <v>1</v>
      </c>
      <c r="L144" s="1">
        <v>1</v>
      </c>
      <c r="M144" s="1">
        <v>1</v>
      </c>
      <c r="N144" s="1">
        <v>1</v>
      </c>
      <c r="O144" s="1">
        <v>3</v>
      </c>
      <c r="P144" s="1">
        <v>1</v>
      </c>
      <c r="Q144" s="1">
        <v>1</v>
      </c>
      <c r="R144" s="1">
        <v>4</v>
      </c>
      <c r="S144" s="1">
        <v>2</v>
      </c>
      <c r="T144" s="1">
        <v>1</v>
      </c>
      <c r="U144" s="1">
        <v>1</v>
      </c>
      <c r="V144" s="1">
        <v>3</v>
      </c>
      <c r="W144" s="1">
        <v>1</v>
      </c>
      <c r="X144" s="1">
        <v>2</v>
      </c>
      <c r="Y144" s="1">
        <v>5</v>
      </c>
      <c r="Z144" s="1">
        <v>3</v>
      </c>
      <c r="AA144" s="1">
        <v>1</v>
      </c>
      <c r="AB144" s="1">
        <v>3</v>
      </c>
      <c r="AC144" s="1">
        <v>1</v>
      </c>
      <c r="AD144" s="1">
        <v>2</v>
      </c>
      <c r="AE144" s="1">
        <v>3</v>
      </c>
      <c r="AF144" s="1">
        <v>18</v>
      </c>
      <c r="AG144" s="1">
        <v>3</v>
      </c>
      <c r="AH144" s="1"/>
      <c r="AI144" s="1"/>
      <c r="AJ144" s="1"/>
      <c r="AK144" s="1">
        <v>17</v>
      </c>
      <c r="AR144" s="1"/>
      <c r="BB144" s="1"/>
      <c r="BD144" s="4"/>
      <c r="BL144" s="1"/>
      <c r="BT144" s="1"/>
      <c r="BU144" s="1"/>
      <c r="BV144" s="1"/>
    </row>
    <row r="145" spans="1:74" customFormat="1" x14ac:dyDescent="0.25">
      <c r="A145" s="5" t="s">
        <v>106</v>
      </c>
      <c r="B145" s="1">
        <v>9</v>
      </c>
      <c r="C145" s="176"/>
      <c r="D145" s="175"/>
      <c r="E145" s="1"/>
      <c r="F145" s="1"/>
      <c r="G145" s="1"/>
      <c r="H145" s="1">
        <v>1</v>
      </c>
      <c r="I145" s="1">
        <v>2</v>
      </c>
      <c r="J145" s="1">
        <v>1</v>
      </c>
      <c r="K145" s="1">
        <v>2</v>
      </c>
      <c r="L145" s="1">
        <v>3</v>
      </c>
      <c r="M145" s="1">
        <v>1</v>
      </c>
      <c r="N145" s="1">
        <v>1</v>
      </c>
      <c r="O145" s="1">
        <v>1</v>
      </c>
      <c r="P145" s="1">
        <v>3</v>
      </c>
      <c r="Q145" s="1">
        <v>1</v>
      </c>
      <c r="R145" s="1">
        <v>3</v>
      </c>
      <c r="S145" s="1">
        <v>2</v>
      </c>
      <c r="T145" s="1">
        <v>1</v>
      </c>
      <c r="U145" s="1">
        <v>5</v>
      </c>
      <c r="V145" s="1">
        <v>1</v>
      </c>
      <c r="W145" s="1">
        <v>3</v>
      </c>
      <c r="X145" s="1">
        <v>2</v>
      </c>
      <c r="Y145" s="1">
        <v>6</v>
      </c>
      <c r="Z145" s="1">
        <v>5</v>
      </c>
      <c r="AA145" s="1">
        <v>4</v>
      </c>
      <c r="AB145" s="1">
        <v>2</v>
      </c>
      <c r="AC145" s="1">
        <v>5</v>
      </c>
      <c r="AD145" s="1">
        <v>1</v>
      </c>
      <c r="AE145" s="1">
        <v>3</v>
      </c>
      <c r="AF145" s="1"/>
      <c r="AG145" s="1"/>
      <c r="AH145" s="1"/>
      <c r="AI145" s="1"/>
      <c r="AJ145" s="1"/>
      <c r="AK145" s="1">
        <v>15</v>
      </c>
      <c r="AR145" s="1"/>
      <c r="BB145" s="1"/>
      <c r="BD145" s="4"/>
      <c r="BL145" s="1"/>
      <c r="BT145" s="1"/>
      <c r="BU145" s="1"/>
      <c r="BV145" s="1"/>
    </row>
    <row r="146" spans="1:74" customFormat="1" x14ac:dyDescent="0.25">
      <c r="A146" s="5" t="s">
        <v>108</v>
      </c>
      <c r="B146" s="1">
        <v>9</v>
      </c>
      <c r="C146" s="176"/>
      <c r="D146" s="175"/>
      <c r="E146" s="1"/>
      <c r="F146" s="1"/>
      <c r="G146" s="1"/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2</v>
      </c>
      <c r="O146" s="1">
        <v>3</v>
      </c>
      <c r="P146" s="1">
        <v>1</v>
      </c>
      <c r="Q146" s="1">
        <v>1</v>
      </c>
      <c r="R146" s="1">
        <v>1</v>
      </c>
      <c r="S146" s="1">
        <v>2</v>
      </c>
      <c r="T146" s="1">
        <v>2</v>
      </c>
      <c r="U146" s="1">
        <v>2</v>
      </c>
      <c r="V146" s="1">
        <v>4</v>
      </c>
      <c r="W146" s="1">
        <v>2</v>
      </c>
      <c r="X146" s="1">
        <v>2</v>
      </c>
      <c r="Y146" s="1">
        <v>2</v>
      </c>
      <c r="Z146" s="1">
        <v>3</v>
      </c>
      <c r="AA146" s="1">
        <v>2</v>
      </c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18</v>
      </c>
      <c r="AR146" s="1"/>
      <c r="BB146" s="1"/>
      <c r="BD146" s="4"/>
      <c r="BL146" s="1"/>
      <c r="BT146" s="1"/>
      <c r="BU146" s="1"/>
      <c r="BV146" s="1"/>
    </row>
    <row r="147" spans="1:74" customFormat="1" x14ac:dyDescent="0.25">
      <c r="A147" s="5" t="s">
        <v>109</v>
      </c>
      <c r="B147" s="1">
        <v>9</v>
      </c>
      <c r="C147" s="176"/>
      <c r="D147" s="175"/>
      <c r="E147" s="1"/>
      <c r="F147" s="1"/>
      <c r="G147" s="1"/>
      <c r="H147" s="1">
        <v>1</v>
      </c>
      <c r="I147" s="1">
        <v>1</v>
      </c>
      <c r="J147" s="1">
        <v>2</v>
      </c>
      <c r="K147" s="1">
        <v>1</v>
      </c>
      <c r="L147" s="1">
        <v>1</v>
      </c>
      <c r="M147" s="1">
        <v>2</v>
      </c>
      <c r="N147" s="1">
        <v>1</v>
      </c>
      <c r="O147" s="1">
        <v>2</v>
      </c>
      <c r="P147" s="1">
        <v>5</v>
      </c>
      <c r="Q147" s="1">
        <v>1</v>
      </c>
      <c r="R147" s="1">
        <v>1</v>
      </c>
      <c r="S147" s="1">
        <v>1</v>
      </c>
      <c r="T147" s="1">
        <v>2</v>
      </c>
      <c r="U147" s="1">
        <v>1</v>
      </c>
      <c r="V147" s="1">
        <v>5</v>
      </c>
      <c r="W147" s="1">
        <v>4</v>
      </c>
      <c r="X147" s="1">
        <v>1</v>
      </c>
      <c r="Y147" s="1">
        <v>2</v>
      </c>
      <c r="Z147" s="1">
        <v>5</v>
      </c>
      <c r="AA147" s="1">
        <v>15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>
        <v>15</v>
      </c>
      <c r="AR147" s="1"/>
      <c r="BB147" s="1"/>
      <c r="BD147" s="4"/>
      <c r="BL147" s="1"/>
      <c r="BT147" s="1"/>
      <c r="BU147" s="1"/>
      <c r="BV147" s="1"/>
    </row>
    <row r="148" spans="1:74" customFormat="1" x14ac:dyDescent="0.25">
      <c r="A148" s="5" t="s">
        <v>110</v>
      </c>
      <c r="B148" s="1">
        <v>9</v>
      </c>
      <c r="C148" s="176"/>
      <c r="D148" s="175"/>
      <c r="E148" s="1"/>
      <c r="F148" s="1"/>
      <c r="G148" s="1"/>
      <c r="H148" s="1">
        <v>1</v>
      </c>
      <c r="I148" s="1">
        <v>1</v>
      </c>
      <c r="J148" s="1">
        <v>1</v>
      </c>
      <c r="K148" s="1">
        <v>3</v>
      </c>
      <c r="L148" s="1">
        <v>1</v>
      </c>
      <c r="M148" s="1">
        <v>1</v>
      </c>
      <c r="N148" s="1">
        <v>2</v>
      </c>
      <c r="O148" s="1">
        <v>3</v>
      </c>
      <c r="P148" s="1">
        <v>1</v>
      </c>
      <c r="Q148" s="1">
        <v>2</v>
      </c>
      <c r="R148" s="1">
        <v>2</v>
      </c>
      <c r="S148" s="1">
        <v>3</v>
      </c>
      <c r="T148" s="1">
        <v>2</v>
      </c>
      <c r="U148" s="1">
        <v>1</v>
      </c>
      <c r="V148" s="1">
        <v>4</v>
      </c>
      <c r="W148" s="1">
        <v>3</v>
      </c>
      <c r="X148" s="1">
        <v>1</v>
      </c>
      <c r="Y148" s="1">
        <v>1</v>
      </c>
      <c r="Z148" s="1">
        <v>1</v>
      </c>
      <c r="AA148" s="1">
        <v>1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15</v>
      </c>
      <c r="AR148" s="1"/>
      <c r="BB148" s="1"/>
      <c r="BD148" s="4"/>
      <c r="BL148" s="1"/>
      <c r="BT148" s="1"/>
      <c r="BU148" s="1"/>
      <c r="BV148" s="1"/>
    </row>
    <row r="149" spans="1:74" customFormat="1" x14ac:dyDescent="0.25">
      <c r="A149" s="5" t="s">
        <v>111</v>
      </c>
      <c r="B149" s="1">
        <v>9</v>
      </c>
      <c r="C149" s="176"/>
      <c r="D149" s="175"/>
      <c r="E149" s="1"/>
      <c r="F149" s="1"/>
      <c r="G149" s="1"/>
      <c r="H149" s="1">
        <v>1</v>
      </c>
      <c r="I149" s="1">
        <v>1</v>
      </c>
      <c r="J149" s="1">
        <v>1</v>
      </c>
      <c r="K149" s="1">
        <v>1</v>
      </c>
      <c r="L149" s="1">
        <v>1</v>
      </c>
      <c r="M149" s="1">
        <v>1</v>
      </c>
      <c r="N149" s="1">
        <v>3</v>
      </c>
      <c r="O149" s="1">
        <v>4</v>
      </c>
      <c r="P149" s="1">
        <v>1</v>
      </c>
      <c r="Q149" s="1">
        <v>1</v>
      </c>
      <c r="R149" s="1">
        <v>4</v>
      </c>
      <c r="S149" s="1">
        <v>2</v>
      </c>
      <c r="T149" s="1">
        <v>3</v>
      </c>
      <c r="U149" s="1">
        <v>3</v>
      </c>
      <c r="V149" s="1">
        <v>1</v>
      </c>
      <c r="W149" s="1">
        <v>5</v>
      </c>
      <c r="X149" s="1">
        <v>1</v>
      </c>
      <c r="Y149" s="1">
        <v>2</v>
      </c>
      <c r="Z149" s="1">
        <v>2</v>
      </c>
      <c r="AA149" s="1">
        <v>2</v>
      </c>
      <c r="AB149" s="1">
        <v>3</v>
      </c>
      <c r="AC149" s="1">
        <v>8</v>
      </c>
      <c r="AD149" s="1">
        <v>2</v>
      </c>
      <c r="AE149" s="1"/>
      <c r="AF149" s="1"/>
      <c r="AG149" s="1"/>
      <c r="AH149" s="1"/>
      <c r="AI149" s="1"/>
      <c r="AJ149" s="1"/>
      <c r="AK149" s="1">
        <v>15</v>
      </c>
      <c r="AR149" s="1"/>
      <c r="BB149" s="1"/>
      <c r="BD149" s="4"/>
      <c r="BL149" s="1"/>
      <c r="BT149" s="1"/>
      <c r="BU149" s="1"/>
      <c r="BV149" s="1"/>
    </row>
    <row r="150" spans="1:74" customFormat="1" x14ac:dyDescent="0.25">
      <c r="A150" s="5" t="s">
        <v>113</v>
      </c>
      <c r="B150" s="1">
        <v>9</v>
      </c>
      <c r="C150" s="176"/>
      <c r="D150" s="175"/>
      <c r="E150" s="1"/>
      <c r="F150" s="1"/>
      <c r="G150" s="1"/>
      <c r="H150" s="1">
        <v>4</v>
      </c>
      <c r="I150" s="1">
        <v>1</v>
      </c>
      <c r="J150" s="1">
        <v>1</v>
      </c>
      <c r="K150" s="1">
        <v>1</v>
      </c>
      <c r="L150" s="1">
        <v>1</v>
      </c>
      <c r="M150" s="1">
        <v>3</v>
      </c>
      <c r="N150" s="1">
        <v>1</v>
      </c>
      <c r="O150" s="1">
        <v>1</v>
      </c>
      <c r="P150" s="1">
        <v>1</v>
      </c>
      <c r="Q150" s="1">
        <v>1</v>
      </c>
      <c r="R150" s="1">
        <v>1</v>
      </c>
      <c r="S150" s="1">
        <v>1</v>
      </c>
      <c r="T150" s="1">
        <v>6</v>
      </c>
      <c r="U150" s="1">
        <v>1</v>
      </c>
      <c r="V150" s="1">
        <v>1</v>
      </c>
      <c r="W150" s="1">
        <v>4</v>
      </c>
      <c r="X150" s="1">
        <v>7</v>
      </c>
      <c r="Y150" s="1">
        <v>6</v>
      </c>
      <c r="Z150" s="1">
        <v>4</v>
      </c>
      <c r="AA150" s="1">
        <v>3</v>
      </c>
      <c r="AB150" s="1">
        <v>4</v>
      </c>
      <c r="AC150" s="1">
        <v>2</v>
      </c>
      <c r="AD150" s="1">
        <v>4</v>
      </c>
      <c r="AE150" s="1">
        <v>3</v>
      </c>
      <c r="AF150" s="1"/>
      <c r="AG150" s="1"/>
      <c r="AH150" s="1"/>
      <c r="AI150" s="1"/>
      <c r="AJ150" s="1"/>
      <c r="AK150" s="1">
        <v>16</v>
      </c>
      <c r="AR150" s="1"/>
      <c r="BB150" s="1"/>
      <c r="BD150" s="4"/>
      <c r="BL150" s="1"/>
      <c r="BT150" s="1"/>
      <c r="BU150" s="1"/>
      <c r="BV150" s="1"/>
    </row>
    <row r="151" spans="1:74" customFormat="1" x14ac:dyDescent="0.25">
      <c r="A151" s="5" t="s">
        <v>115</v>
      </c>
      <c r="B151" s="1">
        <v>9</v>
      </c>
      <c r="C151" s="176"/>
      <c r="D151" s="175"/>
      <c r="E151" s="1"/>
      <c r="F151" s="1"/>
      <c r="G151" s="1"/>
      <c r="H151" s="1">
        <v>2</v>
      </c>
      <c r="I151" s="1">
        <v>2</v>
      </c>
      <c r="J151" s="1">
        <v>2</v>
      </c>
      <c r="K151" s="1">
        <v>1</v>
      </c>
      <c r="L151" s="1">
        <v>1</v>
      </c>
      <c r="M151" s="1">
        <v>1</v>
      </c>
      <c r="N151" s="1">
        <v>2</v>
      </c>
      <c r="O151" s="1">
        <v>2</v>
      </c>
      <c r="P151" s="1">
        <v>2</v>
      </c>
      <c r="Q151" s="1">
        <v>4</v>
      </c>
      <c r="R151" s="1">
        <v>2</v>
      </c>
      <c r="S151" s="1">
        <v>1</v>
      </c>
      <c r="T151" s="1">
        <v>1</v>
      </c>
      <c r="U151" s="1">
        <v>3</v>
      </c>
      <c r="V151" s="1">
        <v>3</v>
      </c>
      <c r="W151" s="1">
        <v>4</v>
      </c>
      <c r="X151" s="1">
        <v>2</v>
      </c>
      <c r="Y151" s="1">
        <v>2</v>
      </c>
      <c r="Z151" s="1">
        <v>4</v>
      </c>
      <c r="AA151" s="1">
        <v>2</v>
      </c>
      <c r="AB151" s="1">
        <v>1</v>
      </c>
      <c r="AC151" s="1">
        <v>11</v>
      </c>
      <c r="AD151" s="1">
        <v>2</v>
      </c>
      <c r="AE151" s="1">
        <v>1</v>
      </c>
      <c r="AF151" s="1"/>
      <c r="AG151" s="1"/>
      <c r="AH151" s="1"/>
      <c r="AI151" s="1"/>
      <c r="AJ151" s="1"/>
      <c r="AK151" s="1">
        <v>15</v>
      </c>
      <c r="AR151" s="1"/>
      <c r="BB151" s="1"/>
      <c r="BD151" s="4"/>
      <c r="BL151" s="1"/>
      <c r="BT151" s="1"/>
      <c r="BU151" s="1"/>
      <c r="BV151" s="1"/>
    </row>
    <row r="152" spans="1:74" customFormat="1" x14ac:dyDescent="0.25">
      <c r="A152" s="5" t="s">
        <v>117</v>
      </c>
      <c r="B152" s="1">
        <v>9</v>
      </c>
      <c r="C152" s="176"/>
      <c r="D152" s="175"/>
      <c r="E152" s="1"/>
      <c r="F152" s="1"/>
      <c r="G152" s="1"/>
      <c r="H152" s="1">
        <v>1</v>
      </c>
      <c r="I152" s="1">
        <v>2</v>
      </c>
      <c r="J152" s="1">
        <v>2</v>
      </c>
      <c r="K152" s="1">
        <v>2</v>
      </c>
      <c r="L152" s="1">
        <v>1</v>
      </c>
      <c r="M152" s="1">
        <v>1</v>
      </c>
      <c r="N152" s="1">
        <v>1</v>
      </c>
      <c r="O152" s="1">
        <v>1</v>
      </c>
      <c r="P152" s="1">
        <v>1</v>
      </c>
      <c r="Q152" s="1">
        <v>1</v>
      </c>
      <c r="R152" s="1">
        <v>1</v>
      </c>
      <c r="S152" s="1">
        <v>6</v>
      </c>
      <c r="T152" s="1">
        <v>1</v>
      </c>
      <c r="U152" s="1">
        <v>3</v>
      </c>
      <c r="V152" s="1">
        <v>1</v>
      </c>
      <c r="W152" s="1">
        <v>4</v>
      </c>
      <c r="X152" s="1">
        <v>2</v>
      </c>
      <c r="Y152" s="1">
        <v>1</v>
      </c>
      <c r="Z152" s="1">
        <v>3</v>
      </c>
      <c r="AA152" s="1">
        <v>4</v>
      </c>
      <c r="AB152" s="1"/>
      <c r="AC152" s="1"/>
      <c r="AD152" s="1"/>
      <c r="AE152" s="1"/>
      <c r="AF152" s="1"/>
      <c r="AG152" s="1"/>
      <c r="AH152" s="1"/>
      <c r="AI152" s="1"/>
      <c r="AJ152" s="1"/>
      <c r="AK152" s="1">
        <v>16</v>
      </c>
      <c r="AR152" s="1"/>
      <c r="BB152" s="1"/>
      <c r="BD152" s="4"/>
      <c r="BL152" s="1"/>
      <c r="BT152" s="1"/>
      <c r="BU152" s="1"/>
      <c r="BV152" s="1"/>
    </row>
    <row r="153" spans="1:74" customFormat="1" x14ac:dyDescent="0.25">
      <c r="A153" s="5" t="s">
        <v>119</v>
      </c>
      <c r="B153" s="1">
        <v>9</v>
      </c>
      <c r="C153" s="176"/>
      <c r="D153" s="175"/>
      <c r="E153" s="1"/>
      <c r="F153" s="1"/>
      <c r="G153" s="1"/>
      <c r="H153" s="1">
        <v>1</v>
      </c>
      <c r="I153" s="1">
        <v>1</v>
      </c>
      <c r="J153" s="1">
        <v>1</v>
      </c>
      <c r="K153" s="1">
        <v>2</v>
      </c>
      <c r="L153" s="1">
        <v>2</v>
      </c>
      <c r="M153" s="1">
        <v>1</v>
      </c>
      <c r="N153" s="1">
        <v>3</v>
      </c>
      <c r="O153" s="1">
        <v>1</v>
      </c>
      <c r="P153" s="1">
        <v>1</v>
      </c>
      <c r="Q153" s="1">
        <v>3</v>
      </c>
      <c r="R153" s="1">
        <v>6</v>
      </c>
      <c r="S153" s="1">
        <v>4</v>
      </c>
      <c r="T153" s="1">
        <v>4</v>
      </c>
      <c r="U153" s="1">
        <v>1</v>
      </c>
      <c r="V153" s="1">
        <v>2</v>
      </c>
      <c r="W153" s="1">
        <v>1</v>
      </c>
      <c r="X153" s="1">
        <v>3</v>
      </c>
      <c r="Y153" s="1">
        <v>1</v>
      </c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13</v>
      </c>
      <c r="AR153" s="1"/>
      <c r="BB153" s="1"/>
      <c r="BD153" s="4"/>
      <c r="BL153" s="1"/>
      <c r="BT153" s="1"/>
      <c r="BU153" s="1"/>
      <c r="BV153" s="1"/>
    </row>
    <row r="154" spans="1:74" customFormat="1" x14ac:dyDescent="0.25">
      <c r="A154" s="5" t="s">
        <v>120</v>
      </c>
      <c r="B154" s="1">
        <v>9</v>
      </c>
      <c r="C154" s="176"/>
      <c r="D154" s="175"/>
      <c r="E154" s="1"/>
      <c r="F154" s="1"/>
      <c r="G154" s="1"/>
      <c r="H154" s="1">
        <v>1</v>
      </c>
      <c r="I154" s="1">
        <v>1</v>
      </c>
      <c r="J154" s="1">
        <v>1</v>
      </c>
      <c r="K154" s="1">
        <v>1</v>
      </c>
      <c r="L154" s="1">
        <v>2</v>
      </c>
      <c r="M154" s="1">
        <v>1</v>
      </c>
      <c r="N154" s="1">
        <v>1</v>
      </c>
      <c r="O154" s="1">
        <v>1</v>
      </c>
      <c r="P154" s="1">
        <v>1</v>
      </c>
      <c r="Q154" s="1">
        <v>1</v>
      </c>
      <c r="R154" s="1">
        <v>6</v>
      </c>
      <c r="S154" s="1">
        <v>1</v>
      </c>
      <c r="T154" s="1">
        <v>1</v>
      </c>
      <c r="U154" s="1">
        <v>1</v>
      </c>
      <c r="V154" s="1">
        <v>2</v>
      </c>
      <c r="W154" s="1">
        <v>2</v>
      </c>
      <c r="X154" s="1">
        <v>5</v>
      </c>
      <c r="Y154" s="1">
        <v>3</v>
      </c>
      <c r="Z154" s="1">
        <v>9</v>
      </c>
      <c r="AA154" s="1">
        <v>8</v>
      </c>
      <c r="AB154" s="1">
        <v>1</v>
      </c>
      <c r="AC154" s="1"/>
      <c r="AD154" s="1"/>
      <c r="AE154" s="1"/>
      <c r="AF154" s="1"/>
      <c r="AG154" s="1"/>
      <c r="AH154" s="1"/>
      <c r="AI154" s="1"/>
      <c r="AJ154" s="1"/>
      <c r="AK154" s="1">
        <v>17</v>
      </c>
      <c r="AR154" s="1"/>
      <c r="BB154" s="1"/>
      <c r="BD154" s="4"/>
      <c r="BL154" s="1"/>
      <c r="BT154" s="1"/>
      <c r="BU154" s="1"/>
      <c r="BV154" s="1"/>
    </row>
    <row r="155" spans="1:74" customFormat="1" x14ac:dyDescent="0.25">
      <c r="A155" s="5" t="s">
        <v>124</v>
      </c>
      <c r="B155" s="1">
        <v>9</v>
      </c>
      <c r="C155" s="176"/>
      <c r="D155" s="175"/>
      <c r="E155" s="1"/>
      <c r="F155" s="1"/>
      <c r="G155" s="1"/>
      <c r="H155" s="1">
        <v>1</v>
      </c>
      <c r="I155" s="1">
        <v>3</v>
      </c>
      <c r="J155" s="1">
        <v>1</v>
      </c>
      <c r="K155" s="1">
        <v>2</v>
      </c>
      <c r="L155" s="1">
        <v>1</v>
      </c>
      <c r="M155" s="1">
        <v>1</v>
      </c>
      <c r="N155" s="1">
        <v>1</v>
      </c>
      <c r="O155" s="1">
        <v>3</v>
      </c>
      <c r="P155" s="1">
        <v>1</v>
      </c>
      <c r="Q155" s="1">
        <v>4</v>
      </c>
      <c r="R155" s="1">
        <v>5</v>
      </c>
      <c r="S155" s="1">
        <v>1</v>
      </c>
      <c r="T155" s="1">
        <v>2</v>
      </c>
      <c r="U155" s="1">
        <v>1</v>
      </c>
      <c r="V155" s="1">
        <v>1</v>
      </c>
      <c r="W155" s="1">
        <v>1</v>
      </c>
      <c r="X155" s="1">
        <v>2</v>
      </c>
      <c r="Y155" s="1">
        <v>3</v>
      </c>
      <c r="Z155" s="1">
        <v>1</v>
      </c>
      <c r="AA155" s="1">
        <v>1</v>
      </c>
      <c r="AB155" s="1">
        <v>2</v>
      </c>
      <c r="AC155" s="1">
        <v>1</v>
      </c>
      <c r="AD155" s="1">
        <v>3</v>
      </c>
      <c r="AE155" s="1">
        <v>2</v>
      </c>
      <c r="AF155" s="1">
        <v>2</v>
      </c>
      <c r="AG155" s="1"/>
      <c r="AH155" s="1"/>
      <c r="AI155" s="1"/>
      <c r="AJ155" s="1"/>
      <c r="AK155" s="1">
        <v>16</v>
      </c>
      <c r="AR155" s="1"/>
      <c r="BB155" s="1"/>
      <c r="BD155" s="4"/>
      <c r="BL155" s="1"/>
      <c r="BT155" s="1"/>
      <c r="BU155" s="1"/>
      <c r="BV155" s="1"/>
    </row>
    <row r="156" spans="1:74" customFormat="1" x14ac:dyDescent="0.25">
      <c r="A156" s="5" t="s">
        <v>128</v>
      </c>
      <c r="B156" s="1">
        <v>9</v>
      </c>
      <c r="C156" s="176"/>
      <c r="D156" s="175"/>
      <c r="E156" s="1"/>
      <c r="F156" s="1"/>
      <c r="G156" s="1"/>
      <c r="H156" s="1">
        <v>1</v>
      </c>
      <c r="I156" s="1">
        <v>1</v>
      </c>
      <c r="J156" s="1">
        <v>1</v>
      </c>
      <c r="K156" s="1">
        <v>2</v>
      </c>
      <c r="L156" s="1">
        <v>1</v>
      </c>
      <c r="M156" s="1">
        <v>1</v>
      </c>
      <c r="N156" s="1">
        <v>2</v>
      </c>
      <c r="O156" s="1">
        <v>1</v>
      </c>
      <c r="P156" s="1">
        <v>1</v>
      </c>
      <c r="Q156" s="1">
        <v>1</v>
      </c>
      <c r="R156" s="1">
        <v>1</v>
      </c>
      <c r="S156" s="1">
        <v>1</v>
      </c>
      <c r="T156" s="1">
        <v>1</v>
      </c>
      <c r="U156" s="1">
        <v>1</v>
      </c>
      <c r="V156" s="1">
        <v>1</v>
      </c>
      <c r="W156" s="1">
        <v>3</v>
      </c>
      <c r="X156" s="1">
        <v>4</v>
      </c>
      <c r="Y156" s="1">
        <v>6</v>
      </c>
      <c r="Z156" s="1">
        <v>2</v>
      </c>
      <c r="AA156" s="1">
        <v>7</v>
      </c>
      <c r="AB156" s="1">
        <v>2</v>
      </c>
      <c r="AC156" s="1">
        <v>1</v>
      </c>
      <c r="AD156" s="1">
        <v>6</v>
      </c>
      <c r="AE156" s="1">
        <v>7</v>
      </c>
      <c r="AF156" s="1">
        <v>8</v>
      </c>
      <c r="AG156" s="1">
        <v>5</v>
      </c>
      <c r="AH156" s="1"/>
      <c r="AI156" s="1"/>
      <c r="AJ156" s="1"/>
      <c r="AK156" s="1">
        <v>18</v>
      </c>
      <c r="AR156" s="1"/>
      <c r="BB156" s="1"/>
      <c r="BD156" s="4"/>
      <c r="BL156" s="1"/>
      <c r="BT156" s="1"/>
      <c r="BU156" s="1"/>
      <c r="BV156" s="1"/>
    </row>
    <row r="157" spans="1:74" customFormat="1" x14ac:dyDescent="0.25">
      <c r="A157" s="5" t="s">
        <v>131</v>
      </c>
      <c r="B157" s="1">
        <v>9</v>
      </c>
      <c r="C157" s="176"/>
      <c r="D157" s="175"/>
      <c r="E157" s="1"/>
      <c r="F157" s="1"/>
      <c r="G157" s="1"/>
      <c r="H157" s="1">
        <v>1</v>
      </c>
      <c r="I157" s="1">
        <v>1</v>
      </c>
      <c r="J157" s="1">
        <v>2</v>
      </c>
      <c r="K157" s="1">
        <v>1</v>
      </c>
      <c r="L157" s="1">
        <v>3</v>
      </c>
      <c r="M157" s="1">
        <v>3</v>
      </c>
      <c r="N157" s="1">
        <v>1</v>
      </c>
      <c r="O157" s="1">
        <v>1</v>
      </c>
      <c r="P157" s="1">
        <v>2</v>
      </c>
      <c r="Q157" s="1">
        <v>2</v>
      </c>
      <c r="R157" s="1">
        <v>4</v>
      </c>
      <c r="S157" s="1">
        <v>2</v>
      </c>
      <c r="T157" s="1">
        <v>2</v>
      </c>
      <c r="U157" s="1">
        <v>1</v>
      </c>
      <c r="V157" s="1">
        <v>2</v>
      </c>
      <c r="W157" s="1">
        <v>3</v>
      </c>
      <c r="X157" s="1">
        <v>1</v>
      </c>
      <c r="Y157" s="1">
        <v>6</v>
      </c>
      <c r="Z157" s="1">
        <v>5</v>
      </c>
      <c r="AA157" s="1">
        <v>1</v>
      </c>
      <c r="AB157" s="1"/>
      <c r="AC157" s="1"/>
      <c r="AD157" s="1"/>
      <c r="AE157" s="1"/>
      <c r="AF157" s="1"/>
      <c r="AG157" s="1"/>
      <c r="AH157" s="1"/>
      <c r="AI157" s="1"/>
      <c r="AJ157" s="1"/>
      <c r="AK157" s="1">
        <v>15</v>
      </c>
      <c r="AR157" s="1"/>
      <c r="BB157" s="1"/>
      <c r="BD157" s="4"/>
      <c r="BL157" s="1"/>
      <c r="BT157" s="1"/>
      <c r="BU157" s="1"/>
      <c r="BV157" s="1"/>
    </row>
    <row r="158" spans="1:74" customFormat="1" x14ac:dyDescent="0.25">
      <c r="A158" s="5" t="s">
        <v>132</v>
      </c>
      <c r="B158" s="1">
        <v>9</v>
      </c>
      <c r="C158" s="176"/>
      <c r="D158" s="175"/>
      <c r="E158" s="1"/>
      <c r="F158" s="1"/>
      <c r="G158" s="1"/>
      <c r="H158" s="1">
        <v>1</v>
      </c>
      <c r="I158" s="1">
        <v>1</v>
      </c>
      <c r="J158" s="1">
        <v>1</v>
      </c>
      <c r="K158" s="1">
        <v>3</v>
      </c>
      <c r="L158" s="1">
        <v>1</v>
      </c>
      <c r="M158" s="1">
        <v>2</v>
      </c>
      <c r="N158" s="1">
        <v>1</v>
      </c>
      <c r="O158" s="1">
        <v>3</v>
      </c>
      <c r="P158" s="1">
        <v>3</v>
      </c>
      <c r="Q158" s="1">
        <v>2</v>
      </c>
      <c r="R158" s="1">
        <v>4</v>
      </c>
      <c r="S158" s="1">
        <v>1</v>
      </c>
      <c r="T158" s="1">
        <v>4</v>
      </c>
      <c r="U158" s="1">
        <v>5</v>
      </c>
      <c r="V158" s="1">
        <v>1</v>
      </c>
      <c r="W158" s="1">
        <v>1</v>
      </c>
      <c r="X158" s="1">
        <v>1</v>
      </c>
      <c r="Y158" s="1">
        <v>1</v>
      </c>
      <c r="Z158" s="1">
        <v>3</v>
      </c>
      <c r="AA158" s="1">
        <v>3</v>
      </c>
      <c r="AB158" s="1">
        <v>2</v>
      </c>
      <c r="AC158" s="1"/>
      <c r="AD158" s="1"/>
      <c r="AE158" s="1"/>
      <c r="AF158" s="1"/>
      <c r="AG158" s="1"/>
      <c r="AH158" s="1"/>
      <c r="AI158" s="1"/>
      <c r="AJ158" s="1"/>
      <c r="AK158" s="1">
        <v>13</v>
      </c>
      <c r="AR158" s="1"/>
      <c r="BB158" s="1"/>
      <c r="BD158" s="4"/>
      <c r="BL158" s="1"/>
      <c r="BT158" s="1"/>
      <c r="BU158" s="1"/>
      <c r="BV158" s="1"/>
    </row>
    <row r="159" spans="1:74" customFormat="1" x14ac:dyDescent="0.25">
      <c r="A159" s="5" t="s">
        <v>133</v>
      </c>
      <c r="B159" s="1">
        <v>9</v>
      </c>
      <c r="C159" s="176"/>
      <c r="D159" s="175"/>
      <c r="E159" s="1"/>
      <c r="F159" s="1"/>
      <c r="G159" s="1"/>
      <c r="H159" s="1">
        <v>2</v>
      </c>
      <c r="I159" s="1">
        <v>1</v>
      </c>
      <c r="J159" s="1">
        <v>1</v>
      </c>
      <c r="K159" s="1">
        <v>2</v>
      </c>
      <c r="L159" s="1">
        <v>1</v>
      </c>
      <c r="M159" s="1">
        <v>1</v>
      </c>
      <c r="N159" s="1">
        <v>1</v>
      </c>
      <c r="O159" s="1">
        <v>3</v>
      </c>
      <c r="P159" s="1">
        <v>5</v>
      </c>
      <c r="Q159" s="1">
        <v>1</v>
      </c>
      <c r="R159" s="1">
        <v>1</v>
      </c>
      <c r="S159" s="1">
        <v>3</v>
      </c>
      <c r="T159" s="1">
        <v>1</v>
      </c>
      <c r="U159" s="1">
        <v>5</v>
      </c>
      <c r="V159" s="1">
        <v>3</v>
      </c>
      <c r="W159" s="1">
        <v>1</v>
      </c>
      <c r="X159" s="1">
        <v>1</v>
      </c>
      <c r="Y159" s="1">
        <v>1</v>
      </c>
      <c r="Z159" s="1">
        <v>1</v>
      </c>
      <c r="AA159" s="1">
        <v>3</v>
      </c>
      <c r="AB159" s="1">
        <v>2</v>
      </c>
      <c r="AC159" s="1">
        <v>4</v>
      </c>
      <c r="AD159" s="1">
        <v>9</v>
      </c>
      <c r="AE159" s="1">
        <v>3</v>
      </c>
      <c r="AF159" s="1">
        <v>2</v>
      </c>
      <c r="AG159" s="1"/>
      <c r="AH159" s="1"/>
      <c r="AI159" s="1"/>
      <c r="AJ159" s="1"/>
      <c r="AK159" s="1">
        <v>14</v>
      </c>
      <c r="AR159" s="1"/>
      <c r="BB159" s="1"/>
      <c r="BD159" s="4"/>
      <c r="BL159" s="1"/>
      <c r="BT159" s="1"/>
      <c r="BU159" s="1"/>
      <c r="BV159" s="1"/>
    </row>
    <row r="160" spans="1:74" customFormat="1" x14ac:dyDescent="0.25">
      <c r="A160" s="5" t="s">
        <v>134</v>
      </c>
      <c r="B160" s="1">
        <v>9</v>
      </c>
      <c r="C160" s="176"/>
      <c r="D160" s="175"/>
      <c r="E160" s="1"/>
      <c r="F160" s="1"/>
      <c r="G160" s="1"/>
      <c r="H160" s="1">
        <v>1</v>
      </c>
      <c r="I160" s="1">
        <v>1</v>
      </c>
      <c r="J160" s="1">
        <v>1</v>
      </c>
      <c r="K160" s="1">
        <v>2</v>
      </c>
      <c r="L160" s="1">
        <v>1</v>
      </c>
      <c r="M160" s="1">
        <v>2</v>
      </c>
      <c r="N160" s="1">
        <v>1</v>
      </c>
      <c r="O160" s="1">
        <v>2</v>
      </c>
      <c r="P160" s="1">
        <v>1</v>
      </c>
      <c r="Q160" s="1">
        <v>1</v>
      </c>
      <c r="R160" s="1">
        <v>2</v>
      </c>
      <c r="S160" s="1">
        <v>3</v>
      </c>
      <c r="T160" s="1">
        <v>2</v>
      </c>
      <c r="U160" s="1">
        <v>3</v>
      </c>
      <c r="V160" s="1">
        <v>3</v>
      </c>
      <c r="W160" s="1">
        <v>2</v>
      </c>
      <c r="X160" s="1">
        <v>2</v>
      </c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17</v>
      </c>
      <c r="AR160" s="1"/>
      <c r="BB160" s="1"/>
      <c r="BD160" s="4"/>
      <c r="BL160" s="1"/>
      <c r="BT160" s="1"/>
      <c r="BU160" s="1"/>
      <c r="BV160" s="1"/>
    </row>
    <row r="161" spans="1:74" customFormat="1" x14ac:dyDescent="0.25">
      <c r="A161" s="5" t="s">
        <v>135</v>
      </c>
      <c r="B161" s="1">
        <v>9</v>
      </c>
      <c r="C161" s="176"/>
      <c r="D161" s="175"/>
      <c r="E161" s="1"/>
      <c r="F161" s="1"/>
      <c r="G161" s="1"/>
      <c r="H161" s="1">
        <v>1</v>
      </c>
      <c r="I161" s="1">
        <v>1</v>
      </c>
      <c r="J161" s="1">
        <v>2</v>
      </c>
      <c r="K161" s="1">
        <v>1</v>
      </c>
      <c r="L161" s="1">
        <v>1</v>
      </c>
      <c r="M161" s="1">
        <v>1</v>
      </c>
      <c r="N161" s="1">
        <v>1</v>
      </c>
      <c r="O161" s="1">
        <v>1</v>
      </c>
      <c r="P161" s="1">
        <v>1</v>
      </c>
      <c r="Q161" s="1">
        <v>3</v>
      </c>
      <c r="R161" s="1">
        <v>3</v>
      </c>
      <c r="S161" s="1">
        <v>1</v>
      </c>
      <c r="T161" s="1">
        <v>1</v>
      </c>
      <c r="U161" s="1">
        <v>2</v>
      </c>
      <c r="V161" s="1">
        <v>1</v>
      </c>
      <c r="W161" s="1">
        <v>1</v>
      </c>
      <c r="X161" s="1">
        <v>2</v>
      </c>
      <c r="Y161" s="1">
        <v>4</v>
      </c>
      <c r="Z161" s="1">
        <v>10</v>
      </c>
      <c r="AA161" s="1">
        <v>3</v>
      </c>
      <c r="AB161" s="1">
        <v>7</v>
      </c>
      <c r="AC161" s="1">
        <v>2</v>
      </c>
      <c r="AD161" s="1">
        <v>1</v>
      </c>
      <c r="AE161" s="1">
        <v>2</v>
      </c>
      <c r="AF161" s="1">
        <v>6</v>
      </c>
      <c r="AG161" s="1"/>
      <c r="AH161" s="1"/>
      <c r="AI161" s="1"/>
      <c r="AJ161" s="1"/>
      <c r="AK161" s="1">
        <v>18</v>
      </c>
      <c r="AR161" s="1"/>
      <c r="BB161" s="1"/>
      <c r="BD161" s="4"/>
      <c r="BL161" s="1"/>
      <c r="BT161" s="1"/>
      <c r="BU161" s="1"/>
      <c r="BV161" s="1"/>
    </row>
    <row r="162" spans="1:74" customFormat="1" x14ac:dyDescent="0.25">
      <c r="A162" s="5" t="s">
        <v>137</v>
      </c>
      <c r="B162" s="1">
        <v>9</v>
      </c>
      <c r="C162" s="176"/>
      <c r="D162" s="175"/>
      <c r="E162" s="1"/>
      <c r="F162" s="1"/>
      <c r="G162" s="1"/>
      <c r="H162" s="1">
        <v>1</v>
      </c>
      <c r="I162" s="1">
        <v>1</v>
      </c>
      <c r="J162" s="1">
        <v>1</v>
      </c>
      <c r="K162" s="1">
        <v>1</v>
      </c>
      <c r="L162" s="1">
        <v>2</v>
      </c>
      <c r="M162" s="1">
        <v>2</v>
      </c>
      <c r="N162" s="1">
        <v>1</v>
      </c>
      <c r="O162" s="1">
        <v>1</v>
      </c>
      <c r="P162" s="1">
        <v>1</v>
      </c>
      <c r="Q162" s="1">
        <v>4</v>
      </c>
      <c r="R162" s="1">
        <v>3</v>
      </c>
      <c r="S162" s="1">
        <v>1</v>
      </c>
      <c r="T162" s="1">
        <v>3</v>
      </c>
      <c r="U162" s="1">
        <v>1</v>
      </c>
      <c r="V162" s="1">
        <v>3</v>
      </c>
      <c r="W162" s="1">
        <v>3</v>
      </c>
      <c r="X162" s="1">
        <v>8</v>
      </c>
      <c r="Y162" s="1">
        <v>2</v>
      </c>
      <c r="Z162" s="1">
        <v>1</v>
      </c>
      <c r="AA162" s="1">
        <v>2</v>
      </c>
      <c r="AB162" s="1">
        <v>3</v>
      </c>
      <c r="AC162" s="1">
        <v>4</v>
      </c>
      <c r="AD162" s="1">
        <v>3</v>
      </c>
      <c r="AE162" s="1"/>
      <c r="AF162" s="1"/>
      <c r="AG162" s="1"/>
      <c r="AH162" s="1"/>
      <c r="AI162" s="1"/>
      <c r="AJ162" s="1"/>
      <c r="AK162" s="1">
        <v>16</v>
      </c>
      <c r="AR162" s="1"/>
      <c r="BB162" s="1"/>
      <c r="BD162" s="4"/>
      <c r="BL162" s="1"/>
      <c r="BT162" s="1"/>
      <c r="BU162" s="1"/>
      <c r="BV162" s="1"/>
    </row>
    <row r="163" spans="1:74" customFormat="1" x14ac:dyDescent="0.25">
      <c r="A163" s="5" t="s">
        <v>142</v>
      </c>
      <c r="B163" s="1">
        <v>9</v>
      </c>
      <c r="C163" s="176"/>
      <c r="D163" s="175"/>
      <c r="E163" s="1"/>
      <c r="F163" s="1"/>
      <c r="G163" s="1"/>
      <c r="H163" s="1">
        <v>1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1</v>
      </c>
      <c r="P163" s="1">
        <v>1</v>
      </c>
      <c r="Q163" s="1">
        <v>2</v>
      </c>
      <c r="R163" s="1">
        <v>2</v>
      </c>
      <c r="S163" s="1">
        <v>1</v>
      </c>
      <c r="T163" s="1">
        <v>2</v>
      </c>
      <c r="U163" s="1">
        <v>1</v>
      </c>
      <c r="V163" s="1">
        <v>5</v>
      </c>
      <c r="W163" s="1">
        <v>1</v>
      </c>
      <c r="X163" s="1">
        <v>5</v>
      </c>
      <c r="Y163" s="1">
        <v>1</v>
      </c>
      <c r="Z163" s="1">
        <v>5</v>
      </c>
      <c r="AA163" s="1">
        <v>1</v>
      </c>
      <c r="AB163" s="1">
        <v>6</v>
      </c>
      <c r="AC163" s="1">
        <v>2</v>
      </c>
      <c r="AD163" s="1"/>
      <c r="AE163" s="1"/>
      <c r="AF163" s="1"/>
      <c r="AG163" s="1"/>
      <c r="AH163" s="1"/>
      <c r="AI163" s="1"/>
      <c r="AJ163" s="1"/>
      <c r="AK163" s="1">
        <v>18</v>
      </c>
      <c r="AR163" s="1"/>
      <c r="BB163" s="1"/>
      <c r="BD163" s="4"/>
      <c r="BL163" s="1"/>
      <c r="BT163" s="1"/>
      <c r="BU163" s="1"/>
      <c r="BV163" s="1"/>
    </row>
    <row r="164" spans="1:74" customFormat="1" x14ac:dyDescent="0.25">
      <c r="A164" s="5" t="s">
        <v>144</v>
      </c>
      <c r="B164" s="1">
        <v>9</v>
      </c>
      <c r="C164" s="176"/>
      <c r="D164" s="175"/>
      <c r="E164" s="1"/>
      <c r="F164" s="1"/>
      <c r="G164" s="1"/>
      <c r="H164" s="1">
        <v>1</v>
      </c>
      <c r="I164" s="1">
        <v>1</v>
      </c>
      <c r="J164" s="1">
        <v>4</v>
      </c>
      <c r="K164" s="1">
        <v>1</v>
      </c>
      <c r="L164" s="1">
        <v>3</v>
      </c>
      <c r="M164" s="1">
        <v>1</v>
      </c>
      <c r="N164" s="1">
        <v>1</v>
      </c>
      <c r="O164" s="1">
        <v>3</v>
      </c>
      <c r="P164" s="1">
        <v>2</v>
      </c>
      <c r="Q164" s="1">
        <v>2</v>
      </c>
      <c r="R164" s="1">
        <v>2</v>
      </c>
      <c r="S164" s="1">
        <v>1</v>
      </c>
      <c r="T164" s="1">
        <v>3</v>
      </c>
      <c r="U164" s="1">
        <v>1</v>
      </c>
      <c r="V164" s="1">
        <v>2</v>
      </c>
      <c r="W164" s="1">
        <v>1</v>
      </c>
      <c r="X164" s="1">
        <v>3</v>
      </c>
      <c r="Y164" s="1">
        <v>1</v>
      </c>
      <c r="Z164" s="1">
        <v>2</v>
      </c>
      <c r="AA164" s="1">
        <v>3</v>
      </c>
      <c r="AB164" s="1">
        <v>6</v>
      </c>
      <c r="AC164" s="1">
        <v>3</v>
      </c>
      <c r="AD164" s="1">
        <v>4</v>
      </c>
      <c r="AE164" s="1">
        <v>11</v>
      </c>
      <c r="AF164" s="1">
        <v>4</v>
      </c>
      <c r="AG164" s="1"/>
      <c r="AH164" s="1"/>
      <c r="AI164" s="1"/>
      <c r="AJ164" s="1"/>
      <c r="AK164" s="1">
        <v>16</v>
      </c>
      <c r="AR164" s="1"/>
      <c r="BB164" s="1"/>
      <c r="BD164" s="4"/>
      <c r="BL164" s="1"/>
      <c r="BT164" s="1"/>
      <c r="BU164" s="1"/>
      <c r="BV164" s="1"/>
    </row>
    <row r="165" spans="1:74" customFormat="1" x14ac:dyDescent="0.25">
      <c r="A165" s="5" t="s">
        <v>147</v>
      </c>
      <c r="B165" s="1">
        <v>9</v>
      </c>
      <c r="C165" s="176"/>
      <c r="D165" s="175"/>
      <c r="E165" s="1"/>
      <c r="F165" s="1"/>
      <c r="G165" s="1"/>
      <c r="H165" s="1">
        <v>1</v>
      </c>
      <c r="I165" s="1">
        <v>1</v>
      </c>
      <c r="J165" s="1">
        <v>2</v>
      </c>
      <c r="K165" s="1">
        <v>1</v>
      </c>
      <c r="L165" s="1">
        <v>1</v>
      </c>
      <c r="M165" s="1">
        <v>4</v>
      </c>
      <c r="N165" s="1">
        <v>2</v>
      </c>
      <c r="O165" s="1">
        <v>1</v>
      </c>
      <c r="P165" s="1">
        <v>2</v>
      </c>
      <c r="Q165" s="1">
        <v>1</v>
      </c>
      <c r="R165" s="1">
        <v>5</v>
      </c>
      <c r="S165" s="1">
        <v>1</v>
      </c>
      <c r="T165" s="1">
        <v>1</v>
      </c>
      <c r="U165" s="1">
        <v>4</v>
      </c>
      <c r="V165" s="1">
        <v>1</v>
      </c>
      <c r="W165" s="1">
        <v>1</v>
      </c>
      <c r="X165" s="1">
        <v>2</v>
      </c>
      <c r="Y165" s="1">
        <v>1</v>
      </c>
      <c r="Z165" s="1">
        <v>1</v>
      </c>
      <c r="AA165" s="1">
        <v>12</v>
      </c>
      <c r="AB165" s="1">
        <v>12</v>
      </c>
      <c r="AC165" s="1">
        <v>2</v>
      </c>
      <c r="AD165" s="1"/>
      <c r="AE165" s="1"/>
      <c r="AF165" s="1"/>
      <c r="AG165" s="1"/>
      <c r="AH165" s="1"/>
      <c r="AI165" s="1"/>
      <c r="AJ165" s="1"/>
      <c r="AK165" s="1">
        <v>16</v>
      </c>
      <c r="AR165" s="1"/>
      <c r="BB165" s="1"/>
      <c r="BD165" s="4"/>
      <c r="BL165" s="1"/>
      <c r="BT165" s="1"/>
      <c r="BU165" s="1"/>
      <c r="BV165" s="1"/>
    </row>
    <row r="166" spans="1:74" customFormat="1" x14ac:dyDescent="0.25">
      <c r="A166" s="5" t="s">
        <v>149</v>
      </c>
      <c r="B166" s="1">
        <v>9</v>
      </c>
      <c r="C166" s="176"/>
      <c r="D166" s="175"/>
      <c r="E166" s="1"/>
      <c r="F166" s="1"/>
      <c r="G166" s="1"/>
      <c r="H166" s="1">
        <v>1</v>
      </c>
      <c r="I166" s="1">
        <v>1</v>
      </c>
      <c r="J166" s="1">
        <v>1</v>
      </c>
      <c r="K166" s="1">
        <v>1</v>
      </c>
      <c r="L166" s="1">
        <v>1</v>
      </c>
      <c r="M166" s="1">
        <v>1</v>
      </c>
      <c r="N166" s="1">
        <v>1</v>
      </c>
      <c r="O166" s="1">
        <v>3</v>
      </c>
      <c r="P166" s="1">
        <v>3</v>
      </c>
      <c r="Q166" s="1">
        <v>1</v>
      </c>
      <c r="R166" s="1">
        <v>4</v>
      </c>
      <c r="S166" s="1">
        <v>1</v>
      </c>
      <c r="T166" s="1">
        <v>3</v>
      </c>
      <c r="U166" s="1">
        <v>4</v>
      </c>
      <c r="V166" s="1">
        <v>5</v>
      </c>
      <c r="W166" s="1">
        <v>6</v>
      </c>
      <c r="X166" s="1">
        <v>2</v>
      </c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14</v>
      </c>
      <c r="AM166" s="7"/>
      <c r="AP166" s="7"/>
      <c r="AR166" s="12"/>
      <c r="BB166" s="12"/>
      <c r="BD166" s="4"/>
      <c r="BL166" s="12"/>
      <c r="BT166" s="12"/>
      <c r="BU166" s="12"/>
      <c r="BV166" s="12"/>
    </row>
    <row r="167" spans="1:74" customFormat="1" x14ac:dyDescent="0.25">
      <c r="A167" s="5" t="s">
        <v>154</v>
      </c>
      <c r="B167" s="1">
        <v>9</v>
      </c>
      <c r="C167" s="176"/>
      <c r="D167" s="175"/>
      <c r="E167" s="1"/>
      <c r="F167" s="1"/>
      <c r="G167" s="1"/>
      <c r="H167" s="1">
        <v>1</v>
      </c>
      <c r="I167" s="1">
        <v>1</v>
      </c>
      <c r="J167" s="1">
        <v>1</v>
      </c>
      <c r="K167" s="1">
        <v>1</v>
      </c>
      <c r="L167" s="1">
        <v>3</v>
      </c>
      <c r="M167" s="1">
        <v>2</v>
      </c>
      <c r="N167" s="1">
        <v>1</v>
      </c>
      <c r="O167" s="1">
        <v>1</v>
      </c>
      <c r="P167" s="1">
        <v>1</v>
      </c>
      <c r="Q167" s="1">
        <v>1</v>
      </c>
      <c r="R167" s="1">
        <v>1</v>
      </c>
      <c r="S167" s="1">
        <v>2</v>
      </c>
      <c r="T167" s="1">
        <v>1</v>
      </c>
      <c r="U167" s="1">
        <v>2</v>
      </c>
      <c r="V167" s="1">
        <v>9</v>
      </c>
      <c r="W167" s="1">
        <v>2</v>
      </c>
      <c r="X167" s="1">
        <v>1</v>
      </c>
      <c r="Y167" s="1">
        <v>1</v>
      </c>
      <c r="Z167" s="1">
        <v>1</v>
      </c>
      <c r="AA167" s="1">
        <v>2</v>
      </c>
      <c r="AB167" s="1">
        <v>2</v>
      </c>
      <c r="AC167" s="1">
        <v>1</v>
      </c>
      <c r="AD167" s="1">
        <v>1</v>
      </c>
      <c r="AE167" s="1">
        <v>3</v>
      </c>
      <c r="AF167" s="1">
        <v>3</v>
      </c>
      <c r="AG167" s="1">
        <v>1</v>
      </c>
      <c r="AH167" s="1">
        <v>13</v>
      </c>
      <c r="AI167" s="1"/>
      <c r="AJ167" s="1"/>
      <c r="AK167" s="1">
        <v>16</v>
      </c>
      <c r="AM167" s="7"/>
      <c r="AP167" s="7"/>
      <c r="AR167" s="12"/>
      <c r="BB167" s="12"/>
      <c r="BD167" s="4"/>
      <c r="BL167" s="12"/>
      <c r="BT167" s="12"/>
      <c r="BU167" s="12"/>
      <c r="BV167" s="12"/>
    </row>
    <row r="168" spans="1:74" customFormat="1" x14ac:dyDescent="0.25">
      <c r="A168" s="5" t="s">
        <v>155</v>
      </c>
      <c r="B168" s="1">
        <v>9</v>
      </c>
      <c r="C168" s="176"/>
      <c r="D168" s="175"/>
      <c r="E168" s="1"/>
      <c r="F168" s="1"/>
      <c r="G168" s="1"/>
      <c r="H168" s="1">
        <v>1</v>
      </c>
      <c r="I168" s="1">
        <v>2</v>
      </c>
      <c r="J168" s="1">
        <v>4</v>
      </c>
      <c r="K168" s="1">
        <v>3</v>
      </c>
      <c r="L168" s="1">
        <v>1</v>
      </c>
      <c r="M168" s="1">
        <v>2</v>
      </c>
      <c r="N168" s="1">
        <v>1</v>
      </c>
      <c r="O168" s="1">
        <v>1</v>
      </c>
      <c r="P168" s="1">
        <v>4</v>
      </c>
      <c r="Q168" s="1">
        <v>1</v>
      </c>
      <c r="R168" s="1">
        <v>4</v>
      </c>
      <c r="S168" s="1">
        <v>6</v>
      </c>
      <c r="T168" s="1">
        <v>1</v>
      </c>
      <c r="U168" s="1">
        <v>2</v>
      </c>
      <c r="V168" s="1">
        <v>3</v>
      </c>
      <c r="W168" s="1">
        <v>4</v>
      </c>
      <c r="X168" s="1">
        <v>1</v>
      </c>
      <c r="Y168" s="1">
        <v>1</v>
      </c>
      <c r="Z168" s="1">
        <v>1</v>
      </c>
      <c r="AA168" s="1">
        <v>1</v>
      </c>
      <c r="AB168" s="1">
        <v>6</v>
      </c>
      <c r="AC168" s="1"/>
      <c r="AD168" s="1"/>
      <c r="AE168" s="1"/>
      <c r="AF168" s="1"/>
      <c r="AG168" s="1"/>
      <c r="AH168" s="1"/>
      <c r="AI168" s="1"/>
      <c r="AJ168" s="1"/>
      <c r="AK168" s="1">
        <v>12</v>
      </c>
      <c r="AM168" s="7"/>
      <c r="AP168" s="7"/>
      <c r="AR168" s="12"/>
      <c r="BB168" s="12"/>
      <c r="BD168" s="4"/>
      <c r="BL168" s="12"/>
      <c r="BT168" s="12"/>
      <c r="BU168" s="12"/>
      <c r="BV168" s="12"/>
    </row>
    <row r="169" spans="1:74" customFormat="1" x14ac:dyDescent="0.25">
      <c r="A169" s="5" t="s">
        <v>156</v>
      </c>
      <c r="B169" s="1">
        <v>9</v>
      </c>
      <c r="C169" s="176"/>
      <c r="D169" s="175"/>
      <c r="E169" s="1"/>
      <c r="F169" s="1"/>
      <c r="G169" s="1"/>
      <c r="H169" s="1">
        <v>2</v>
      </c>
      <c r="I169" s="1">
        <v>2</v>
      </c>
      <c r="J169" s="1">
        <v>1</v>
      </c>
      <c r="K169" s="1">
        <v>1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3</v>
      </c>
      <c r="R169" s="1">
        <v>1</v>
      </c>
      <c r="S169" s="1">
        <v>11</v>
      </c>
      <c r="T169" s="1">
        <v>1</v>
      </c>
      <c r="U169" s="1">
        <v>2</v>
      </c>
      <c r="V169" s="1">
        <v>1</v>
      </c>
      <c r="W169" s="1">
        <v>1</v>
      </c>
      <c r="X169" s="1">
        <v>1</v>
      </c>
      <c r="Y169" s="1">
        <v>2</v>
      </c>
      <c r="Z169" s="1">
        <v>1</v>
      </c>
      <c r="AA169" s="1">
        <v>4</v>
      </c>
      <c r="AB169" s="1"/>
      <c r="AC169" s="1"/>
      <c r="AD169" s="1"/>
      <c r="AE169" s="1"/>
      <c r="AF169" s="1"/>
      <c r="AG169" s="1"/>
      <c r="AH169" s="1"/>
      <c r="AI169" s="1"/>
      <c r="AJ169" s="1"/>
      <c r="AK169" s="1">
        <v>15</v>
      </c>
      <c r="AP169" s="7"/>
      <c r="AR169" s="15"/>
      <c r="BB169" s="15"/>
      <c r="BD169" s="4"/>
      <c r="BL169" s="15"/>
      <c r="BT169" s="15"/>
      <c r="BU169" s="15"/>
      <c r="BV169" s="15"/>
    </row>
    <row r="170" spans="1:74" customFormat="1" x14ac:dyDescent="0.25">
      <c r="A170" s="5" t="s">
        <v>160</v>
      </c>
      <c r="B170" s="1">
        <v>9</v>
      </c>
      <c r="C170" s="176"/>
      <c r="D170" s="175"/>
      <c r="E170" s="1"/>
      <c r="F170" s="1"/>
      <c r="G170" s="1"/>
      <c r="H170" s="1">
        <v>1</v>
      </c>
      <c r="I170" s="1">
        <v>1</v>
      </c>
      <c r="J170" s="1">
        <v>1</v>
      </c>
      <c r="K170" s="1">
        <v>1</v>
      </c>
      <c r="L170" s="1">
        <v>3</v>
      </c>
      <c r="M170" s="1">
        <v>1</v>
      </c>
      <c r="N170" s="1">
        <v>1</v>
      </c>
      <c r="O170" s="1">
        <v>2</v>
      </c>
      <c r="P170" s="1">
        <v>4</v>
      </c>
      <c r="Q170" s="1">
        <v>2</v>
      </c>
      <c r="R170" s="1">
        <v>2</v>
      </c>
      <c r="S170" s="1">
        <v>3</v>
      </c>
      <c r="T170" s="1">
        <v>5</v>
      </c>
      <c r="U170" s="1">
        <v>1</v>
      </c>
      <c r="V170" s="1">
        <v>2</v>
      </c>
      <c r="W170" s="1">
        <v>3</v>
      </c>
      <c r="X170" s="1">
        <v>2</v>
      </c>
      <c r="Y170" s="1">
        <v>2</v>
      </c>
      <c r="Z170" s="1">
        <v>1</v>
      </c>
      <c r="AA170" s="1">
        <v>3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15</v>
      </c>
      <c r="AP170" s="7"/>
      <c r="AR170" s="17"/>
      <c r="AX170" s="3"/>
      <c r="AY170" s="17"/>
      <c r="BA170" s="3"/>
      <c r="BB170" s="17"/>
      <c r="BD170" s="4"/>
      <c r="BL170" s="17"/>
      <c r="BT170" s="17"/>
      <c r="BU170" s="17"/>
      <c r="BV170" s="17"/>
    </row>
    <row r="171" spans="1:74" customFormat="1" x14ac:dyDescent="0.25">
      <c r="A171" s="5" t="s">
        <v>162</v>
      </c>
      <c r="B171" s="1">
        <v>9</v>
      </c>
      <c r="C171" s="176"/>
      <c r="D171" s="175"/>
      <c r="E171" s="1"/>
      <c r="F171" s="1"/>
      <c r="G171" s="1"/>
      <c r="H171" s="1">
        <v>1</v>
      </c>
      <c r="I171" s="1">
        <v>2</v>
      </c>
      <c r="J171" s="1">
        <v>1</v>
      </c>
      <c r="K171" s="1">
        <v>3</v>
      </c>
      <c r="L171" s="1">
        <v>2</v>
      </c>
      <c r="M171" s="1">
        <v>2</v>
      </c>
      <c r="N171" s="1">
        <v>1</v>
      </c>
      <c r="O171" s="1">
        <v>1</v>
      </c>
      <c r="P171" s="1">
        <v>3</v>
      </c>
      <c r="Q171" s="1">
        <v>2</v>
      </c>
      <c r="R171" s="1">
        <v>1</v>
      </c>
      <c r="S171" s="1">
        <v>3</v>
      </c>
      <c r="T171" s="1">
        <v>2</v>
      </c>
      <c r="U171" s="1">
        <v>7</v>
      </c>
      <c r="V171" s="1">
        <v>4</v>
      </c>
      <c r="W171" s="1">
        <v>1</v>
      </c>
      <c r="X171" s="1">
        <v>1</v>
      </c>
      <c r="Y171" s="1">
        <v>1</v>
      </c>
      <c r="Z171" s="1">
        <v>4</v>
      </c>
      <c r="AA171" s="1">
        <v>3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13</v>
      </c>
      <c r="AM171" s="7"/>
      <c r="AP171" s="7"/>
      <c r="AR171" s="20"/>
      <c r="AX171" s="3"/>
      <c r="AY171" s="20"/>
      <c r="BA171" s="3"/>
      <c r="BB171" s="20"/>
      <c r="BD171" s="4"/>
      <c r="BL171" s="20"/>
      <c r="BT171" s="20"/>
      <c r="BU171" s="20"/>
      <c r="BV171" s="20"/>
    </row>
    <row r="172" spans="1:74" customFormat="1" x14ac:dyDescent="0.25">
      <c r="A172" s="5" t="s">
        <v>164</v>
      </c>
      <c r="B172" s="1">
        <v>9</v>
      </c>
      <c r="C172" s="176"/>
      <c r="D172" s="175"/>
      <c r="E172" s="1"/>
      <c r="F172" s="1"/>
      <c r="G172" s="1"/>
      <c r="H172" s="1">
        <v>1</v>
      </c>
      <c r="I172" s="1">
        <v>1</v>
      </c>
      <c r="J172" s="1">
        <v>1</v>
      </c>
      <c r="K172" s="1">
        <v>3</v>
      </c>
      <c r="L172" s="1">
        <v>1</v>
      </c>
      <c r="M172" s="1">
        <v>2</v>
      </c>
      <c r="N172" s="1">
        <v>3</v>
      </c>
      <c r="O172" s="1">
        <v>1</v>
      </c>
      <c r="P172" s="1">
        <v>1</v>
      </c>
      <c r="Q172" s="1">
        <v>2</v>
      </c>
      <c r="R172" s="1">
        <v>2</v>
      </c>
      <c r="S172" s="1">
        <v>1</v>
      </c>
      <c r="T172" s="1">
        <v>1</v>
      </c>
      <c r="U172" s="1">
        <v>2</v>
      </c>
      <c r="V172" s="1">
        <v>1</v>
      </c>
      <c r="W172" s="1">
        <v>3</v>
      </c>
      <c r="X172" s="1">
        <v>4</v>
      </c>
      <c r="Y172" s="1">
        <v>2</v>
      </c>
      <c r="Z172" s="1">
        <v>2</v>
      </c>
      <c r="AA172" s="1">
        <v>1</v>
      </c>
      <c r="AB172" s="1">
        <v>3</v>
      </c>
      <c r="AC172" s="1">
        <v>2</v>
      </c>
      <c r="AD172" s="1">
        <v>4</v>
      </c>
      <c r="AE172" s="1">
        <v>2</v>
      </c>
      <c r="AF172" s="1">
        <v>3</v>
      </c>
      <c r="AG172" s="1">
        <v>7</v>
      </c>
      <c r="AH172" s="1"/>
      <c r="AI172" s="1"/>
      <c r="AJ172" s="1"/>
      <c r="AK172" s="1">
        <v>17</v>
      </c>
      <c r="AM172" s="7"/>
      <c r="AP172" s="7"/>
      <c r="AR172" s="22"/>
      <c r="AX172" s="3"/>
      <c r="AY172" s="22"/>
      <c r="BA172" s="3"/>
      <c r="BB172" s="22"/>
      <c r="BD172" s="4"/>
      <c r="BL172" s="22"/>
      <c r="BT172" s="22"/>
      <c r="BU172" s="22"/>
      <c r="BV172" s="22"/>
    </row>
    <row r="173" spans="1:74" customFormat="1" x14ac:dyDescent="0.25">
      <c r="A173" s="5" t="s">
        <v>169</v>
      </c>
      <c r="B173" s="1">
        <v>9</v>
      </c>
      <c r="C173" s="176"/>
      <c r="D173" s="175"/>
      <c r="E173" s="1"/>
      <c r="F173" s="1"/>
      <c r="G173" s="1"/>
      <c r="H173" s="1">
        <v>2</v>
      </c>
      <c r="I173" s="1">
        <v>1</v>
      </c>
      <c r="J173" s="1">
        <v>1</v>
      </c>
      <c r="K173" s="1">
        <v>1</v>
      </c>
      <c r="L173" s="1">
        <v>2</v>
      </c>
      <c r="M173" s="1">
        <v>3</v>
      </c>
      <c r="N173" s="1">
        <v>1</v>
      </c>
      <c r="O173" s="1">
        <v>1</v>
      </c>
      <c r="P173" s="1">
        <v>2</v>
      </c>
      <c r="Q173" s="1">
        <v>3</v>
      </c>
      <c r="R173" s="1">
        <v>6</v>
      </c>
      <c r="S173" s="1">
        <v>1</v>
      </c>
      <c r="T173" s="1">
        <v>1</v>
      </c>
      <c r="U173" s="1">
        <v>7</v>
      </c>
      <c r="V173" s="1">
        <v>1</v>
      </c>
      <c r="W173" s="1">
        <v>1</v>
      </c>
      <c r="X173" s="1">
        <v>6</v>
      </c>
      <c r="Y173" s="1">
        <v>1</v>
      </c>
      <c r="Z173" s="1">
        <v>3</v>
      </c>
      <c r="AA173" s="1">
        <v>1</v>
      </c>
      <c r="AB173" s="1">
        <v>5</v>
      </c>
      <c r="AC173" s="1">
        <v>1</v>
      </c>
      <c r="AD173" s="1"/>
      <c r="AE173" s="1"/>
      <c r="AF173" s="1"/>
      <c r="AG173" s="1"/>
      <c r="AH173" s="1"/>
      <c r="AI173" s="1"/>
      <c r="AJ173" s="1"/>
      <c r="AK173" s="1">
        <v>13</v>
      </c>
      <c r="AM173" s="7"/>
      <c r="AP173" s="7"/>
      <c r="AR173" s="24"/>
      <c r="AX173" s="3"/>
      <c r="AY173" s="24"/>
      <c r="BA173" s="3"/>
      <c r="BB173" s="24"/>
      <c r="BD173" s="4"/>
      <c r="BL173" s="24"/>
      <c r="BT173" s="24"/>
      <c r="BU173" s="24"/>
      <c r="BV173" s="24"/>
    </row>
    <row r="174" spans="1:74" customFormat="1" x14ac:dyDescent="0.25">
      <c r="A174" s="5" t="s">
        <v>181</v>
      </c>
      <c r="B174" s="1">
        <v>9</v>
      </c>
      <c r="C174" s="176"/>
      <c r="D174" s="175"/>
      <c r="E174" s="1"/>
      <c r="F174" s="1"/>
      <c r="G174" s="1"/>
      <c r="H174" s="1">
        <v>2</v>
      </c>
      <c r="I174" s="1">
        <v>1</v>
      </c>
      <c r="J174" s="1">
        <v>2</v>
      </c>
      <c r="K174" s="1">
        <v>1</v>
      </c>
      <c r="L174" s="1">
        <v>2</v>
      </c>
      <c r="M174" s="1">
        <v>3</v>
      </c>
      <c r="N174" s="1">
        <v>5</v>
      </c>
      <c r="O174" s="1">
        <v>2</v>
      </c>
      <c r="P174" s="1">
        <v>2</v>
      </c>
      <c r="Q174" s="1">
        <v>3</v>
      </c>
      <c r="R174" s="1">
        <v>1</v>
      </c>
      <c r="S174" s="1">
        <v>2</v>
      </c>
      <c r="T174" s="1">
        <v>1</v>
      </c>
      <c r="U174" s="1">
        <v>11</v>
      </c>
      <c r="V174" s="1">
        <v>1</v>
      </c>
      <c r="W174" s="1">
        <v>4</v>
      </c>
      <c r="X174" s="1">
        <v>2</v>
      </c>
      <c r="Y174" s="1">
        <v>5</v>
      </c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13</v>
      </c>
      <c r="AM174" s="7"/>
      <c r="AP174" s="7"/>
      <c r="AR174" s="30"/>
      <c r="AX174" s="3"/>
      <c r="AY174" s="30"/>
      <c r="BA174" s="3"/>
      <c r="BB174" s="30"/>
      <c r="BD174" s="4"/>
      <c r="BL174" s="30"/>
      <c r="BT174" s="30"/>
      <c r="BU174" s="30"/>
      <c r="BV174" s="30"/>
    </row>
    <row r="175" spans="1:74" customFormat="1" x14ac:dyDescent="0.25">
      <c r="A175" s="5" t="s">
        <v>186</v>
      </c>
      <c r="B175" s="1">
        <v>9</v>
      </c>
      <c r="C175" s="176"/>
      <c r="D175" s="175"/>
      <c r="E175" s="1"/>
      <c r="F175" s="1"/>
      <c r="G175" s="1"/>
      <c r="H175" s="1">
        <v>2</v>
      </c>
      <c r="I175" s="1">
        <v>1</v>
      </c>
      <c r="J175" s="1">
        <v>1</v>
      </c>
      <c r="K175" s="1">
        <v>1</v>
      </c>
      <c r="L175" s="1">
        <v>1</v>
      </c>
      <c r="M175" s="1">
        <v>1</v>
      </c>
      <c r="N175" s="1">
        <v>1</v>
      </c>
      <c r="O175" s="1">
        <v>2</v>
      </c>
      <c r="P175" s="1">
        <v>1</v>
      </c>
      <c r="Q175" s="1">
        <v>1</v>
      </c>
      <c r="R175" s="1">
        <v>1</v>
      </c>
      <c r="S175" s="1">
        <v>1</v>
      </c>
      <c r="T175" s="1">
        <v>1</v>
      </c>
      <c r="U175" s="1">
        <v>2</v>
      </c>
      <c r="V175" s="1">
        <v>1</v>
      </c>
      <c r="W175" s="1">
        <v>1</v>
      </c>
      <c r="X175" s="1">
        <v>7</v>
      </c>
      <c r="Y175" s="1">
        <v>1</v>
      </c>
      <c r="Z175" s="1">
        <v>1</v>
      </c>
      <c r="AA175" s="1">
        <v>5</v>
      </c>
      <c r="AB175" s="1">
        <v>1</v>
      </c>
      <c r="AC175" s="1">
        <v>2</v>
      </c>
      <c r="AD175" s="1">
        <v>1</v>
      </c>
      <c r="AE175" s="1">
        <v>21</v>
      </c>
      <c r="AF175" s="1"/>
      <c r="AG175" s="1"/>
      <c r="AH175" s="1"/>
      <c r="AI175" s="1"/>
      <c r="AJ175" s="1"/>
      <c r="AK175" s="1">
        <v>19</v>
      </c>
      <c r="AM175" s="7"/>
      <c r="AP175" s="7"/>
      <c r="AR175" s="40"/>
      <c r="AX175" s="3"/>
      <c r="AY175" s="40"/>
      <c r="BA175" s="3"/>
      <c r="BB175" s="40"/>
      <c r="BD175" s="4"/>
      <c r="BL175" s="40"/>
      <c r="BT175" s="40"/>
      <c r="BU175" s="40"/>
      <c r="BV175" s="40"/>
    </row>
    <row r="176" spans="1:74" customFormat="1" x14ac:dyDescent="0.25">
      <c r="A176" s="5" t="s">
        <v>188</v>
      </c>
      <c r="B176" s="1">
        <v>9</v>
      </c>
      <c r="C176" s="176"/>
      <c r="D176" s="175"/>
      <c r="E176" s="1"/>
      <c r="F176" s="1"/>
      <c r="G176" s="1"/>
      <c r="H176" s="1">
        <v>1</v>
      </c>
      <c r="I176" s="1">
        <v>2</v>
      </c>
      <c r="J176" s="1">
        <v>1</v>
      </c>
      <c r="K176" s="1">
        <v>1</v>
      </c>
      <c r="L176" s="1">
        <v>5</v>
      </c>
      <c r="M176" s="1">
        <v>1</v>
      </c>
      <c r="N176" s="1">
        <v>1</v>
      </c>
      <c r="O176" s="1">
        <v>1</v>
      </c>
      <c r="P176" s="1">
        <v>1</v>
      </c>
      <c r="Q176" s="1">
        <v>1</v>
      </c>
      <c r="R176" s="1">
        <v>1</v>
      </c>
      <c r="S176" s="1">
        <v>1</v>
      </c>
      <c r="T176" s="1">
        <v>1</v>
      </c>
      <c r="U176" s="1">
        <v>2</v>
      </c>
      <c r="V176" s="1">
        <v>1</v>
      </c>
      <c r="W176" s="1">
        <v>3</v>
      </c>
      <c r="X176" s="1">
        <v>6</v>
      </c>
      <c r="Y176" s="1">
        <v>4</v>
      </c>
      <c r="Z176" s="1">
        <v>8</v>
      </c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>
        <v>17</v>
      </c>
      <c r="AM176" s="7"/>
      <c r="AP176" s="7"/>
      <c r="AR176" s="41"/>
      <c r="AX176" s="3"/>
      <c r="AY176" s="41"/>
      <c r="BA176" s="3"/>
      <c r="BB176" s="41"/>
      <c r="BD176" s="4"/>
      <c r="BL176" s="41"/>
      <c r="BT176" s="41"/>
      <c r="BU176" s="41"/>
      <c r="BV176" s="41"/>
    </row>
    <row r="177" spans="1:74" customFormat="1" x14ac:dyDescent="0.25">
      <c r="A177" s="5" t="s">
        <v>191</v>
      </c>
      <c r="B177" s="1">
        <v>9</v>
      </c>
      <c r="C177" s="176"/>
      <c r="D177" s="175"/>
      <c r="E177" s="1"/>
      <c r="F177" s="1"/>
      <c r="G177" s="1"/>
      <c r="H177" s="1">
        <v>1</v>
      </c>
      <c r="I177" s="1">
        <v>1</v>
      </c>
      <c r="J177" s="1">
        <v>1</v>
      </c>
      <c r="K177" s="1">
        <v>1</v>
      </c>
      <c r="L177" s="1">
        <v>4</v>
      </c>
      <c r="M177" s="1">
        <v>1</v>
      </c>
      <c r="N177" s="1">
        <v>1</v>
      </c>
      <c r="O177" s="1">
        <v>1</v>
      </c>
      <c r="P177" s="1">
        <v>2</v>
      </c>
      <c r="Q177" s="1">
        <v>1</v>
      </c>
      <c r="R177" s="1">
        <v>1</v>
      </c>
      <c r="S177" s="1">
        <v>1</v>
      </c>
      <c r="T177" s="1">
        <v>2</v>
      </c>
      <c r="U177" s="1">
        <v>1</v>
      </c>
      <c r="V177" s="1">
        <v>1</v>
      </c>
      <c r="W177" s="1">
        <v>2</v>
      </c>
      <c r="X177" s="1">
        <v>3</v>
      </c>
      <c r="Y177" s="1">
        <v>1</v>
      </c>
      <c r="Z177" s="1">
        <v>1</v>
      </c>
      <c r="AA177" s="1">
        <v>6</v>
      </c>
      <c r="AB177" s="1">
        <v>1</v>
      </c>
      <c r="AC177" s="1">
        <v>1</v>
      </c>
      <c r="AD177" s="1">
        <v>1</v>
      </c>
      <c r="AE177" s="1">
        <v>7</v>
      </c>
      <c r="AF177" s="1">
        <v>3</v>
      </c>
      <c r="AG177" s="1">
        <v>1</v>
      </c>
      <c r="AH177" s="1">
        <v>6</v>
      </c>
      <c r="AI177" s="1">
        <v>4</v>
      </c>
      <c r="AJ177" s="1"/>
      <c r="AK177" s="1">
        <v>19</v>
      </c>
      <c r="AM177" s="7"/>
      <c r="AP177" s="7"/>
      <c r="AR177" s="42"/>
      <c r="AX177" s="3"/>
      <c r="AY177" s="42"/>
      <c r="BA177" s="3"/>
      <c r="BB177" s="42"/>
      <c r="BD177" s="4"/>
      <c r="BL177" s="42"/>
      <c r="BT177" s="42"/>
      <c r="BU177" s="42"/>
      <c r="BV177" s="42"/>
    </row>
    <row r="178" spans="1:74" customFormat="1" x14ac:dyDescent="0.25">
      <c r="A178" s="5" t="s">
        <v>232</v>
      </c>
      <c r="B178" s="1">
        <v>9</v>
      </c>
      <c r="C178" s="176"/>
      <c r="D178" s="175"/>
      <c r="E178" s="1"/>
      <c r="F178" s="1"/>
      <c r="G178" s="1"/>
      <c r="H178" s="1">
        <v>1</v>
      </c>
      <c r="I178" s="1">
        <v>4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2</v>
      </c>
      <c r="P178" s="1">
        <v>1</v>
      </c>
      <c r="Q178" s="1">
        <v>2</v>
      </c>
      <c r="R178" s="1">
        <v>2</v>
      </c>
      <c r="S178" s="1">
        <v>2</v>
      </c>
      <c r="T178" s="1">
        <v>6</v>
      </c>
      <c r="U178" s="1">
        <v>1</v>
      </c>
      <c r="V178" s="1">
        <v>1</v>
      </c>
      <c r="W178" s="1">
        <v>1</v>
      </c>
      <c r="X178" s="1">
        <v>1</v>
      </c>
      <c r="Y178" s="1">
        <v>5</v>
      </c>
      <c r="Z178" s="1">
        <v>4</v>
      </c>
      <c r="AA178" s="1">
        <v>6</v>
      </c>
      <c r="AB178" s="1">
        <v>1</v>
      </c>
      <c r="AC178" s="1">
        <v>1</v>
      </c>
      <c r="AD178" s="1">
        <v>19</v>
      </c>
      <c r="AE178" s="1">
        <v>1</v>
      </c>
      <c r="AF178" s="1"/>
      <c r="AG178" s="1"/>
      <c r="AH178" s="1"/>
      <c r="AI178" s="1"/>
      <c r="AJ178" s="1"/>
      <c r="AK178" s="1">
        <v>17</v>
      </c>
      <c r="AM178" s="7"/>
      <c r="AP178" s="7"/>
      <c r="AR178" s="44"/>
      <c r="AX178" s="3"/>
      <c r="AY178" s="44"/>
      <c r="BA178" s="3"/>
      <c r="BB178" s="44"/>
      <c r="BD178" s="4"/>
      <c r="BL178" s="44"/>
      <c r="BT178" s="44"/>
      <c r="BU178" s="44"/>
      <c r="BV178" s="44"/>
    </row>
    <row r="179" spans="1:74" customFormat="1" x14ac:dyDescent="0.25">
      <c r="A179" s="5" t="s">
        <v>193</v>
      </c>
      <c r="B179" s="1">
        <v>9</v>
      </c>
      <c r="C179" s="176"/>
      <c r="D179" s="175"/>
      <c r="E179" s="1"/>
      <c r="F179" s="1"/>
      <c r="G179" s="1"/>
      <c r="H179" s="1">
        <v>1</v>
      </c>
      <c r="I179" s="1">
        <v>1</v>
      </c>
      <c r="J179" s="1">
        <v>1</v>
      </c>
      <c r="K179" s="1">
        <v>1</v>
      </c>
      <c r="L179" s="1">
        <v>1</v>
      </c>
      <c r="M179" s="1">
        <v>1</v>
      </c>
      <c r="N179" s="1">
        <v>2</v>
      </c>
      <c r="O179" s="1">
        <v>2</v>
      </c>
      <c r="P179" s="1">
        <v>3</v>
      </c>
      <c r="Q179" s="1">
        <v>1</v>
      </c>
      <c r="R179" s="1">
        <v>2</v>
      </c>
      <c r="S179" s="1">
        <v>5</v>
      </c>
      <c r="T179" s="1">
        <v>2</v>
      </c>
      <c r="U179" s="1">
        <v>1</v>
      </c>
      <c r="V179" s="1">
        <v>3</v>
      </c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>
        <v>15</v>
      </c>
      <c r="AM179" s="7"/>
      <c r="AP179" s="7"/>
      <c r="AR179" s="51"/>
      <c r="AX179" s="3"/>
      <c r="AY179" s="51"/>
      <c r="BA179" s="3"/>
      <c r="BB179" s="51"/>
      <c r="BD179" s="4"/>
      <c r="BL179" s="51"/>
      <c r="BT179" s="51"/>
      <c r="BU179" s="51"/>
      <c r="BV179" s="51"/>
    </row>
    <row r="180" spans="1:74" customFormat="1" x14ac:dyDescent="0.25">
      <c r="A180" s="5" t="s">
        <v>195</v>
      </c>
      <c r="B180" s="1">
        <v>9</v>
      </c>
      <c r="C180" s="176"/>
      <c r="D180" s="175"/>
      <c r="E180" s="1"/>
      <c r="F180" s="1"/>
      <c r="G180" s="1"/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1</v>
      </c>
      <c r="O180" s="1">
        <v>2</v>
      </c>
      <c r="P180" s="1">
        <v>2</v>
      </c>
      <c r="Q180" s="1">
        <v>1</v>
      </c>
      <c r="R180" s="1">
        <v>1</v>
      </c>
      <c r="S180" s="1">
        <v>1</v>
      </c>
      <c r="T180" s="1">
        <v>3</v>
      </c>
      <c r="U180" s="1">
        <v>6</v>
      </c>
      <c r="V180" s="1">
        <v>5</v>
      </c>
      <c r="W180" s="1">
        <v>2</v>
      </c>
      <c r="X180" s="1">
        <v>1</v>
      </c>
      <c r="Y180" s="1">
        <v>3</v>
      </c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>
        <v>15</v>
      </c>
      <c r="AM180" s="7"/>
      <c r="AP180" s="7"/>
      <c r="AR180" s="52"/>
      <c r="AX180" s="3"/>
      <c r="AY180" s="52"/>
      <c r="BA180" s="3"/>
      <c r="BB180" s="52"/>
      <c r="BD180" s="4"/>
      <c r="BL180" s="52"/>
      <c r="BT180" s="52"/>
      <c r="BU180" s="52"/>
      <c r="BV180" s="52"/>
    </row>
    <row r="181" spans="1:74" customFormat="1" x14ac:dyDescent="0.25">
      <c r="A181" s="5" t="s">
        <v>234</v>
      </c>
      <c r="B181" s="1">
        <v>9</v>
      </c>
      <c r="C181" s="176"/>
      <c r="D181" s="175"/>
      <c r="E181" s="1"/>
      <c r="F181" s="1"/>
      <c r="G181" s="1"/>
      <c r="H181" s="1">
        <v>1</v>
      </c>
      <c r="I181" s="1">
        <v>1</v>
      </c>
      <c r="J181" s="1">
        <v>3</v>
      </c>
      <c r="K181" s="1">
        <v>1</v>
      </c>
      <c r="L181" s="1">
        <v>4</v>
      </c>
      <c r="M181" s="1">
        <v>2</v>
      </c>
      <c r="N181" s="1">
        <v>1</v>
      </c>
      <c r="O181" s="1">
        <v>1</v>
      </c>
      <c r="P181" s="1">
        <v>3</v>
      </c>
      <c r="Q181" s="1">
        <v>3</v>
      </c>
      <c r="R181" s="1">
        <v>2</v>
      </c>
      <c r="S181" s="1">
        <v>1</v>
      </c>
      <c r="T181" s="1">
        <v>1</v>
      </c>
      <c r="U181" s="1">
        <v>1</v>
      </c>
      <c r="V181" s="1">
        <v>5</v>
      </c>
      <c r="W181" s="1">
        <v>4</v>
      </c>
      <c r="X181" s="1">
        <v>4</v>
      </c>
      <c r="Y181" s="1">
        <v>3</v>
      </c>
      <c r="Z181" s="1">
        <v>6</v>
      </c>
      <c r="AA181" s="1">
        <v>2</v>
      </c>
      <c r="AB181" s="1">
        <v>3</v>
      </c>
      <c r="AC181" s="1"/>
      <c r="AD181" s="1"/>
      <c r="AE181" s="1"/>
      <c r="AF181" s="1"/>
      <c r="AG181" s="1"/>
      <c r="AH181" s="1"/>
      <c r="AI181" s="1"/>
      <c r="AJ181" s="1"/>
      <c r="AK181" s="1">
        <v>15</v>
      </c>
      <c r="AM181" s="7"/>
      <c r="AP181" s="7"/>
      <c r="AR181" s="53"/>
      <c r="AX181" s="3"/>
      <c r="AY181" s="53"/>
      <c r="BA181" s="3"/>
      <c r="BB181" s="53"/>
      <c r="BD181" s="4"/>
      <c r="BL181" s="53"/>
      <c r="BT181" s="53"/>
      <c r="BU181" s="53"/>
      <c r="BV181" s="53"/>
    </row>
    <row r="182" spans="1:74" customFormat="1" x14ac:dyDescent="0.25">
      <c r="A182" s="5" t="s">
        <v>235</v>
      </c>
      <c r="B182" s="1">
        <v>9</v>
      </c>
      <c r="C182" s="176"/>
      <c r="D182" s="175"/>
      <c r="E182" s="1"/>
      <c r="F182" s="1"/>
      <c r="G182" s="1"/>
      <c r="H182" s="1">
        <v>1</v>
      </c>
      <c r="I182" s="1">
        <v>1</v>
      </c>
      <c r="J182" s="1">
        <v>1</v>
      </c>
      <c r="K182" s="1">
        <v>1</v>
      </c>
      <c r="L182" s="1">
        <v>1</v>
      </c>
      <c r="M182" s="1">
        <v>2</v>
      </c>
      <c r="N182" s="1">
        <v>1</v>
      </c>
      <c r="O182" s="1">
        <v>1</v>
      </c>
      <c r="P182" s="1">
        <v>2</v>
      </c>
      <c r="Q182" s="1">
        <v>1</v>
      </c>
      <c r="R182" s="1">
        <v>1</v>
      </c>
      <c r="S182" s="1">
        <v>1</v>
      </c>
      <c r="T182" s="1">
        <v>1</v>
      </c>
      <c r="U182" s="1">
        <v>4</v>
      </c>
      <c r="V182" s="1">
        <v>2</v>
      </c>
      <c r="W182" s="1">
        <v>2</v>
      </c>
      <c r="X182" s="1">
        <v>6</v>
      </c>
      <c r="Y182" s="1">
        <v>4</v>
      </c>
      <c r="Z182" s="1">
        <v>2</v>
      </c>
      <c r="AA182" s="1">
        <v>5</v>
      </c>
      <c r="AB182" s="1">
        <v>2</v>
      </c>
      <c r="AC182" s="1">
        <v>2</v>
      </c>
      <c r="AD182" s="1">
        <v>4</v>
      </c>
      <c r="AE182" s="1">
        <v>10</v>
      </c>
      <c r="AF182" s="1"/>
      <c r="AG182" s="1"/>
      <c r="AH182" s="1"/>
      <c r="AI182" s="1"/>
      <c r="AJ182" s="1"/>
      <c r="AK182" s="1">
        <v>17</v>
      </c>
      <c r="AM182" s="7"/>
      <c r="AP182" s="7"/>
      <c r="AR182" s="54"/>
      <c r="AX182" s="3"/>
      <c r="AY182" s="54"/>
      <c r="BA182" s="3"/>
      <c r="BB182" s="54"/>
      <c r="BD182" s="4"/>
      <c r="BL182" s="54"/>
      <c r="BT182" s="54"/>
      <c r="BU182" s="54"/>
      <c r="BV182" s="54"/>
    </row>
    <row r="183" spans="1:74" customFormat="1" x14ac:dyDescent="0.25">
      <c r="A183" s="5" t="s">
        <v>237</v>
      </c>
      <c r="B183" s="1">
        <v>9</v>
      </c>
      <c r="C183" s="176"/>
      <c r="D183" s="175"/>
      <c r="E183" s="1"/>
      <c r="F183" s="1"/>
      <c r="G183" s="1"/>
      <c r="H183" s="1">
        <v>1</v>
      </c>
      <c r="I183" s="1">
        <v>1</v>
      </c>
      <c r="J183" s="1">
        <v>2</v>
      </c>
      <c r="K183" s="1">
        <v>1</v>
      </c>
      <c r="L183" s="1">
        <v>2</v>
      </c>
      <c r="M183" s="1">
        <v>1</v>
      </c>
      <c r="N183" s="1">
        <v>2</v>
      </c>
      <c r="O183" s="1">
        <v>1</v>
      </c>
      <c r="P183" s="1">
        <v>2</v>
      </c>
      <c r="Q183" s="1">
        <v>2</v>
      </c>
      <c r="R183" s="1">
        <v>4</v>
      </c>
      <c r="S183" s="1">
        <v>3</v>
      </c>
      <c r="T183" s="1">
        <v>1</v>
      </c>
      <c r="U183" s="1">
        <v>4</v>
      </c>
      <c r="V183" s="1">
        <v>7</v>
      </c>
      <c r="W183" s="1">
        <v>1</v>
      </c>
      <c r="X183" s="1">
        <v>1</v>
      </c>
      <c r="Y183" s="1">
        <v>2</v>
      </c>
      <c r="Z183" s="1">
        <v>1</v>
      </c>
      <c r="AA183" s="1">
        <v>2</v>
      </c>
      <c r="AB183" s="1">
        <v>8</v>
      </c>
      <c r="AC183" s="1"/>
      <c r="AD183" s="1"/>
      <c r="AE183" s="1"/>
      <c r="AF183" s="1"/>
      <c r="AG183" s="1"/>
      <c r="AH183" s="1"/>
      <c r="AI183" s="1"/>
      <c r="AJ183" s="1"/>
      <c r="AK183" s="1">
        <v>14</v>
      </c>
      <c r="AM183" s="7"/>
      <c r="AP183" s="7"/>
      <c r="AR183" s="57"/>
      <c r="AX183" s="3"/>
      <c r="AY183" s="57"/>
      <c r="BA183" s="3"/>
      <c r="BB183" s="57"/>
      <c r="BD183" s="4"/>
      <c r="BL183" s="57"/>
      <c r="BT183" s="57"/>
      <c r="BU183" s="57"/>
      <c r="BV183" s="57"/>
    </row>
    <row r="184" spans="1:74" customFormat="1" x14ac:dyDescent="0.25">
      <c r="A184" s="10" t="s">
        <v>242</v>
      </c>
      <c r="B184" s="1">
        <v>9</v>
      </c>
      <c r="C184" s="176"/>
      <c r="D184" s="175"/>
      <c r="E184" s="1"/>
      <c r="F184" s="1"/>
      <c r="G184" s="1"/>
      <c r="H184" s="1">
        <v>1</v>
      </c>
      <c r="I184" s="1">
        <v>1</v>
      </c>
      <c r="J184" s="1">
        <v>1</v>
      </c>
      <c r="K184" s="1">
        <v>1</v>
      </c>
      <c r="L184" s="1">
        <v>1</v>
      </c>
      <c r="M184" s="1">
        <v>2</v>
      </c>
      <c r="N184" s="1">
        <v>1</v>
      </c>
      <c r="O184" s="1">
        <v>1</v>
      </c>
      <c r="P184" s="1">
        <v>3</v>
      </c>
      <c r="Q184" s="1">
        <v>2</v>
      </c>
      <c r="R184" s="1">
        <v>2</v>
      </c>
      <c r="S184" s="1">
        <v>1</v>
      </c>
      <c r="T184" s="1">
        <v>1</v>
      </c>
      <c r="U184" s="1">
        <v>1</v>
      </c>
      <c r="V184" s="1">
        <v>2</v>
      </c>
      <c r="W184" s="1">
        <v>1</v>
      </c>
      <c r="X184" s="1">
        <v>2</v>
      </c>
      <c r="Y184" s="1">
        <v>7</v>
      </c>
      <c r="Z184" s="1">
        <v>3</v>
      </c>
      <c r="AA184" s="1">
        <v>1</v>
      </c>
      <c r="AB184" s="1">
        <v>1</v>
      </c>
      <c r="AC184" s="1">
        <v>1</v>
      </c>
      <c r="AD184" s="1">
        <v>1</v>
      </c>
      <c r="AE184" s="1">
        <v>15</v>
      </c>
      <c r="AF184" s="1">
        <v>1</v>
      </c>
      <c r="AG184" s="1">
        <v>1</v>
      </c>
      <c r="AH184" s="1"/>
      <c r="AI184" s="1"/>
      <c r="AJ184" s="1"/>
      <c r="AK184" s="1">
        <v>17</v>
      </c>
      <c r="AM184" s="7"/>
      <c r="AP184" s="7"/>
      <c r="AR184" s="58"/>
      <c r="AX184" s="3"/>
      <c r="AY184" s="58"/>
      <c r="BA184" s="3"/>
      <c r="BB184" s="58"/>
      <c r="BD184" s="4"/>
      <c r="BL184" s="58"/>
      <c r="BT184" s="58"/>
      <c r="BU184" s="58"/>
      <c r="BV184" s="58"/>
    </row>
    <row r="185" spans="1:74" customFormat="1" x14ac:dyDescent="0.25">
      <c r="A185" s="10" t="s">
        <v>244</v>
      </c>
      <c r="B185" s="1">
        <v>9</v>
      </c>
      <c r="C185" s="176"/>
      <c r="D185" s="175"/>
      <c r="E185" s="1"/>
      <c r="F185" s="1"/>
      <c r="G185" s="1"/>
      <c r="H185" s="1">
        <v>2</v>
      </c>
      <c r="I185" s="1">
        <v>2</v>
      </c>
      <c r="J185" s="1">
        <v>2</v>
      </c>
      <c r="K185" s="1">
        <v>1</v>
      </c>
      <c r="L185" s="1">
        <v>2</v>
      </c>
      <c r="M185" s="1">
        <v>4</v>
      </c>
      <c r="N185" s="1">
        <v>2</v>
      </c>
      <c r="O185" s="1">
        <v>2</v>
      </c>
      <c r="P185" s="1">
        <v>1</v>
      </c>
      <c r="Q185" s="1">
        <v>3</v>
      </c>
      <c r="R185" s="1">
        <v>3</v>
      </c>
      <c r="S185" s="1">
        <v>2</v>
      </c>
      <c r="T185" s="1">
        <v>1</v>
      </c>
      <c r="U185" s="1">
        <v>2</v>
      </c>
      <c r="V185" s="1">
        <v>1</v>
      </c>
      <c r="W185" s="1">
        <v>1</v>
      </c>
      <c r="X185" s="1">
        <v>1</v>
      </c>
      <c r="Y185" s="1">
        <v>3</v>
      </c>
      <c r="Z185" s="1">
        <v>2</v>
      </c>
      <c r="AA185" s="1">
        <v>3</v>
      </c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15</v>
      </c>
      <c r="AM185" s="7"/>
      <c r="AP185" s="7"/>
      <c r="AR185" s="60"/>
      <c r="AX185" s="3"/>
      <c r="AY185" s="60"/>
      <c r="BA185" s="3"/>
      <c r="BB185" s="60"/>
      <c r="BD185" s="4"/>
      <c r="BL185" s="60"/>
      <c r="BT185" s="60"/>
      <c r="BU185" s="60"/>
      <c r="BV185" s="60"/>
    </row>
    <row r="186" spans="1:74" customFormat="1" x14ac:dyDescent="0.25">
      <c r="A186" s="10" t="s">
        <v>250</v>
      </c>
      <c r="B186" s="1">
        <v>9</v>
      </c>
      <c r="C186" s="176"/>
      <c r="D186" s="175"/>
      <c r="E186" s="1"/>
      <c r="F186" s="1"/>
      <c r="G186" s="1"/>
      <c r="H186" s="1">
        <v>2</v>
      </c>
      <c r="I186" s="1">
        <v>2</v>
      </c>
      <c r="J186" s="1">
        <v>1</v>
      </c>
      <c r="K186" s="1">
        <v>1</v>
      </c>
      <c r="L186" s="1">
        <v>4</v>
      </c>
      <c r="M186" s="1">
        <v>1</v>
      </c>
      <c r="N186" s="1">
        <v>2</v>
      </c>
      <c r="O186" s="1">
        <v>1</v>
      </c>
      <c r="P186" s="1">
        <v>6</v>
      </c>
      <c r="Q186" s="1">
        <v>1</v>
      </c>
      <c r="R186" s="1">
        <v>1</v>
      </c>
      <c r="S186" s="1">
        <v>3</v>
      </c>
      <c r="T186" s="1">
        <v>1</v>
      </c>
      <c r="U186" s="1">
        <v>2</v>
      </c>
      <c r="V186" s="1">
        <v>1</v>
      </c>
      <c r="W186" s="1">
        <v>1</v>
      </c>
      <c r="X186" s="1">
        <v>4</v>
      </c>
      <c r="Y186" s="1">
        <v>11</v>
      </c>
      <c r="Z186" s="1">
        <v>4</v>
      </c>
      <c r="AA186" s="1">
        <v>7</v>
      </c>
      <c r="AB186" s="1">
        <v>2</v>
      </c>
      <c r="AC186" s="1">
        <v>2</v>
      </c>
      <c r="AD186" s="1">
        <v>1</v>
      </c>
      <c r="AE186" s="1"/>
      <c r="AF186" s="1"/>
      <c r="AG186" s="1"/>
      <c r="AH186" s="1"/>
      <c r="AI186" s="1"/>
      <c r="AJ186" s="1"/>
      <c r="AK186" s="1">
        <v>16</v>
      </c>
      <c r="AM186" s="7"/>
      <c r="AP186" s="7"/>
      <c r="AR186" s="62"/>
      <c r="AX186" s="3"/>
      <c r="AY186" s="62"/>
      <c r="BA186" s="3"/>
      <c r="BB186" s="62"/>
      <c r="BD186" s="4"/>
      <c r="BL186" s="62"/>
      <c r="BT186" s="62"/>
      <c r="BU186" s="62"/>
      <c r="BV186" s="62"/>
    </row>
    <row r="187" spans="1:74" customFormat="1" x14ac:dyDescent="0.25">
      <c r="A187" s="10" t="s">
        <v>252</v>
      </c>
      <c r="B187" s="1">
        <v>9</v>
      </c>
      <c r="C187" s="176"/>
      <c r="D187" s="175"/>
      <c r="E187" s="1"/>
      <c r="F187" s="1"/>
      <c r="G187" s="1"/>
      <c r="H187" s="1">
        <v>1</v>
      </c>
      <c r="I187" s="1">
        <v>1</v>
      </c>
      <c r="J187" s="1">
        <v>1</v>
      </c>
      <c r="K187" s="1">
        <v>1</v>
      </c>
      <c r="L187" s="1">
        <v>2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1</v>
      </c>
      <c r="T187" s="1">
        <v>1</v>
      </c>
      <c r="U187" s="1">
        <v>2</v>
      </c>
      <c r="V187" s="1">
        <v>4</v>
      </c>
      <c r="W187" s="1">
        <v>1</v>
      </c>
      <c r="X187" s="1">
        <v>1</v>
      </c>
      <c r="Y187" s="1">
        <v>4</v>
      </c>
      <c r="Z187" s="1">
        <v>10</v>
      </c>
      <c r="AA187" s="1">
        <v>3</v>
      </c>
      <c r="AB187" s="1">
        <v>3</v>
      </c>
      <c r="AC187" s="1">
        <v>4</v>
      </c>
      <c r="AD187" s="1"/>
      <c r="AE187" s="1"/>
      <c r="AF187" s="1"/>
      <c r="AG187" s="1"/>
      <c r="AH187" s="1"/>
      <c r="AI187" s="1"/>
      <c r="AJ187" s="1"/>
      <c r="AK187" s="1">
        <v>18</v>
      </c>
      <c r="AM187" s="7"/>
      <c r="AP187" s="7"/>
      <c r="AR187" s="62"/>
      <c r="AX187" s="3"/>
      <c r="AY187" s="62"/>
      <c r="BA187" s="3"/>
      <c r="BB187" s="62"/>
      <c r="BD187" s="4"/>
      <c r="BL187" s="62"/>
      <c r="BT187" s="62"/>
      <c r="BU187" s="62"/>
      <c r="BV187" s="62"/>
    </row>
    <row r="188" spans="1:74" customFormat="1" x14ac:dyDescent="0.25">
      <c r="A188" s="10" t="s">
        <v>255</v>
      </c>
      <c r="B188" s="1">
        <v>9</v>
      </c>
      <c r="C188" s="176"/>
      <c r="D188" s="175"/>
      <c r="E188" s="1"/>
      <c r="F188" s="1"/>
      <c r="G188" s="1"/>
      <c r="H188" s="1">
        <v>1</v>
      </c>
      <c r="I188" s="1">
        <v>1</v>
      </c>
      <c r="J188" s="1">
        <v>2</v>
      </c>
      <c r="K188" s="1">
        <v>3</v>
      </c>
      <c r="L188" s="1">
        <v>1</v>
      </c>
      <c r="M188" s="1">
        <v>1</v>
      </c>
      <c r="N188" s="1">
        <v>2</v>
      </c>
      <c r="O188" s="1">
        <v>1</v>
      </c>
      <c r="P188" s="1">
        <v>1</v>
      </c>
      <c r="Q188" s="1">
        <v>1</v>
      </c>
      <c r="R188" s="1">
        <v>3</v>
      </c>
      <c r="S188" s="1">
        <v>3</v>
      </c>
      <c r="T188" s="1">
        <v>2</v>
      </c>
      <c r="U188" s="1">
        <v>1</v>
      </c>
      <c r="V188" s="1">
        <v>2</v>
      </c>
      <c r="W188" s="1">
        <v>1</v>
      </c>
      <c r="X188" s="1">
        <v>10</v>
      </c>
      <c r="Y188" s="1">
        <v>3</v>
      </c>
      <c r="Z188" s="1">
        <v>6</v>
      </c>
      <c r="AA188" s="1">
        <v>11</v>
      </c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16</v>
      </c>
      <c r="AM188" s="7"/>
      <c r="AP188" s="7"/>
      <c r="AR188" s="63"/>
      <c r="AX188" s="3"/>
      <c r="AY188" s="63"/>
      <c r="BA188" s="3"/>
      <c r="BB188" s="63"/>
      <c r="BD188" s="4"/>
      <c r="BL188" s="63"/>
      <c r="BT188" s="63"/>
      <c r="BU188" s="63"/>
      <c r="BV188" s="63"/>
    </row>
    <row r="189" spans="1:74" customFormat="1" x14ac:dyDescent="0.25">
      <c r="A189" s="10" t="s">
        <v>257</v>
      </c>
      <c r="B189" s="1">
        <v>9</v>
      </c>
      <c r="C189" s="176"/>
      <c r="D189" s="175"/>
      <c r="E189" s="1"/>
      <c r="F189" s="1"/>
      <c r="G189" s="1"/>
      <c r="H189" s="1">
        <v>1</v>
      </c>
      <c r="I189" s="1">
        <v>1</v>
      </c>
      <c r="J189" s="1">
        <v>1</v>
      </c>
      <c r="K189" s="1">
        <v>2</v>
      </c>
      <c r="L189" s="1">
        <v>2</v>
      </c>
      <c r="M189" s="1">
        <v>2</v>
      </c>
      <c r="N189" s="1">
        <v>1</v>
      </c>
      <c r="O189" s="1">
        <v>1</v>
      </c>
      <c r="P189" s="1">
        <v>2</v>
      </c>
      <c r="Q189" s="1">
        <v>1</v>
      </c>
      <c r="R189" s="1">
        <v>3</v>
      </c>
      <c r="S189" s="1">
        <v>1</v>
      </c>
      <c r="T189" s="1">
        <v>1</v>
      </c>
      <c r="U189" s="1">
        <v>1</v>
      </c>
      <c r="V189" s="1">
        <v>3</v>
      </c>
      <c r="W189" s="1">
        <v>1</v>
      </c>
      <c r="X189" s="1">
        <v>1</v>
      </c>
      <c r="Y189" s="1">
        <v>2</v>
      </c>
      <c r="Z189" s="1">
        <v>1</v>
      </c>
      <c r="AA189" s="1">
        <v>5</v>
      </c>
      <c r="AB189" s="1">
        <v>9</v>
      </c>
      <c r="AC189" s="1">
        <v>3</v>
      </c>
      <c r="AD189" s="1">
        <v>4</v>
      </c>
      <c r="AE189" s="1"/>
      <c r="AF189" s="1"/>
      <c r="AG189" s="1"/>
      <c r="AH189" s="1"/>
      <c r="AI189" s="1"/>
      <c r="AJ189" s="1"/>
      <c r="AK189" s="1">
        <v>19</v>
      </c>
      <c r="AM189" s="7"/>
      <c r="AP189" s="7"/>
      <c r="AR189" s="65"/>
      <c r="AX189" s="3"/>
      <c r="AY189" s="65"/>
      <c r="BA189" s="3"/>
      <c r="BB189" s="65"/>
      <c r="BD189" s="4"/>
      <c r="BL189" s="65"/>
      <c r="BT189" s="65"/>
      <c r="BU189" s="65"/>
      <c r="BV189" s="65"/>
    </row>
    <row r="190" spans="1:74" customFormat="1" x14ac:dyDescent="0.25">
      <c r="A190" s="10" t="s">
        <v>258</v>
      </c>
      <c r="B190" s="1">
        <v>9</v>
      </c>
      <c r="C190" s="176"/>
      <c r="D190" s="175"/>
      <c r="E190" s="1"/>
      <c r="F190" s="1"/>
      <c r="G190" s="1"/>
      <c r="H190" s="1">
        <v>2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2</v>
      </c>
      <c r="Q190" s="1">
        <v>3</v>
      </c>
      <c r="R190" s="1">
        <v>6</v>
      </c>
      <c r="S190" s="1">
        <v>2</v>
      </c>
      <c r="T190" s="1">
        <v>2</v>
      </c>
      <c r="U190" s="1">
        <v>5</v>
      </c>
      <c r="V190" s="1">
        <v>1</v>
      </c>
      <c r="W190" s="1">
        <v>2</v>
      </c>
      <c r="X190" s="1">
        <v>2</v>
      </c>
      <c r="Y190" s="1">
        <v>11</v>
      </c>
      <c r="Z190" s="1">
        <v>1</v>
      </c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15</v>
      </c>
      <c r="AM190" s="7"/>
      <c r="AP190" s="7"/>
      <c r="AR190" s="67"/>
      <c r="AX190" s="3"/>
      <c r="AY190" s="67"/>
      <c r="BA190" s="3"/>
      <c r="BB190" s="67"/>
      <c r="BD190" s="4"/>
      <c r="BL190" s="67"/>
      <c r="BT190" s="67"/>
      <c r="BU190" s="67"/>
      <c r="BV190" s="67"/>
    </row>
    <row r="191" spans="1:74" customFormat="1" x14ac:dyDescent="0.25">
      <c r="A191" s="10" t="s">
        <v>260</v>
      </c>
      <c r="B191" s="1">
        <v>9</v>
      </c>
      <c r="C191" s="176"/>
      <c r="D191" s="175"/>
      <c r="E191" s="1"/>
      <c r="F191" s="1"/>
      <c r="G191" s="1"/>
      <c r="H191" s="1">
        <v>1</v>
      </c>
      <c r="I191" s="1">
        <v>1</v>
      </c>
      <c r="J191" s="1">
        <v>2</v>
      </c>
      <c r="K191" s="1">
        <v>1</v>
      </c>
      <c r="L191" s="1">
        <v>1</v>
      </c>
      <c r="M191" s="1">
        <v>3</v>
      </c>
      <c r="N191" s="1">
        <v>1</v>
      </c>
      <c r="O191" s="1">
        <v>1</v>
      </c>
      <c r="P191" s="1">
        <v>1</v>
      </c>
      <c r="Q191" s="1">
        <v>3</v>
      </c>
      <c r="R191" s="1">
        <v>4</v>
      </c>
      <c r="S191" s="1">
        <v>4</v>
      </c>
      <c r="T191" s="1">
        <v>2</v>
      </c>
      <c r="U191" s="1">
        <v>4</v>
      </c>
      <c r="V191" s="1">
        <v>2</v>
      </c>
      <c r="W191" s="1">
        <v>1</v>
      </c>
      <c r="X191" s="1">
        <v>2</v>
      </c>
      <c r="Y191" s="1">
        <v>1</v>
      </c>
      <c r="Z191" s="1">
        <v>8</v>
      </c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>
        <v>14</v>
      </c>
      <c r="AM191" s="7"/>
      <c r="AP191" s="7"/>
      <c r="AR191" s="68"/>
      <c r="AX191" s="3"/>
      <c r="AY191" s="68"/>
      <c r="BA191" s="3"/>
      <c r="BB191" s="68"/>
      <c r="BD191" s="4"/>
      <c r="BL191" s="68"/>
      <c r="BT191" s="68"/>
      <c r="BU191" s="68"/>
      <c r="BV191" s="68"/>
    </row>
    <row r="192" spans="1:74" customFormat="1" x14ac:dyDescent="0.25">
      <c r="A192" s="10" t="s">
        <v>261</v>
      </c>
      <c r="B192" s="1">
        <v>9</v>
      </c>
      <c r="C192" s="176"/>
      <c r="D192" s="175"/>
      <c r="E192" s="1"/>
      <c r="F192" s="1"/>
      <c r="G192" s="1"/>
      <c r="H192" s="1">
        <v>1</v>
      </c>
      <c r="I192" s="1">
        <v>1</v>
      </c>
      <c r="J192" s="1">
        <v>1</v>
      </c>
      <c r="K192" s="1">
        <v>4</v>
      </c>
      <c r="L192" s="1">
        <v>1</v>
      </c>
      <c r="M192" s="1">
        <v>1</v>
      </c>
      <c r="N192" s="1">
        <v>2</v>
      </c>
      <c r="O192" s="1">
        <v>1</v>
      </c>
      <c r="P192" s="1">
        <v>3</v>
      </c>
      <c r="Q192" s="1">
        <v>2</v>
      </c>
      <c r="R192" s="1">
        <v>2</v>
      </c>
      <c r="S192" s="1">
        <v>1</v>
      </c>
      <c r="T192" s="1">
        <v>5</v>
      </c>
      <c r="U192" s="1">
        <v>2</v>
      </c>
      <c r="V192" s="1">
        <v>3</v>
      </c>
      <c r="W192" s="1">
        <v>2</v>
      </c>
      <c r="X192" s="1">
        <v>3</v>
      </c>
      <c r="Y192" s="1">
        <v>4</v>
      </c>
      <c r="Z192" s="1">
        <v>1</v>
      </c>
      <c r="AA192" s="1">
        <v>5</v>
      </c>
      <c r="AB192" s="1">
        <v>3</v>
      </c>
      <c r="AC192" s="1">
        <v>1</v>
      </c>
      <c r="AD192" s="1"/>
      <c r="AE192" s="1"/>
      <c r="AF192" s="1"/>
      <c r="AG192" s="1"/>
      <c r="AH192" s="1"/>
      <c r="AI192" s="1"/>
      <c r="AJ192" s="1"/>
      <c r="AK192" s="1">
        <v>15</v>
      </c>
      <c r="AM192" s="7"/>
      <c r="AP192" s="7"/>
      <c r="AR192" s="75"/>
      <c r="AX192" s="3"/>
      <c r="AY192" s="75"/>
      <c r="BA192" s="3"/>
      <c r="BB192" s="75"/>
      <c r="BD192" s="4"/>
      <c r="BL192" s="75"/>
      <c r="BT192" s="75"/>
      <c r="BU192" s="75"/>
      <c r="BV192" s="75"/>
    </row>
    <row r="193" spans="1:74" customFormat="1" x14ac:dyDescent="0.25">
      <c r="A193" s="10" t="s">
        <v>262</v>
      </c>
      <c r="B193" s="1">
        <v>9</v>
      </c>
      <c r="C193" s="176"/>
      <c r="D193" s="175"/>
      <c r="E193" s="1"/>
      <c r="F193" s="1"/>
      <c r="G193" s="1"/>
      <c r="H193" s="1">
        <v>2</v>
      </c>
      <c r="I193" s="1">
        <v>1</v>
      </c>
      <c r="J193" s="1">
        <v>1</v>
      </c>
      <c r="K193" s="1">
        <v>1</v>
      </c>
      <c r="L193" s="1">
        <v>4</v>
      </c>
      <c r="M193" s="1">
        <v>1</v>
      </c>
      <c r="N193" s="1">
        <v>1</v>
      </c>
      <c r="O193" s="1">
        <v>2</v>
      </c>
      <c r="P193" s="1">
        <v>4</v>
      </c>
      <c r="Q193" s="1">
        <v>3</v>
      </c>
      <c r="R193" s="1">
        <v>2</v>
      </c>
      <c r="S193" s="1">
        <v>2</v>
      </c>
      <c r="T193" s="1">
        <v>2</v>
      </c>
      <c r="U193" s="1">
        <v>1</v>
      </c>
      <c r="V193" s="1">
        <v>5</v>
      </c>
      <c r="W193" s="1">
        <v>3</v>
      </c>
      <c r="X193" s="1">
        <v>2</v>
      </c>
      <c r="Y193" s="1">
        <v>15</v>
      </c>
      <c r="Z193" s="1">
        <v>9</v>
      </c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14</v>
      </c>
      <c r="AM193" s="7"/>
      <c r="AP193" s="7"/>
      <c r="AR193" s="75"/>
      <c r="AX193" s="3"/>
      <c r="AY193" s="75"/>
      <c r="BA193" s="3"/>
      <c r="BB193" s="75"/>
      <c r="BD193" s="4"/>
      <c r="BL193" s="75"/>
      <c r="BT193" s="75"/>
      <c r="BU193" s="75"/>
      <c r="BV193" s="75"/>
    </row>
    <row r="194" spans="1:74" customFormat="1" x14ac:dyDescent="0.25">
      <c r="A194" s="10" t="s">
        <v>263</v>
      </c>
      <c r="B194" s="1">
        <v>9</v>
      </c>
      <c r="C194" s="176"/>
      <c r="D194" s="175"/>
      <c r="E194" s="1"/>
      <c r="F194" s="1"/>
      <c r="G194" s="1"/>
      <c r="H194" s="1">
        <v>1</v>
      </c>
      <c r="I194" s="1">
        <v>1</v>
      </c>
      <c r="J194" s="1">
        <v>1</v>
      </c>
      <c r="K194" s="1">
        <v>2</v>
      </c>
      <c r="L194" s="1">
        <v>1</v>
      </c>
      <c r="M194" s="1">
        <v>2</v>
      </c>
      <c r="N194" s="1">
        <v>2</v>
      </c>
      <c r="O194" s="1">
        <v>1</v>
      </c>
      <c r="P194" s="1">
        <v>1</v>
      </c>
      <c r="Q194" s="1">
        <v>1</v>
      </c>
      <c r="R194" s="1">
        <v>1</v>
      </c>
      <c r="S194" s="1">
        <v>6</v>
      </c>
      <c r="T194" s="1">
        <v>3</v>
      </c>
      <c r="U194" s="1">
        <v>3</v>
      </c>
      <c r="V194" s="1">
        <v>2</v>
      </c>
      <c r="W194" s="1">
        <v>2</v>
      </c>
      <c r="X194" s="1">
        <v>2</v>
      </c>
      <c r="Y194" s="1">
        <v>1</v>
      </c>
      <c r="Z194" s="1">
        <v>2</v>
      </c>
      <c r="AA194" s="1">
        <v>12</v>
      </c>
      <c r="AB194" s="1">
        <v>3</v>
      </c>
      <c r="AC194" s="1"/>
      <c r="AD194" s="1"/>
      <c r="AE194" s="1"/>
      <c r="AF194" s="1"/>
      <c r="AG194" s="1"/>
      <c r="AH194" s="1"/>
      <c r="AI194" s="1"/>
      <c r="AJ194" s="1"/>
      <c r="AK194" s="1">
        <v>16</v>
      </c>
      <c r="AM194" s="7"/>
      <c r="AP194" s="7"/>
      <c r="AR194" s="75"/>
      <c r="AX194" s="3"/>
      <c r="AY194" s="75"/>
      <c r="BA194" s="3"/>
      <c r="BB194" s="75"/>
      <c r="BD194" s="4"/>
      <c r="BL194" s="75"/>
      <c r="BT194" s="75"/>
      <c r="BU194" s="75"/>
      <c r="BV194" s="75"/>
    </row>
    <row r="195" spans="1:74" customFormat="1" x14ac:dyDescent="0.25">
      <c r="A195" s="10" t="s">
        <v>265</v>
      </c>
      <c r="B195" s="1">
        <v>9</v>
      </c>
      <c r="C195" s="176"/>
      <c r="D195" s="175"/>
      <c r="E195" s="1"/>
      <c r="F195" s="1"/>
      <c r="G195" s="1"/>
      <c r="H195" s="1">
        <v>1</v>
      </c>
      <c r="I195" s="1">
        <v>1</v>
      </c>
      <c r="J195" s="1">
        <v>2</v>
      </c>
      <c r="K195" s="1">
        <v>1</v>
      </c>
      <c r="L195" s="1">
        <v>2</v>
      </c>
      <c r="M195" s="1">
        <v>1</v>
      </c>
      <c r="N195" s="1">
        <v>4</v>
      </c>
      <c r="O195" s="1">
        <v>2</v>
      </c>
      <c r="P195" s="1">
        <v>5</v>
      </c>
      <c r="Q195" s="1">
        <v>3</v>
      </c>
      <c r="R195" s="1">
        <v>1</v>
      </c>
      <c r="S195" s="1">
        <v>3</v>
      </c>
      <c r="T195" s="1">
        <v>2</v>
      </c>
      <c r="U195" s="1">
        <v>1</v>
      </c>
      <c r="V195" s="1">
        <v>1</v>
      </c>
      <c r="W195" s="1">
        <v>2</v>
      </c>
      <c r="X195" s="1">
        <v>7</v>
      </c>
      <c r="Y195" s="1">
        <v>2</v>
      </c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>
        <v>15</v>
      </c>
      <c r="AM195" s="7"/>
      <c r="AP195" s="7"/>
      <c r="AR195" s="75"/>
      <c r="AX195" s="3"/>
      <c r="AY195" s="75"/>
      <c r="BA195" s="3"/>
      <c r="BB195" s="75"/>
      <c r="BD195" s="4"/>
      <c r="BL195" s="75"/>
      <c r="BT195" s="75"/>
      <c r="BU195" s="75"/>
      <c r="BV195" s="75"/>
    </row>
    <row r="196" spans="1:74" customFormat="1" x14ac:dyDescent="0.25">
      <c r="A196" s="10" t="s">
        <v>266</v>
      </c>
      <c r="B196" s="1">
        <v>9</v>
      </c>
      <c r="C196" s="176"/>
      <c r="D196" s="175"/>
      <c r="E196" s="1"/>
      <c r="F196" s="1"/>
      <c r="G196" s="1"/>
      <c r="H196" s="1">
        <v>1</v>
      </c>
      <c r="I196" s="1">
        <v>2</v>
      </c>
      <c r="J196" s="1">
        <v>1</v>
      </c>
      <c r="K196" s="1">
        <v>3</v>
      </c>
      <c r="L196" s="1">
        <v>1</v>
      </c>
      <c r="M196" s="1">
        <v>2</v>
      </c>
      <c r="N196" s="1">
        <v>5</v>
      </c>
      <c r="O196" s="1">
        <v>4</v>
      </c>
      <c r="P196" s="1">
        <v>1</v>
      </c>
      <c r="Q196" s="1">
        <v>1</v>
      </c>
      <c r="R196" s="1">
        <v>1</v>
      </c>
      <c r="S196" s="1">
        <v>1</v>
      </c>
      <c r="T196" s="1">
        <v>1</v>
      </c>
      <c r="U196" s="1">
        <v>3</v>
      </c>
      <c r="V196" s="1">
        <v>3</v>
      </c>
      <c r="W196" s="1">
        <v>2</v>
      </c>
      <c r="X196" s="1">
        <v>11</v>
      </c>
      <c r="Y196" s="1">
        <v>8</v>
      </c>
      <c r="Z196" s="1">
        <v>2</v>
      </c>
      <c r="AA196" s="1">
        <v>1</v>
      </c>
      <c r="AB196" s="1">
        <v>3</v>
      </c>
      <c r="AC196" s="1">
        <v>1</v>
      </c>
      <c r="AD196" s="1"/>
      <c r="AE196" s="1"/>
      <c r="AF196" s="1"/>
      <c r="AG196" s="1"/>
      <c r="AH196" s="1"/>
      <c r="AI196" s="1"/>
      <c r="AJ196" s="1"/>
      <c r="AK196" s="1">
        <v>15</v>
      </c>
      <c r="AM196" s="7"/>
      <c r="AP196" s="7"/>
      <c r="AR196" s="76"/>
      <c r="AX196" s="3"/>
      <c r="AY196" s="76"/>
      <c r="BA196" s="3"/>
      <c r="BB196" s="76"/>
      <c r="BD196" s="4"/>
      <c r="BL196" s="76"/>
      <c r="BT196" s="76"/>
      <c r="BU196" s="76"/>
      <c r="BV196" s="76"/>
    </row>
    <row r="197" spans="1:74" customFormat="1" x14ac:dyDescent="0.25">
      <c r="A197" s="10" t="s">
        <v>268</v>
      </c>
      <c r="B197" s="1">
        <v>9</v>
      </c>
      <c r="C197" s="176"/>
      <c r="D197" s="175"/>
      <c r="E197" s="1"/>
      <c r="F197" s="1"/>
      <c r="G197" s="1"/>
      <c r="H197" s="1">
        <v>1</v>
      </c>
      <c r="I197" s="1">
        <v>2</v>
      </c>
      <c r="J197" s="1">
        <v>1</v>
      </c>
      <c r="K197" s="1">
        <v>1</v>
      </c>
      <c r="L197" s="1">
        <v>3</v>
      </c>
      <c r="M197" s="1">
        <v>1</v>
      </c>
      <c r="N197" s="1">
        <v>1</v>
      </c>
      <c r="O197" s="1">
        <v>1</v>
      </c>
      <c r="P197" s="1">
        <v>1</v>
      </c>
      <c r="Q197" s="1">
        <v>4</v>
      </c>
      <c r="R197" s="1">
        <v>1</v>
      </c>
      <c r="S197" s="1">
        <v>3</v>
      </c>
      <c r="T197" s="1">
        <v>5</v>
      </c>
      <c r="U197" s="1">
        <v>3</v>
      </c>
      <c r="V197" s="1">
        <v>1</v>
      </c>
      <c r="W197" s="1">
        <v>5</v>
      </c>
      <c r="X197" s="1">
        <v>1</v>
      </c>
      <c r="Y197" s="1">
        <v>8</v>
      </c>
      <c r="Z197" s="1">
        <v>1</v>
      </c>
      <c r="AA197" s="1">
        <v>7</v>
      </c>
      <c r="AB197" s="1">
        <v>1</v>
      </c>
      <c r="AC197" s="1"/>
      <c r="AD197" s="1"/>
      <c r="AE197" s="1"/>
      <c r="AF197" s="1"/>
      <c r="AG197" s="1"/>
      <c r="AH197" s="1"/>
      <c r="AI197" s="1"/>
      <c r="AJ197" s="1"/>
      <c r="AK197" s="1">
        <v>15</v>
      </c>
      <c r="AM197" s="7"/>
      <c r="AP197" s="7"/>
      <c r="AR197" s="80"/>
      <c r="AX197" s="3"/>
      <c r="AY197" s="80"/>
      <c r="BA197" s="3"/>
      <c r="BB197" s="80"/>
      <c r="BD197" s="4"/>
      <c r="BL197" s="80"/>
      <c r="BT197" s="80"/>
      <c r="BU197" s="80"/>
      <c r="BV197" s="80"/>
    </row>
    <row r="198" spans="1:74" customFormat="1" x14ac:dyDescent="0.25">
      <c r="A198" s="10" t="s">
        <v>269</v>
      </c>
      <c r="B198" s="1">
        <v>9</v>
      </c>
      <c r="C198" s="176"/>
      <c r="D198" s="175"/>
      <c r="E198" s="1"/>
      <c r="F198" s="1"/>
      <c r="G198" s="1"/>
      <c r="H198" s="1">
        <v>1</v>
      </c>
      <c r="I198" s="1">
        <v>1</v>
      </c>
      <c r="J198" s="1">
        <v>1</v>
      </c>
      <c r="K198" s="1">
        <v>1</v>
      </c>
      <c r="L198" s="1">
        <v>1</v>
      </c>
      <c r="M198" s="1">
        <v>3</v>
      </c>
      <c r="N198" s="1">
        <v>1</v>
      </c>
      <c r="O198" s="1">
        <v>1</v>
      </c>
      <c r="P198" s="1">
        <v>1</v>
      </c>
      <c r="Q198" s="1">
        <v>1</v>
      </c>
      <c r="R198" s="1">
        <v>3</v>
      </c>
      <c r="S198" s="1">
        <v>1</v>
      </c>
      <c r="T198" s="1">
        <v>4</v>
      </c>
      <c r="U198" s="1">
        <v>4</v>
      </c>
      <c r="V198" s="1">
        <v>1</v>
      </c>
      <c r="W198" s="1">
        <v>1</v>
      </c>
      <c r="X198" s="1">
        <v>2</v>
      </c>
      <c r="Y198" s="1">
        <v>1</v>
      </c>
      <c r="Z198" s="1">
        <v>3</v>
      </c>
      <c r="AA198" s="1">
        <v>3</v>
      </c>
      <c r="AB198" s="1">
        <v>1</v>
      </c>
      <c r="AC198" s="1">
        <v>7</v>
      </c>
      <c r="AD198" s="1">
        <v>1</v>
      </c>
      <c r="AE198" s="1"/>
      <c r="AF198" s="1"/>
      <c r="AG198" s="1"/>
      <c r="AH198" s="1"/>
      <c r="AI198" s="1"/>
      <c r="AJ198" s="1"/>
      <c r="AK198" s="1">
        <v>18</v>
      </c>
      <c r="AM198" s="7"/>
      <c r="AP198" s="7"/>
      <c r="AR198" s="81"/>
      <c r="AX198" s="3"/>
      <c r="AY198" s="81"/>
      <c r="BA198" s="3"/>
      <c r="BB198" s="81"/>
      <c r="BD198" s="4"/>
      <c r="BL198" s="81"/>
      <c r="BT198" s="81"/>
      <c r="BU198" s="81"/>
      <c r="BV198" s="81"/>
    </row>
    <row r="199" spans="1:74" customFormat="1" x14ac:dyDescent="0.25">
      <c r="A199" s="10" t="s">
        <v>270</v>
      </c>
      <c r="B199" s="1">
        <v>9</v>
      </c>
      <c r="C199" s="176"/>
      <c r="D199" s="175"/>
      <c r="E199" s="1"/>
      <c r="F199" s="1"/>
      <c r="G199" s="1"/>
      <c r="H199" s="1">
        <v>1</v>
      </c>
      <c r="I199" s="1">
        <v>1</v>
      </c>
      <c r="J199" s="1">
        <v>1</v>
      </c>
      <c r="K199" s="1">
        <v>1</v>
      </c>
      <c r="L199" s="1">
        <v>2</v>
      </c>
      <c r="M199" s="1">
        <v>2</v>
      </c>
      <c r="N199" s="1">
        <v>1</v>
      </c>
      <c r="O199" s="1">
        <v>2</v>
      </c>
      <c r="P199" s="1">
        <v>1</v>
      </c>
      <c r="Q199" s="1">
        <v>1</v>
      </c>
      <c r="R199" s="1">
        <v>2</v>
      </c>
      <c r="S199" s="1">
        <v>2</v>
      </c>
      <c r="T199" s="1">
        <v>1</v>
      </c>
      <c r="U199" s="1">
        <v>3</v>
      </c>
      <c r="V199" s="1">
        <v>5</v>
      </c>
      <c r="W199" s="1">
        <v>2</v>
      </c>
      <c r="X199" s="1">
        <v>4</v>
      </c>
      <c r="Y199" s="1">
        <v>5</v>
      </c>
      <c r="Z199" s="1">
        <v>1</v>
      </c>
      <c r="AA199" s="1">
        <v>7</v>
      </c>
      <c r="AB199" s="1">
        <v>2</v>
      </c>
      <c r="AC199" s="1">
        <v>1</v>
      </c>
      <c r="AD199" s="1">
        <v>3</v>
      </c>
      <c r="AE199" s="1"/>
      <c r="AF199" s="1"/>
      <c r="AG199" s="1"/>
      <c r="AH199" s="1"/>
      <c r="AI199" s="1"/>
      <c r="AJ199" s="1"/>
      <c r="AK199" s="1">
        <v>16</v>
      </c>
      <c r="AM199" s="7"/>
      <c r="AP199" s="7"/>
      <c r="AR199" s="81"/>
      <c r="AX199" s="3"/>
      <c r="AY199" s="81"/>
      <c r="BA199" s="3"/>
      <c r="BB199" s="81"/>
      <c r="BD199" s="4"/>
      <c r="BL199" s="81"/>
      <c r="BT199" s="81"/>
      <c r="BU199" s="81"/>
      <c r="BV199" s="81"/>
    </row>
    <row r="200" spans="1:74" customFormat="1" x14ac:dyDescent="0.25">
      <c r="A200" s="10" t="s">
        <v>272</v>
      </c>
      <c r="B200" s="1">
        <v>9</v>
      </c>
      <c r="C200" s="176"/>
      <c r="D200" s="175"/>
      <c r="E200" s="1"/>
      <c r="F200" s="1"/>
      <c r="G200" s="1"/>
      <c r="H200" s="1">
        <v>2</v>
      </c>
      <c r="I200" s="1">
        <v>1</v>
      </c>
      <c r="J200" s="1">
        <v>2</v>
      </c>
      <c r="K200" s="1">
        <v>4</v>
      </c>
      <c r="L200" s="1">
        <v>1</v>
      </c>
      <c r="M200" s="1">
        <v>2</v>
      </c>
      <c r="N200" s="1">
        <v>1</v>
      </c>
      <c r="O200" s="1">
        <v>3</v>
      </c>
      <c r="P200" s="1">
        <v>1</v>
      </c>
      <c r="Q200" s="1">
        <v>1</v>
      </c>
      <c r="R200" s="1">
        <v>1</v>
      </c>
      <c r="S200" s="1">
        <v>1</v>
      </c>
      <c r="T200" s="1">
        <v>1</v>
      </c>
      <c r="U200" s="1">
        <v>3</v>
      </c>
      <c r="V200" s="1">
        <v>2</v>
      </c>
      <c r="W200" s="1">
        <v>4</v>
      </c>
      <c r="X200" s="1">
        <v>3</v>
      </c>
      <c r="Y200" s="1">
        <v>4</v>
      </c>
      <c r="Z200" s="1">
        <v>2</v>
      </c>
      <c r="AA200" s="1">
        <v>1</v>
      </c>
      <c r="AB200" s="1">
        <v>3</v>
      </c>
      <c r="AC200" s="1">
        <v>3</v>
      </c>
      <c r="AD200" s="1">
        <v>5</v>
      </c>
      <c r="AE200" s="1">
        <v>2</v>
      </c>
      <c r="AF200" s="1">
        <v>6</v>
      </c>
      <c r="AG200" s="1"/>
      <c r="AH200" s="1"/>
      <c r="AI200" s="1"/>
      <c r="AJ200" s="1"/>
      <c r="AK200" s="1">
        <v>16</v>
      </c>
      <c r="AM200" s="7"/>
      <c r="AP200" s="7"/>
      <c r="AR200" s="84"/>
      <c r="AX200" s="3"/>
      <c r="AY200" s="84"/>
      <c r="BA200" s="3"/>
      <c r="BB200" s="84"/>
      <c r="BD200" s="4"/>
      <c r="BL200" s="84"/>
      <c r="BT200" s="84"/>
      <c r="BU200" s="84"/>
      <c r="BV200" s="84"/>
    </row>
    <row r="201" spans="1:74" customFormat="1" x14ac:dyDescent="0.25">
      <c r="A201" s="10" t="s">
        <v>279</v>
      </c>
      <c r="B201" s="1">
        <v>9</v>
      </c>
      <c r="C201" s="176"/>
      <c r="D201" s="175"/>
      <c r="E201" s="1"/>
      <c r="F201" s="1"/>
      <c r="G201" s="1"/>
      <c r="H201" s="1">
        <v>1</v>
      </c>
      <c r="I201" s="1">
        <v>1</v>
      </c>
      <c r="J201" s="1">
        <v>1</v>
      </c>
      <c r="K201" s="1">
        <v>1</v>
      </c>
      <c r="L201" s="1">
        <v>1</v>
      </c>
      <c r="M201" s="1">
        <v>1</v>
      </c>
      <c r="N201" s="1">
        <v>2</v>
      </c>
      <c r="O201" s="1">
        <v>1</v>
      </c>
      <c r="P201" s="1">
        <v>3</v>
      </c>
      <c r="Q201" s="1">
        <v>1</v>
      </c>
      <c r="R201" s="1">
        <v>1</v>
      </c>
      <c r="S201" s="1">
        <v>3</v>
      </c>
      <c r="T201" s="1">
        <v>6</v>
      </c>
      <c r="U201" s="1">
        <v>1</v>
      </c>
      <c r="V201" s="1">
        <v>1</v>
      </c>
      <c r="W201" s="1">
        <v>2</v>
      </c>
      <c r="X201" s="1">
        <v>2</v>
      </c>
      <c r="Y201" s="1">
        <v>2</v>
      </c>
      <c r="Z201" s="1">
        <v>9</v>
      </c>
      <c r="AA201" s="1">
        <v>1</v>
      </c>
      <c r="AB201" s="1">
        <v>5</v>
      </c>
      <c r="AC201" s="1">
        <v>7</v>
      </c>
      <c r="AD201" s="1">
        <v>11</v>
      </c>
      <c r="AE201" s="1"/>
      <c r="AF201" s="1"/>
      <c r="AG201" s="1"/>
      <c r="AH201" s="1"/>
      <c r="AI201" s="1"/>
      <c r="AJ201" s="1"/>
      <c r="AK201" s="1">
        <v>17</v>
      </c>
      <c r="AM201" s="7"/>
      <c r="AP201" s="7"/>
      <c r="AR201" s="84"/>
      <c r="AX201" s="3"/>
      <c r="AY201" s="84"/>
      <c r="BA201" s="3"/>
      <c r="BB201" s="84"/>
      <c r="BD201" s="4"/>
      <c r="BL201" s="84"/>
      <c r="BT201" s="84"/>
      <c r="BU201" s="84"/>
      <c r="BV201" s="84"/>
    </row>
    <row r="202" spans="1:74" customFormat="1" x14ac:dyDescent="0.25">
      <c r="A202" s="10" t="s">
        <v>280</v>
      </c>
      <c r="B202" s="1">
        <v>9</v>
      </c>
      <c r="C202" s="176"/>
      <c r="D202" s="175"/>
      <c r="E202" s="1"/>
      <c r="F202" s="1"/>
      <c r="G202" s="1"/>
      <c r="H202" s="1">
        <v>1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2</v>
      </c>
      <c r="O202" s="1">
        <v>1</v>
      </c>
      <c r="P202" s="1">
        <v>2</v>
      </c>
      <c r="Q202" s="1">
        <v>3</v>
      </c>
      <c r="R202" s="1">
        <v>4</v>
      </c>
      <c r="S202" s="1">
        <v>1</v>
      </c>
      <c r="T202" s="1">
        <v>1</v>
      </c>
      <c r="U202" s="1">
        <v>7</v>
      </c>
      <c r="V202" s="1">
        <v>3</v>
      </c>
      <c r="W202" s="1">
        <v>1</v>
      </c>
      <c r="X202" s="1">
        <v>1</v>
      </c>
      <c r="Y202" s="1">
        <v>2</v>
      </c>
      <c r="Z202" s="1">
        <v>1</v>
      </c>
      <c r="AA202" s="1">
        <v>10</v>
      </c>
      <c r="AB202" s="1">
        <v>1</v>
      </c>
      <c r="AC202" s="1">
        <v>2</v>
      </c>
      <c r="AD202" s="1">
        <v>1</v>
      </c>
      <c r="AE202" s="1"/>
      <c r="AF202" s="1"/>
      <c r="AG202" s="1"/>
      <c r="AH202" s="1"/>
      <c r="AI202" s="1"/>
      <c r="AJ202" s="1"/>
      <c r="AK202" s="1">
        <v>15</v>
      </c>
      <c r="AM202" s="7"/>
      <c r="AP202" s="7"/>
      <c r="AR202" s="85"/>
      <c r="AX202" s="3"/>
      <c r="AY202" s="85"/>
      <c r="BA202" s="3"/>
      <c r="BB202" s="85"/>
      <c r="BD202" s="4"/>
      <c r="BL202" s="85"/>
      <c r="BT202" s="85"/>
      <c r="BU202" s="85"/>
      <c r="BV202" s="85"/>
    </row>
    <row r="203" spans="1:74" customFormat="1" x14ac:dyDescent="0.25">
      <c r="A203" s="10" t="s">
        <v>285</v>
      </c>
      <c r="B203" s="1">
        <v>9</v>
      </c>
      <c r="C203" s="176"/>
      <c r="D203" s="175"/>
      <c r="E203" s="1"/>
      <c r="F203" s="1"/>
      <c r="G203" s="1"/>
      <c r="H203" s="1">
        <v>1</v>
      </c>
      <c r="I203" s="1">
        <v>1</v>
      </c>
      <c r="J203" s="1">
        <v>1</v>
      </c>
      <c r="K203" s="1">
        <v>2</v>
      </c>
      <c r="L203" s="1">
        <v>1</v>
      </c>
      <c r="M203" s="1">
        <v>1</v>
      </c>
      <c r="N203" s="1">
        <v>2</v>
      </c>
      <c r="O203" s="1">
        <v>2</v>
      </c>
      <c r="P203" s="1">
        <v>1</v>
      </c>
      <c r="Q203" s="1">
        <v>1</v>
      </c>
      <c r="R203" s="1">
        <v>1</v>
      </c>
      <c r="S203" s="1">
        <v>1</v>
      </c>
      <c r="T203" s="1">
        <v>1</v>
      </c>
      <c r="U203" s="1">
        <v>2</v>
      </c>
      <c r="V203" s="1">
        <v>4</v>
      </c>
      <c r="W203" s="1">
        <v>7</v>
      </c>
      <c r="X203" s="1">
        <v>1</v>
      </c>
      <c r="Y203" s="1">
        <v>6</v>
      </c>
      <c r="Z203" s="1">
        <v>1</v>
      </c>
      <c r="AA203" s="1">
        <v>2</v>
      </c>
      <c r="AB203" s="1">
        <v>2</v>
      </c>
      <c r="AC203" s="1">
        <v>1</v>
      </c>
      <c r="AD203" s="1"/>
      <c r="AE203" s="1"/>
      <c r="AF203" s="1"/>
      <c r="AG203" s="1"/>
      <c r="AH203" s="1"/>
      <c r="AI203" s="1"/>
      <c r="AJ203" s="1"/>
      <c r="AK203" s="1">
        <v>17</v>
      </c>
      <c r="AM203" s="7"/>
      <c r="AP203" s="7"/>
      <c r="AR203" s="92"/>
      <c r="AX203" s="3"/>
      <c r="AY203" s="92"/>
      <c r="BA203" s="3"/>
      <c r="BB203" s="92"/>
      <c r="BD203" s="4"/>
      <c r="BL203" s="92"/>
      <c r="BT203" s="92"/>
      <c r="BU203" s="92"/>
      <c r="BV203" s="92"/>
    </row>
    <row r="204" spans="1:74" customFormat="1" x14ac:dyDescent="0.25">
      <c r="A204" s="10" t="s">
        <v>286</v>
      </c>
      <c r="B204" s="1">
        <v>9</v>
      </c>
      <c r="C204" s="176"/>
      <c r="D204" s="175"/>
      <c r="E204" s="1"/>
      <c r="F204" s="1"/>
      <c r="G204" s="1"/>
      <c r="H204" s="1">
        <v>1</v>
      </c>
      <c r="I204" s="1">
        <v>3</v>
      </c>
      <c r="J204" s="1">
        <v>1</v>
      </c>
      <c r="K204" s="1">
        <v>1</v>
      </c>
      <c r="L204" s="1">
        <v>5</v>
      </c>
      <c r="M204" s="1">
        <v>1</v>
      </c>
      <c r="N204" s="1">
        <v>2</v>
      </c>
      <c r="O204" s="1">
        <v>1</v>
      </c>
      <c r="P204" s="1">
        <v>2</v>
      </c>
      <c r="Q204" s="1">
        <v>1</v>
      </c>
      <c r="R204" s="1">
        <v>1</v>
      </c>
      <c r="S204" s="1">
        <v>4</v>
      </c>
      <c r="T204" s="1">
        <v>1</v>
      </c>
      <c r="U204" s="1">
        <v>1</v>
      </c>
      <c r="V204" s="1">
        <v>3</v>
      </c>
      <c r="W204" s="1">
        <v>1</v>
      </c>
      <c r="X204" s="1">
        <v>1</v>
      </c>
      <c r="Y204" s="1">
        <v>4</v>
      </c>
      <c r="Z204" s="1">
        <v>2</v>
      </c>
      <c r="AA204" s="1">
        <v>14</v>
      </c>
      <c r="AB204" s="1">
        <v>5</v>
      </c>
      <c r="AC204" s="1">
        <v>1</v>
      </c>
      <c r="AD204" s="1"/>
      <c r="AE204" s="1"/>
      <c r="AF204" s="1"/>
      <c r="AG204" s="1"/>
      <c r="AH204" s="1"/>
      <c r="AI204" s="1"/>
      <c r="AJ204" s="1"/>
      <c r="AK204" s="1">
        <v>17</v>
      </c>
      <c r="AR204" s="1"/>
      <c r="BB204" s="1"/>
      <c r="BD204" s="4"/>
      <c r="BL204" s="1"/>
      <c r="BT204" s="1"/>
      <c r="BU204" s="1"/>
      <c r="BV204" s="1"/>
    </row>
    <row r="205" spans="1:74" x14ac:dyDescent="0.25">
      <c r="A205" s="10" t="s">
        <v>290</v>
      </c>
      <c r="B205" s="1">
        <v>9</v>
      </c>
      <c r="H205" s="1">
        <v>1</v>
      </c>
      <c r="I205" s="1">
        <v>1</v>
      </c>
      <c r="J205" s="1">
        <v>1</v>
      </c>
      <c r="K205" s="1">
        <v>1</v>
      </c>
      <c r="L205" s="1">
        <v>2</v>
      </c>
      <c r="M205" s="1">
        <v>1</v>
      </c>
      <c r="N205" s="1">
        <v>2</v>
      </c>
      <c r="O205" s="1">
        <v>1</v>
      </c>
      <c r="P205" s="1">
        <v>1</v>
      </c>
      <c r="Q205" s="1">
        <v>2</v>
      </c>
      <c r="R205" s="1">
        <v>2</v>
      </c>
      <c r="S205" s="1">
        <v>1</v>
      </c>
      <c r="T205" s="1">
        <v>2</v>
      </c>
      <c r="U205" s="1">
        <v>3</v>
      </c>
      <c r="V205" s="1">
        <v>1</v>
      </c>
      <c r="W205" s="1">
        <v>1</v>
      </c>
      <c r="X205" s="1">
        <v>1</v>
      </c>
      <c r="Y205" s="1">
        <v>6</v>
      </c>
      <c r="Z205" s="1">
        <v>2</v>
      </c>
      <c r="AA205" s="1">
        <v>6</v>
      </c>
      <c r="AB205" s="1">
        <v>2</v>
      </c>
      <c r="AC205" s="1">
        <v>1</v>
      </c>
      <c r="AD205" s="1">
        <v>14</v>
      </c>
      <c r="AE205" s="1">
        <v>5</v>
      </c>
      <c r="AF205" s="1">
        <v>9</v>
      </c>
      <c r="AK205" s="1">
        <v>18</v>
      </c>
    </row>
    <row r="206" spans="1:74" x14ac:dyDescent="0.25">
      <c r="A206" s="10" t="s">
        <v>297</v>
      </c>
      <c r="B206" s="1">
        <v>9</v>
      </c>
      <c r="H206" s="1">
        <v>1</v>
      </c>
      <c r="I206" s="1">
        <v>1</v>
      </c>
      <c r="J206" s="1">
        <v>1</v>
      </c>
      <c r="K206" s="1">
        <v>1</v>
      </c>
      <c r="L206" s="1">
        <v>1</v>
      </c>
      <c r="M206" s="1">
        <v>1</v>
      </c>
      <c r="N206" s="1">
        <v>1</v>
      </c>
      <c r="O206" s="1">
        <v>1</v>
      </c>
      <c r="P206" s="1">
        <v>3</v>
      </c>
      <c r="Q206" s="1">
        <v>7</v>
      </c>
      <c r="R206" s="1">
        <v>1</v>
      </c>
      <c r="S206" s="1">
        <v>1</v>
      </c>
      <c r="T206" s="1">
        <v>4</v>
      </c>
      <c r="U206" s="1">
        <v>1</v>
      </c>
      <c r="V206" s="1">
        <v>1</v>
      </c>
      <c r="W206" s="1">
        <v>5</v>
      </c>
      <c r="X206" s="1">
        <v>3</v>
      </c>
      <c r="Y206" s="1">
        <v>5</v>
      </c>
      <c r="Z206" s="1">
        <v>8</v>
      </c>
      <c r="AA206" s="1">
        <v>2</v>
      </c>
      <c r="AB206" s="1">
        <v>6</v>
      </c>
      <c r="AC206" s="1">
        <v>8</v>
      </c>
      <c r="AK206" s="1">
        <v>15</v>
      </c>
    </row>
    <row r="207" spans="1:74" customFormat="1" x14ac:dyDescent="0.25">
      <c r="A207" s="10" t="s">
        <v>298</v>
      </c>
      <c r="B207" s="1">
        <v>9</v>
      </c>
      <c r="C207" s="176"/>
      <c r="D207" s="175"/>
      <c r="E207" s="1"/>
      <c r="F207" s="1"/>
      <c r="G207" s="1"/>
      <c r="H207" s="1">
        <v>1</v>
      </c>
      <c r="I207" s="1">
        <v>2</v>
      </c>
      <c r="J207" s="1">
        <v>1</v>
      </c>
      <c r="K207" s="1">
        <v>2</v>
      </c>
      <c r="L207" s="1">
        <v>1</v>
      </c>
      <c r="M207" s="1">
        <v>2</v>
      </c>
      <c r="N207" s="1">
        <v>1</v>
      </c>
      <c r="O207" s="1">
        <v>1</v>
      </c>
      <c r="P207" s="1">
        <v>2</v>
      </c>
      <c r="Q207" s="1">
        <v>1</v>
      </c>
      <c r="R207" s="1">
        <v>1</v>
      </c>
      <c r="S207" s="1">
        <v>1</v>
      </c>
      <c r="T207" s="1">
        <v>5</v>
      </c>
      <c r="U207" s="1">
        <v>4</v>
      </c>
      <c r="V207" s="1">
        <v>5</v>
      </c>
      <c r="W207" s="1">
        <v>2</v>
      </c>
      <c r="X207" s="1">
        <v>9</v>
      </c>
      <c r="Y207" s="1">
        <v>2</v>
      </c>
      <c r="Z207" s="1">
        <v>10</v>
      </c>
      <c r="AA207" s="1">
        <v>3</v>
      </c>
      <c r="AB207" s="1">
        <v>5</v>
      </c>
      <c r="AC207" s="1"/>
      <c r="AD207" s="1"/>
      <c r="AE207" s="1"/>
      <c r="AF207" s="1"/>
      <c r="AG207" s="1"/>
      <c r="AH207" s="1"/>
      <c r="AI207" s="1"/>
      <c r="AJ207" s="1"/>
      <c r="AK207" s="1">
        <v>15</v>
      </c>
      <c r="BD207" s="4"/>
      <c r="BT207" s="1"/>
      <c r="BU207" s="1"/>
    </row>
    <row r="208" spans="1:74" customFormat="1" x14ac:dyDescent="0.25">
      <c r="A208" s="10" t="s">
        <v>299</v>
      </c>
      <c r="B208" s="1">
        <v>9</v>
      </c>
      <c r="C208" s="176"/>
      <c r="D208" s="175"/>
      <c r="E208" s="1"/>
      <c r="F208" s="1"/>
      <c r="G208" s="1"/>
      <c r="H208" s="1">
        <v>1</v>
      </c>
      <c r="I208" s="1">
        <v>1</v>
      </c>
      <c r="J208" s="1">
        <v>1</v>
      </c>
      <c r="K208" s="1">
        <v>1</v>
      </c>
      <c r="L208" s="1">
        <v>2</v>
      </c>
      <c r="M208" s="1">
        <v>4</v>
      </c>
      <c r="N208" s="1">
        <v>2</v>
      </c>
      <c r="O208" s="1">
        <v>4</v>
      </c>
      <c r="P208" s="1">
        <v>1</v>
      </c>
      <c r="Q208" s="1">
        <v>1</v>
      </c>
      <c r="R208" s="1">
        <v>1</v>
      </c>
      <c r="S208" s="1">
        <v>5</v>
      </c>
      <c r="T208" s="1">
        <v>1</v>
      </c>
      <c r="U208" s="1">
        <v>3</v>
      </c>
      <c r="V208" s="1">
        <v>1</v>
      </c>
      <c r="W208" s="1">
        <v>9</v>
      </c>
      <c r="X208" s="1">
        <v>5</v>
      </c>
      <c r="Y208" s="1">
        <v>8</v>
      </c>
      <c r="Z208" s="1">
        <v>6</v>
      </c>
      <c r="AA208" s="1">
        <v>5</v>
      </c>
      <c r="AB208" s="1">
        <v>4</v>
      </c>
      <c r="AC208" s="1">
        <v>6</v>
      </c>
      <c r="AD208" s="1"/>
      <c r="AE208" s="1"/>
      <c r="AF208" s="1"/>
      <c r="AG208" s="1"/>
      <c r="AH208" s="1"/>
      <c r="AI208" s="1"/>
      <c r="AJ208" s="1"/>
      <c r="AK208" s="1">
        <v>15</v>
      </c>
      <c r="BD208" s="4"/>
      <c r="BT208" s="1"/>
      <c r="BU208" s="1"/>
    </row>
    <row r="209" spans="1:73" customFormat="1" x14ac:dyDescent="0.25">
      <c r="A209" s="10" t="s">
        <v>301</v>
      </c>
      <c r="B209" s="1">
        <v>9</v>
      </c>
      <c r="C209" s="176"/>
      <c r="D209" s="175"/>
      <c r="E209" s="1"/>
      <c r="F209" s="1"/>
      <c r="G209" s="1"/>
      <c r="H209" s="1">
        <v>2</v>
      </c>
      <c r="I209" s="1">
        <v>3</v>
      </c>
      <c r="J209" s="1">
        <v>1</v>
      </c>
      <c r="K209" s="1">
        <v>3</v>
      </c>
      <c r="L209" s="1">
        <v>2</v>
      </c>
      <c r="M209" s="1">
        <v>2</v>
      </c>
      <c r="N209" s="1">
        <v>3</v>
      </c>
      <c r="O209" s="1">
        <v>2</v>
      </c>
      <c r="P209" s="1">
        <v>3</v>
      </c>
      <c r="Q209" s="1">
        <v>4</v>
      </c>
      <c r="R209" s="1">
        <v>1</v>
      </c>
      <c r="S209" s="1">
        <v>1</v>
      </c>
      <c r="T209" s="1">
        <v>1</v>
      </c>
      <c r="U209" s="1">
        <v>10</v>
      </c>
      <c r="V209" s="1">
        <v>1</v>
      </c>
      <c r="W209" s="1">
        <v>10</v>
      </c>
      <c r="X209" s="1">
        <v>2</v>
      </c>
      <c r="Y209" s="1">
        <v>1</v>
      </c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>
        <v>13</v>
      </c>
      <c r="BD209" s="4"/>
      <c r="BT209" s="1"/>
      <c r="BU209" s="1"/>
    </row>
    <row r="210" spans="1:73" customFormat="1" x14ac:dyDescent="0.25">
      <c r="A210" s="10" t="s">
        <v>307</v>
      </c>
      <c r="B210" s="12">
        <v>9</v>
      </c>
      <c r="C210" s="176"/>
      <c r="D210" s="175"/>
      <c r="E210" s="12"/>
      <c r="F210" s="12"/>
      <c r="G210" s="12"/>
      <c r="H210" s="12">
        <v>1</v>
      </c>
      <c r="I210" s="12">
        <v>1</v>
      </c>
      <c r="J210" s="12">
        <v>2</v>
      </c>
      <c r="K210" s="12">
        <v>2</v>
      </c>
      <c r="L210" s="12">
        <v>4</v>
      </c>
      <c r="M210" s="12">
        <v>1</v>
      </c>
      <c r="N210" s="12">
        <v>1</v>
      </c>
      <c r="O210" s="12">
        <v>4</v>
      </c>
      <c r="P210" s="12">
        <v>2</v>
      </c>
      <c r="Q210" s="12">
        <v>2</v>
      </c>
      <c r="R210" s="12">
        <v>1</v>
      </c>
      <c r="S210" s="12">
        <v>1</v>
      </c>
      <c r="T210" s="12">
        <v>16</v>
      </c>
      <c r="U210" s="12">
        <v>1</v>
      </c>
      <c r="V210" s="12">
        <v>4</v>
      </c>
      <c r="W210" s="12">
        <v>8</v>
      </c>
      <c r="X210" s="12">
        <v>4</v>
      </c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>
        <v>12</v>
      </c>
      <c r="BD210" s="4"/>
      <c r="BT210" s="1"/>
      <c r="BU210" s="1"/>
    </row>
    <row r="211" spans="1:73" customFormat="1" x14ac:dyDescent="0.25">
      <c r="A211" s="10" t="s">
        <v>308</v>
      </c>
      <c r="B211" s="12">
        <v>9</v>
      </c>
      <c r="C211" s="176"/>
      <c r="D211" s="175"/>
      <c r="E211" s="12"/>
      <c r="F211" s="12"/>
      <c r="G211" s="12"/>
      <c r="H211" s="12">
        <v>2</v>
      </c>
      <c r="I211" s="12">
        <v>1</v>
      </c>
      <c r="J211" s="12">
        <v>1</v>
      </c>
      <c r="K211" s="12">
        <v>1</v>
      </c>
      <c r="L211" s="12">
        <v>2</v>
      </c>
      <c r="M211" s="12">
        <v>2</v>
      </c>
      <c r="N211" s="12">
        <v>1</v>
      </c>
      <c r="O211" s="12">
        <v>1</v>
      </c>
      <c r="P211" s="12">
        <v>1</v>
      </c>
      <c r="Q211" s="12">
        <v>3</v>
      </c>
      <c r="R211" s="12">
        <v>2</v>
      </c>
      <c r="S211" s="12">
        <v>1</v>
      </c>
      <c r="T211" s="12">
        <v>6</v>
      </c>
      <c r="U211" s="12">
        <v>3</v>
      </c>
      <c r="V211" s="12">
        <v>1</v>
      </c>
      <c r="W211" s="12">
        <v>1</v>
      </c>
      <c r="X211" s="12">
        <v>5</v>
      </c>
      <c r="Y211" s="12">
        <v>5</v>
      </c>
      <c r="Z211" s="12">
        <v>10</v>
      </c>
      <c r="AA211" s="12">
        <v>6</v>
      </c>
      <c r="AB211" s="12">
        <v>4</v>
      </c>
      <c r="AC211" s="12">
        <v>5</v>
      </c>
      <c r="AD211" s="12">
        <v>2</v>
      </c>
      <c r="AE211" s="12">
        <v>1</v>
      </c>
      <c r="AF211" s="12"/>
      <c r="AG211" s="12"/>
      <c r="AH211" s="12"/>
      <c r="AI211" s="12"/>
      <c r="AJ211" s="12"/>
      <c r="AK211" s="12">
        <v>16</v>
      </c>
      <c r="BD211" s="4"/>
      <c r="BT211" s="1"/>
      <c r="BU211" s="1"/>
    </row>
    <row r="212" spans="1:73" customFormat="1" x14ac:dyDescent="0.25">
      <c r="A212" s="10" t="s">
        <v>309</v>
      </c>
      <c r="B212" s="12">
        <v>9</v>
      </c>
      <c r="C212" s="176"/>
      <c r="D212" s="175"/>
      <c r="E212" s="12"/>
      <c r="F212" s="12"/>
      <c r="G212" s="12"/>
      <c r="H212" s="12">
        <v>2</v>
      </c>
      <c r="I212" s="12">
        <v>1</v>
      </c>
      <c r="J212" s="12">
        <v>1</v>
      </c>
      <c r="K212" s="12">
        <v>3</v>
      </c>
      <c r="L212" s="12">
        <v>1</v>
      </c>
      <c r="M212" s="12">
        <v>1</v>
      </c>
      <c r="N212" s="12">
        <v>1</v>
      </c>
      <c r="O212" s="12">
        <v>1</v>
      </c>
      <c r="P212" s="12">
        <v>1</v>
      </c>
      <c r="Q212" s="12">
        <v>2</v>
      </c>
      <c r="R212" s="12">
        <v>1</v>
      </c>
      <c r="S212" s="12">
        <v>5</v>
      </c>
      <c r="T212" s="12">
        <v>3</v>
      </c>
      <c r="U212" s="12">
        <v>1</v>
      </c>
      <c r="V212" s="12">
        <v>1</v>
      </c>
      <c r="W212" s="12">
        <v>2</v>
      </c>
      <c r="X212" s="12">
        <v>11</v>
      </c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>
        <v>16</v>
      </c>
      <c r="BD212" s="4"/>
      <c r="BT212" s="1"/>
      <c r="BU212" s="1"/>
    </row>
    <row r="213" spans="1:73" customFormat="1" x14ac:dyDescent="0.25">
      <c r="A213" s="10" t="s">
        <v>313</v>
      </c>
      <c r="B213" s="15">
        <v>9</v>
      </c>
      <c r="C213" s="176"/>
      <c r="D213" s="175"/>
      <c r="E213" s="15"/>
      <c r="F213" s="15"/>
      <c r="G213" s="15"/>
      <c r="H213" s="15">
        <v>1</v>
      </c>
      <c r="I213" s="15">
        <v>1</v>
      </c>
      <c r="J213" s="15">
        <v>1</v>
      </c>
      <c r="K213" s="15">
        <v>1</v>
      </c>
      <c r="L213" s="15">
        <v>2</v>
      </c>
      <c r="M213" s="15">
        <v>1</v>
      </c>
      <c r="N213" s="15">
        <v>2</v>
      </c>
      <c r="O213" s="15">
        <v>1</v>
      </c>
      <c r="P213" s="15">
        <v>2</v>
      </c>
      <c r="Q213" s="15">
        <v>1</v>
      </c>
      <c r="R213" s="15">
        <v>2</v>
      </c>
      <c r="S213" s="15">
        <v>4</v>
      </c>
      <c r="T213" s="15">
        <v>1</v>
      </c>
      <c r="U213" s="15">
        <v>1</v>
      </c>
      <c r="V213" s="15">
        <v>7</v>
      </c>
      <c r="W213" s="15">
        <v>4</v>
      </c>
      <c r="X213" s="15">
        <v>2</v>
      </c>
      <c r="Y213" s="15">
        <v>1</v>
      </c>
      <c r="Z213" s="15">
        <v>2</v>
      </c>
      <c r="AA213" s="15">
        <v>13</v>
      </c>
      <c r="AB213" s="15">
        <v>1</v>
      </c>
      <c r="AC213" s="15"/>
      <c r="AD213" s="15"/>
      <c r="AE213" s="15"/>
      <c r="AF213" s="15"/>
      <c r="AG213" s="15"/>
      <c r="AH213" s="15"/>
      <c r="AI213" s="15"/>
      <c r="AJ213" s="15"/>
      <c r="AK213" s="15">
        <v>15</v>
      </c>
      <c r="BD213" s="4"/>
      <c r="BT213" s="1"/>
      <c r="BU213" s="1"/>
    </row>
    <row r="214" spans="1:73" customFormat="1" x14ac:dyDescent="0.25">
      <c r="A214" s="10" t="s">
        <v>315</v>
      </c>
      <c r="B214" s="17">
        <v>9</v>
      </c>
      <c r="C214" s="176"/>
      <c r="D214" s="175"/>
      <c r="E214" s="17"/>
      <c r="F214" s="17"/>
      <c r="G214" s="17"/>
      <c r="H214" s="17">
        <v>1</v>
      </c>
      <c r="I214" s="17">
        <v>1</v>
      </c>
      <c r="J214" s="17">
        <v>2</v>
      </c>
      <c r="K214" s="17">
        <v>2</v>
      </c>
      <c r="L214" s="17">
        <v>1</v>
      </c>
      <c r="M214" s="17">
        <v>4</v>
      </c>
      <c r="N214" s="17">
        <v>2</v>
      </c>
      <c r="O214" s="17">
        <v>1</v>
      </c>
      <c r="P214" s="17">
        <v>1</v>
      </c>
      <c r="Q214" s="17">
        <v>2</v>
      </c>
      <c r="R214" s="17">
        <v>2</v>
      </c>
      <c r="S214" s="17">
        <v>4</v>
      </c>
      <c r="T214" s="17">
        <v>1</v>
      </c>
      <c r="U214" s="17">
        <v>3</v>
      </c>
      <c r="V214" s="17">
        <v>9</v>
      </c>
      <c r="W214" s="17">
        <v>3</v>
      </c>
      <c r="X214" s="17">
        <v>11</v>
      </c>
      <c r="Y214" s="17">
        <v>2</v>
      </c>
      <c r="Z214" s="17">
        <v>4</v>
      </c>
      <c r="AA214" s="17">
        <v>1</v>
      </c>
      <c r="AB214" s="17"/>
      <c r="AC214" s="17"/>
      <c r="AD214" s="17"/>
      <c r="AE214" s="17"/>
      <c r="AF214" s="3"/>
      <c r="AG214" s="17"/>
      <c r="AH214" s="17"/>
      <c r="AI214" s="17"/>
      <c r="AJ214" s="17"/>
      <c r="AK214" s="17">
        <v>14</v>
      </c>
      <c r="BD214" s="4"/>
      <c r="BT214" s="1"/>
      <c r="BU214" s="1"/>
    </row>
    <row r="215" spans="1:73" customFormat="1" x14ac:dyDescent="0.25">
      <c r="A215" s="10" t="s">
        <v>320</v>
      </c>
      <c r="B215" s="20">
        <v>9</v>
      </c>
      <c r="C215" s="176"/>
      <c r="D215" s="175"/>
      <c r="E215" s="20"/>
      <c r="F215" s="20"/>
      <c r="G215" s="20"/>
      <c r="H215" s="20">
        <v>1</v>
      </c>
      <c r="I215" s="20">
        <v>1</v>
      </c>
      <c r="J215" s="20">
        <v>1</v>
      </c>
      <c r="K215" s="20">
        <v>1</v>
      </c>
      <c r="L215" s="20">
        <v>3</v>
      </c>
      <c r="M215" s="20">
        <v>1</v>
      </c>
      <c r="N215" s="20">
        <v>1</v>
      </c>
      <c r="O215" s="20">
        <v>1</v>
      </c>
      <c r="P215" s="20">
        <v>5</v>
      </c>
      <c r="Q215" s="20">
        <v>3</v>
      </c>
      <c r="R215" s="20">
        <v>4</v>
      </c>
      <c r="S215" s="20">
        <v>1</v>
      </c>
      <c r="T215" s="20">
        <v>2</v>
      </c>
      <c r="U215" s="20">
        <v>2</v>
      </c>
      <c r="V215" s="20">
        <v>2</v>
      </c>
      <c r="W215" s="20">
        <v>7</v>
      </c>
      <c r="X215" s="20">
        <v>2</v>
      </c>
      <c r="Y215" s="20">
        <v>2</v>
      </c>
      <c r="Z215" s="20"/>
      <c r="AA215" s="20"/>
      <c r="AB215" s="20"/>
      <c r="AC215" s="20"/>
      <c r="AD215" s="20"/>
      <c r="AE215" s="20"/>
      <c r="AF215" s="3"/>
      <c r="AG215" s="20"/>
      <c r="AH215" s="20"/>
      <c r="AI215" s="20"/>
      <c r="AJ215" s="20"/>
      <c r="AK215" s="20">
        <v>15</v>
      </c>
      <c r="BD215" s="4"/>
      <c r="BT215" s="1"/>
      <c r="BU215" s="1"/>
    </row>
    <row r="216" spans="1:73" customFormat="1" x14ac:dyDescent="0.25">
      <c r="A216" s="10" t="s">
        <v>322</v>
      </c>
      <c r="B216" s="22">
        <v>9</v>
      </c>
      <c r="C216" s="176"/>
      <c r="D216" s="175"/>
      <c r="E216" s="22"/>
      <c r="F216" s="22"/>
      <c r="G216" s="22"/>
      <c r="H216" s="22">
        <v>1</v>
      </c>
      <c r="I216" s="22">
        <v>1</v>
      </c>
      <c r="J216" s="22">
        <v>1</v>
      </c>
      <c r="K216" s="22">
        <v>1</v>
      </c>
      <c r="L216" s="22">
        <v>1</v>
      </c>
      <c r="M216" s="22">
        <v>1</v>
      </c>
      <c r="N216" s="22">
        <v>1</v>
      </c>
      <c r="O216" s="22">
        <v>2</v>
      </c>
      <c r="P216" s="22">
        <v>1</v>
      </c>
      <c r="Q216" s="22">
        <v>1</v>
      </c>
      <c r="R216" s="22">
        <v>1</v>
      </c>
      <c r="S216" s="22">
        <v>9</v>
      </c>
      <c r="T216" s="22">
        <v>1</v>
      </c>
      <c r="U216" s="22">
        <v>1</v>
      </c>
      <c r="V216" s="22">
        <v>5</v>
      </c>
      <c r="W216" s="22">
        <v>1</v>
      </c>
      <c r="X216" s="22">
        <v>7</v>
      </c>
      <c r="Y216" s="22">
        <v>15</v>
      </c>
      <c r="Z216" s="22">
        <v>1</v>
      </c>
      <c r="AA216" s="22">
        <v>1</v>
      </c>
      <c r="AB216" s="22">
        <v>1</v>
      </c>
      <c r="AC216" s="22">
        <v>3</v>
      </c>
      <c r="AD216" s="22"/>
      <c r="AE216" s="22"/>
      <c r="AF216" s="3"/>
      <c r="AG216" s="22"/>
      <c r="AH216" s="22"/>
      <c r="AI216" s="22"/>
      <c r="AJ216" s="22"/>
      <c r="AK216" s="22">
        <v>16</v>
      </c>
      <c r="BD216" s="4"/>
      <c r="BT216" s="1"/>
      <c r="BU216" s="1"/>
    </row>
    <row r="217" spans="1:73" customFormat="1" x14ac:dyDescent="0.25">
      <c r="A217" s="10" t="s">
        <v>324</v>
      </c>
      <c r="B217" s="24">
        <v>9</v>
      </c>
      <c r="C217" s="176"/>
      <c r="D217" s="175"/>
      <c r="E217" s="24"/>
      <c r="F217" s="24"/>
      <c r="G217" s="24"/>
      <c r="H217" s="24">
        <v>2</v>
      </c>
      <c r="I217" s="24">
        <v>1</v>
      </c>
      <c r="J217" s="24">
        <v>1</v>
      </c>
      <c r="K217" s="24">
        <v>3</v>
      </c>
      <c r="L217" s="24">
        <v>1</v>
      </c>
      <c r="M217" s="24">
        <v>2</v>
      </c>
      <c r="N217" s="24">
        <v>3</v>
      </c>
      <c r="O217" s="24">
        <v>4</v>
      </c>
      <c r="P217" s="24">
        <v>1</v>
      </c>
      <c r="Q217" s="24">
        <v>4</v>
      </c>
      <c r="R217" s="24">
        <v>1</v>
      </c>
      <c r="S217" s="24">
        <v>1</v>
      </c>
      <c r="T217" s="24">
        <v>1</v>
      </c>
      <c r="U217" s="24">
        <v>1</v>
      </c>
      <c r="V217" s="24">
        <v>2</v>
      </c>
      <c r="W217" s="24">
        <v>3</v>
      </c>
      <c r="X217" s="24">
        <v>3</v>
      </c>
      <c r="Y217" s="24">
        <v>1</v>
      </c>
      <c r="Z217" s="24">
        <v>6</v>
      </c>
      <c r="AA217" s="24">
        <v>9</v>
      </c>
      <c r="AB217" s="24">
        <v>3</v>
      </c>
      <c r="AC217" s="24">
        <v>2</v>
      </c>
      <c r="AD217" s="24"/>
      <c r="AE217" s="24"/>
      <c r="AF217" s="3"/>
      <c r="AG217" s="24"/>
      <c r="AH217" s="24"/>
      <c r="AI217" s="24"/>
      <c r="AJ217" s="24"/>
      <c r="AK217" s="24">
        <v>15</v>
      </c>
      <c r="BD217" s="4"/>
      <c r="BT217" s="1"/>
      <c r="BU217" s="1"/>
    </row>
    <row r="218" spans="1:73" customFormat="1" x14ac:dyDescent="0.25">
      <c r="A218" s="10" t="s">
        <v>329</v>
      </c>
      <c r="B218" s="30">
        <v>9</v>
      </c>
      <c r="C218" s="176"/>
      <c r="D218" s="175"/>
      <c r="E218" s="30"/>
      <c r="F218" s="30"/>
      <c r="G218" s="30"/>
      <c r="H218" s="30">
        <v>1</v>
      </c>
      <c r="I218" s="30">
        <v>2</v>
      </c>
      <c r="J218" s="30">
        <v>1</v>
      </c>
      <c r="K218" s="30">
        <v>1</v>
      </c>
      <c r="L218" s="30">
        <v>1</v>
      </c>
      <c r="M218" s="30">
        <v>1</v>
      </c>
      <c r="N218" s="30">
        <v>3</v>
      </c>
      <c r="O218" s="30">
        <v>1</v>
      </c>
      <c r="P218" s="30">
        <v>1</v>
      </c>
      <c r="Q218" s="30">
        <v>1</v>
      </c>
      <c r="R218" s="30">
        <v>1</v>
      </c>
      <c r="S218" s="30">
        <v>3</v>
      </c>
      <c r="T218" s="30">
        <v>2</v>
      </c>
      <c r="U218" s="30">
        <v>1</v>
      </c>
      <c r="V218" s="30">
        <v>1</v>
      </c>
      <c r="W218" s="30">
        <v>4</v>
      </c>
      <c r="X218" s="30">
        <v>6</v>
      </c>
      <c r="Y218" s="30">
        <v>4</v>
      </c>
      <c r="Z218" s="30">
        <v>2</v>
      </c>
      <c r="AA218" s="30">
        <v>16</v>
      </c>
      <c r="AB218" s="30"/>
      <c r="AC218" s="30"/>
      <c r="AD218" s="30"/>
      <c r="AE218" s="30"/>
      <c r="AF218" s="3"/>
      <c r="AG218" s="30"/>
      <c r="AH218" s="30"/>
      <c r="AI218" s="30"/>
      <c r="AJ218" s="30"/>
      <c r="AK218" s="30">
        <v>16</v>
      </c>
      <c r="BD218" s="4"/>
      <c r="BT218" s="1"/>
      <c r="BU218" s="1"/>
    </row>
    <row r="219" spans="1:73" customFormat="1" x14ac:dyDescent="0.25">
      <c r="A219" s="10" t="s">
        <v>338</v>
      </c>
      <c r="B219" s="40">
        <v>9</v>
      </c>
      <c r="C219" s="176"/>
      <c r="D219" s="175"/>
      <c r="E219" s="40"/>
      <c r="F219" s="40"/>
      <c r="G219" s="40"/>
      <c r="H219" s="40">
        <v>3</v>
      </c>
      <c r="I219" s="40">
        <v>1</v>
      </c>
      <c r="J219" s="40">
        <v>1</v>
      </c>
      <c r="K219" s="40">
        <v>1</v>
      </c>
      <c r="L219" s="40">
        <v>1</v>
      </c>
      <c r="M219" s="40">
        <v>4</v>
      </c>
      <c r="N219" s="40">
        <v>1</v>
      </c>
      <c r="O219" s="40">
        <v>1</v>
      </c>
      <c r="P219" s="40">
        <v>1</v>
      </c>
      <c r="Q219" s="40">
        <v>4</v>
      </c>
      <c r="R219" s="40">
        <v>2</v>
      </c>
      <c r="S219" s="40">
        <v>5</v>
      </c>
      <c r="T219" s="40">
        <v>4</v>
      </c>
      <c r="U219" s="40">
        <v>3</v>
      </c>
      <c r="V219" s="40">
        <v>2</v>
      </c>
      <c r="W219" s="40">
        <v>1</v>
      </c>
      <c r="X219" s="40">
        <v>1</v>
      </c>
      <c r="Y219" s="40">
        <v>8</v>
      </c>
      <c r="Z219" s="40">
        <v>1</v>
      </c>
      <c r="AA219" s="40">
        <v>2</v>
      </c>
      <c r="AB219" s="40">
        <v>3</v>
      </c>
      <c r="AC219" s="40">
        <v>1</v>
      </c>
      <c r="AD219" s="40">
        <v>3</v>
      </c>
      <c r="AE219" s="40">
        <v>1</v>
      </c>
      <c r="AF219" s="3">
        <v>1</v>
      </c>
      <c r="AG219" s="40"/>
      <c r="AH219" s="40"/>
      <c r="AI219" s="40"/>
      <c r="AJ219" s="40"/>
      <c r="AK219" s="40">
        <v>13</v>
      </c>
      <c r="BD219" s="4"/>
      <c r="BT219" s="1"/>
      <c r="BU219" s="1"/>
    </row>
    <row r="220" spans="1:73" customFormat="1" x14ac:dyDescent="0.25">
      <c r="A220" s="10" t="s">
        <v>339</v>
      </c>
      <c r="B220" s="41">
        <v>9</v>
      </c>
      <c r="C220" s="176"/>
      <c r="D220" s="175"/>
      <c r="E220" s="41"/>
      <c r="F220" s="41"/>
      <c r="G220" s="41"/>
      <c r="H220" s="41">
        <v>1</v>
      </c>
      <c r="I220" s="41">
        <v>3</v>
      </c>
      <c r="J220" s="41">
        <v>1</v>
      </c>
      <c r="K220" s="41">
        <v>6</v>
      </c>
      <c r="L220" s="41">
        <v>1</v>
      </c>
      <c r="M220" s="41">
        <v>1</v>
      </c>
      <c r="N220" s="41">
        <v>1</v>
      </c>
      <c r="O220" s="41">
        <v>3</v>
      </c>
      <c r="P220" s="41">
        <v>1</v>
      </c>
      <c r="Q220" s="41">
        <v>2</v>
      </c>
      <c r="R220" s="41">
        <v>4</v>
      </c>
      <c r="S220" s="41">
        <v>2</v>
      </c>
      <c r="T220" s="41">
        <v>3</v>
      </c>
      <c r="U220" s="41">
        <v>1</v>
      </c>
      <c r="V220" s="41">
        <v>8</v>
      </c>
      <c r="W220" s="41">
        <v>2</v>
      </c>
      <c r="X220" s="41">
        <v>2</v>
      </c>
      <c r="Y220" s="41">
        <v>4</v>
      </c>
      <c r="Z220" s="41">
        <v>2</v>
      </c>
      <c r="AA220" s="41">
        <v>1</v>
      </c>
      <c r="AB220" s="41">
        <v>4</v>
      </c>
      <c r="AC220" s="41">
        <v>1</v>
      </c>
      <c r="AD220" s="41"/>
      <c r="AE220" s="41"/>
      <c r="AF220" s="3"/>
      <c r="AG220" s="41"/>
      <c r="AH220" s="41"/>
      <c r="AI220" s="41"/>
      <c r="AJ220" s="41"/>
      <c r="AK220" s="41">
        <v>14</v>
      </c>
      <c r="BD220" s="4"/>
      <c r="BT220" s="1"/>
      <c r="BU220" s="1"/>
    </row>
    <row r="221" spans="1:73" customFormat="1" x14ac:dyDescent="0.25">
      <c r="A221" s="10" t="s">
        <v>340</v>
      </c>
      <c r="B221" s="42">
        <v>9</v>
      </c>
      <c r="C221" s="176"/>
      <c r="D221" s="175"/>
      <c r="E221" s="42"/>
      <c r="F221" s="42"/>
      <c r="G221" s="42"/>
      <c r="H221" s="42">
        <v>1</v>
      </c>
      <c r="I221" s="42">
        <v>2</v>
      </c>
      <c r="J221" s="42">
        <v>2</v>
      </c>
      <c r="K221" s="42">
        <v>1</v>
      </c>
      <c r="L221" s="42">
        <v>1</v>
      </c>
      <c r="M221" s="42">
        <v>2</v>
      </c>
      <c r="N221" s="42">
        <v>6</v>
      </c>
      <c r="O221" s="42">
        <v>1</v>
      </c>
      <c r="P221" s="42">
        <v>2</v>
      </c>
      <c r="Q221" s="42">
        <v>3</v>
      </c>
      <c r="R221" s="42">
        <v>1</v>
      </c>
      <c r="S221" s="42">
        <v>1</v>
      </c>
      <c r="T221" s="42">
        <v>2</v>
      </c>
      <c r="U221" s="42">
        <v>1</v>
      </c>
      <c r="V221" s="42">
        <v>1</v>
      </c>
      <c r="W221" s="42">
        <v>4</v>
      </c>
      <c r="X221" s="42">
        <v>5</v>
      </c>
      <c r="Y221" s="42">
        <v>4</v>
      </c>
      <c r="Z221" s="42">
        <v>14</v>
      </c>
      <c r="AA221" s="42">
        <v>1</v>
      </c>
      <c r="AB221" s="42"/>
      <c r="AC221" s="42"/>
      <c r="AD221" s="42"/>
      <c r="AE221" s="42"/>
      <c r="AF221" s="3"/>
      <c r="AG221" s="42"/>
      <c r="AH221" s="42"/>
      <c r="AI221" s="42"/>
      <c r="AJ221" s="42"/>
      <c r="AK221" s="42">
        <v>15</v>
      </c>
      <c r="BD221" s="4"/>
      <c r="BT221" s="1"/>
      <c r="BU221" s="1"/>
    </row>
    <row r="222" spans="1:73" customFormat="1" x14ac:dyDescent="0.25">
      <c r="A222" s="10" t="s">
        <v>342</v>
      </c>
      <c r="B222" s="44">
        <v>9</v>
      </c>
      <c r="C222" s="176"/>
      <c r="D222" s="175"/>
      <c r="E222" s="44"/>
      <c r="F222" s="44"/>
      <c r="G222" s="44"/>
      <c r="H222" s="44">
        <v>1</v>
      </c>
      <c r="I222" s="44">
        <v>1</v>
      </c>
      <c r="J222" s="44">
        <v>2</v>
      </c>
      <c r="K222" s="44">
        <v>1</v>
      </c>
      <c r="L222" s="44">
        <v>1</v>
      </c>
      <c r="M222" s="44">
        <v>1</v>
      </c>
      <c r="N222" s="44">
        <v>2</v>
      </c>
      <c r="O222" s="44">
        <v>1</v>
      </c>
      <c r="P222" s="44">
        <v>1</v>
      </c>
      <c r="Q222" s="44">
        <v>1</v>
      </c>
      <c r="R222" s="44">
        <v>1</v>
      </c>
      <c r="S222" s="44">
        <v>4</v>
      </c>
      <c r="T222" s="44">
        <v>2</v>
      </c>
      <c r="U222" s="44">
        <v>3</v>
      </c>
      <c r="V222" s="44">
        <v>5</v>
      </c>
      <c r="W222" s="44">
        <v>5</v>
      </c>
      <c r="X222" s="44">
        <v>1</v>
      </c>
      <c r="Y222" s="44">
        <v>2</v>
      </c>
      <c r="Z222" s="44">
        <v>6</v>
      </c>
      <c r="AA222" s="44">
        <v>6</v>
      </c>
      <c r="AB222" s="44"/>
      <c r="AC222" s="44"/>
      <c r="AD222" s="44"/>
      <c r="AE222" s="44"/>
      <c r="AF222" s="3"/>
      <c r="AG222" s="44"/>
      <c r="AH222" s="44"/>
      <c r="AI222" s="44"/>
      <c r="AJ222" s="44"/>
      <c r="AK222" s="44">
        <v>15</v>
      </c>
      <c r="BD222" s="4"/>
      <c r="BT222" s="1"/>
      <c r="BU222" s="1"/>
    </row>
    <row r="223" spans="1:73" customFormat="1" x14ac:dyDescent="0.25">
      <c r="A223" s="51" t="s">
        <v>351</v>
      </c>
      <c r="B223" s="51">
        <v>9</v>
      </c>
      <c r="C223" s="176"/>
      <c r="D223" s="175"/>
      <c r="E223" s="51"/>
      <c r="F223" s="51"/>
      <c r="G223" s="51"/>
      <c r="H223" s="51">
        <v>2</v>
      </c>
      <c r="I223" s="51">
        <v>1</v>
      </c>
      <c r="J223" s="51">
        <v>2</v>
      </c>
      <c r="K223" s="51">
        <v>1</v>
      </c>
      <c r="L223" s="51">
        <v>1</v>
      </c>
      <c r="M223" s="51">
        <v>3</v>
      </c>
      <c r="N223" s="51">
        <v>4</v>
      </c>
      <c r="O223" s="51">
        <v>2</v>
      </c>
      <c r="P223" s="51">
        <v>2</v>
      </c>
      <c r="Q223" s="51">
        <v>2</v>
      </c>
      <c r="R223" s="51">
        <v>1</v>
      </c>
      <c r="S223" s="51">
        <v>6</v>
      </c>
      <c r="T223" s="51">
        <v>1</v>
      </c>
      <c r="U223" s="51">
        <v>1</v>
      </c>
      <c r="V223" s="51">
        <v>1</v>
      </c>
      <c r="W223" s="51">
        <v>4</v>
      </c>
      <c r="X223" s="51">
        <v>6</v>
      </c>
      <c r="Y223" s="51">
        <v>3</v>
      </c>
      <c r="Z223" s="51">
        <v>10</v>
      </c>
      <c r="AA223" s="51">
        <v>2</v>
      </c>
      <c r="AB223" s="51">
        <v>1</v>
      </c>
      <c r="AC223" s="51">
        <v>7</v>
      </c>
      <c r="AD223" s="51">
        <v>13</v>
      </c>
      <c r="AE223" s="51"/>
      <c r="AF223" s="3"/>
      <c r="AG223" s="51"/>
      <c r="AH223" s="51"/>
      <c r="AI223" s="51"/>
      <c r="AJ223" s="51"/>
      <c r="AK223" s="51">
        <v>15</v>
      </c>
      <c r="BD223" s="4"/>
      <c r="BT223" s="1"/>
      <c r="BU223" s="1"/>
    </row>
    <row r="224" spans="1:73" customFormat="1" x14ac:dyDescent="0.25">
      <c r="A224" s="52" t="s">
        <v>352</v>
      </c>
      <c r="B224" s="52">
        <v>9</v>
      </c>
      <c r="C224" s="176"/>
      <c r="D224" s="175"/>
      <c r="E224" s="52"/>
      <c r="F224" s="52"/>
      <c r="G224" s="52"/>
      <c r="H224" s="52">
        <v>1</v>
      </c>
      <c r="I224" s="52">
        <v>1</v>
      </c>
      <c r="J224" s="52">
        <v>1</v>
      </c>
      <c r="K224" s="52">
        <v>1</v>
      </c>
      <c r="L224" s="52">
        <v>2</v>
      </c>
      <c r="M224" s="52">
        <v>2</v>
      </c>
      <c r="N224" s="52">
        <v>1</v>
      </c>
      <c r="O224" s="52">
        <v>1</v>
      </c>
      <c r="P224" s="52">
        <v>3</v>
      </c>
      <c r="Q224" s="52">
        <v>3</v>
      </c>
      <c r="R224" s="52">
        <v>1</v>
      </c>
      <c r="S224" s="52">
        <v>1</v>
      </c>
      <c r="T224" s="52">
        <v>1</v>
      </c>
      <c r="U224" s="52">
        <v>2</v>
      </c>
      <c r="V224" s="52">
        <v>3</v>
      </c>
      <c r="W224" s="52">
        <v>2</v>
      </c>
      <c r="X224" s="52">
        <v>7</v>
      </c>
      <c r="Y224" s="52">
        <v>3</v>
      </c>
      <c r="Z224" s="52">
        <v>1</v>
      </c>
      <c r="AA224" s="52">
        <v>1</v>
      </c>
      <c r="AB224" s="52">
        <v>4</v>
      </c>
      <c r="AC224" s="52">
        <v>2</v>
      </c>
      <c r="AD224" s="52">
        <v>4</v>
      </c>
      <c r="AE224" s="52">
        <v>8</v>
      </c>
      <c r="AF224" s="3">
        <v>5</v>
      </c>
      <c r="AG224" s="52"/>
      <c r="AH224" s="52"/>
      <c r="AI224" s="52"/>
      <c r="AJ224" s="52"/>
      <c r="AK224" s="52">
        <v>16</v>
      </c>
      <c r="BD224" s="4"/>
      <c r="BT224" s="1"/>
      <c r="BU224" s="1"/>
    </row>
    <row r="225" spans="1:73" customFormat="1" x14ac:dyDescent="0.25">
      <c r="A225" s="53" t="s">
        <v>354</v>
      </c>
      <c r="B225" s="53">
        <v>9</v>
      </c>
      <c r="C225" s="176"/>
      <c r="D225" s="175"/>
      <c r="E225" s="53"/>
      <c r="F225" s="53"/>
      <c r="G225" s="53"/>
      <c r="H225" s="53">
        <v>2</v>
      </c>
      <c r="I225" s="53">
        <v>5</v>
      </c>
      <c r="J225" s="53">
        <v>3</v>
      </c>
      <c r="K225" s="53">
        <v>1</v>
      </c>
      <c r="L225" s="53">
        <v>1</v>
      </c>
      <c r="M225" s="53">
        <v>1</v>
      </c>
      <c r="N225" s="53">
        <v>3</v>
      </c>
      <c r="O225" s="53">
        <v>3</v>
      </c>
      <c r="P225" s="53">
        <v>4</v>
      </c>
      <c r="Q225" s="53">
        <v>1</v>
      </c>
      <c r="R225" s="53">
        <v>1</v>
      </c>
      <c r="S225" s="53">
        <v>1</v>
      </c>
      <c r="T225" s="53">
        <v>1</v>
      </c>
      <c r="U225" s="53">
        <v>1</v>
      </c>
      <c r="V225" s="53">
        <v>4</v>
      </c>
      <c r="W225" s="53">
        <v>6</v>
      </c>
      <c r="X225" s="53">
        <v>3</v>
      </c>
      <c r="Y225" s="53">
        <v>2</v>
      </c>
      <c r="Z225" s="53">
        <v>6</v>
      </c>
      <c r="AA225" s="53">
        <v>1</v>
      </c>
      <c r="AB225" s="53"/>
      <c r="AC225" s="53"/>
      <c r="AD225" s="53"/>
      <c r="AE225" s="53"/>
      <c r="AF225" s="3"/>
      <c r="AG225" s="53"/>
      <c r="AH225" s="53"/>
      <c r="AI225" s="53"/>
      <c r="AJ225" s="53"/>
      <c r="AK225" s="53">
        <v>14</v>
      </c>
      <c r="BD225" s="4"/>
      <c r="BT225" s="1"/>
      <c r="BU225" s="1"/>
    </row>
    <row r="226" spans="1:73" customFormat="1" x14ac:dyDescent="0.25">
      <c r="A226" s="54" t="s">
        <v>356</v>
      </c>
      <c r="B226" s="54">
        <v>9</v>
      </c>
      <c r="C226" s="176"/>
      <c r="D226" s="175"/>
      <c r="E226" s="54"/>
      <c r="F226" s="54"/>
      <c r="G226" s="54"/>
      <c r="H226" s="54">
        <v>1</v>
      </c>
      <c r="I226" s="54">
        <v>1</v>
      </c>
      <c r="J226" s="54">
        <v>1</v>
      </c>
      <c r="K226" s="54">
        <v>1</v>
      </c>
      <c r="L226" s="54">
        <v>1</v>
      </c>
      <c r="M226" s="54">
        <v>1</v>
      </c>
      <c r="N226" s="54">
        <v>1</v>
      </c>
      <c r="O226" s="54">
        <v>1</v>
      </c>
      <c r="P226" s="54">
        <v>2</v>
      </c>
      <c r="Q226" s="54">
        <v>2</v>
      </c>
      <c r="R226" s="54">
        <v>2</v>
      </c>
      <c r="S226" s="54">
        <v>1</v>
      </c>
      <c r="T226" s="54">
        <v>2</v>
      </c>
      <c r="U226" s="54">
        <v>1</v>
      </c>
      <c r="V226" s="54">
        <v>4</v>
      </c>
      <c r="W226" s="54">
        <v>3</v>
      </c>
      <c r="X226" s="54">
        <v>7</v>
      </c>
      <c r="Y226" s="54">
        <v>4</v>
      </c>
      <c r="Z226" s="54">
        <v>1</v>
      </c>
      <c r="AA226" s="54">
        <v>3</v>
      </c>
      <c r="AB226" s="54">
        <v>4</v>
      </c>
      <c r="AC226" s="54">
        <v>1</v>
      </c>
      <c r="AD226" s="54"/>
      <c r="AE226" s="54"/>
      <c r="AF226" s="3"/>
      <c r="AG226" s="54"/>
      <c r="AH226" s="54"/>
      <c r="AI226" s="54"/>
      <c r="AJ226" s="54"/>
      <c r="AK226" s="54">
        <v>16</v>
      </c>
      <c r="BD226" s="4"/>
      <c r="BT226" s="1"/>
      <c r="BU226" s="1"/>
    </row>
    <row r="227" spans="1:73" customFormat="1" x14ac:dyDescent="0.25">
      <c r="A227" s="57" t="s">
        <v>359</v>
      </c>
      <c r="B227" s="57">
        <v>9</v>
      </c>
      <c r="C227" s="176"/>
      <c r="D227" s="175"/>
      <c r="E227" s="57"/>
      <c r="F227" s="57"/>
      <c r="G227" s="57"/>
      <c r="H227" s="57">
        <v>1</v>
      </c>
      <c r="I227" s="57">
        <v>1</v>
      </c>
      <c r="J227" s="57">
        <v>2</v>
      </c>
      <c r="K227" s="57">
        <v>1</v>
      </c>
      <c r="L227" s="57">
        <v>1</v>
      </c>
      <c r="M227" s="57">
        <v>1</v>
      </c>
      <c r="N227" s="57">
        <v>3</v>
      </c>
      <c r="O227" s="57">
        <v>1</v>
      </c>
      <c r="P227" s="57">
        <v>2</v>
      </c>
      <c r="Q227" s="57">
        <v>1</v>
      </c>
      <c r="R227" s="57">
        <v>5</v>
      </c>
      <c r="S227" s="57">
        <v>1</v>
      </c>
      <c r="T227" s="57">
        <v>1</v>
      </c>
      <c r="U227" s="57">
        <v>1</v>
      </c>
      <c r="V227" s="57">
        <v>1</v>
      </c>
      <c r="W227" s="57">
        <v>1</v>
      </c>
      <c r="X227" s="57">
        <v>1</v>
      </c>
      <c r="Y227" s="57">
        <v>1</v>
      </c>
      <c r="Z227" s="57">
        <v>1</v>
      </c>
      <c r="AA227" s="57">
        <v>3</v>
      </c>
      <c r="AB227" s="57">
        <v>3</v>
      </c>
      <c r="AC227" s="57">
        <v>3</v>
      </c>
      <c r="AD227" s="57">
        <v>1</v>
      </c>
      <c r="AE227" s="57">
        <v>8</v>
      </c>
      <c r="AF227" s="3">
        <v>7</v>
      </c>
      <c r="AG227" s="57"/>
      <c r="AH227" s="57"/>
      <c r="AI227" s="57"/>
      <c r="AJ227" s="57"/>
      <c r="AK227" s="57">
        <v>20</v>
      </c>
      <c r="BD227" s="4"/>
      <c r="BT227" s="1"/>
      <c r="BU227" s="1"/>
    </row>
    <row r="228" spans="1:73" customFormat="1" x14ac:dyDescent="0.25">
      <c r="A228" s="58" t="s">
        <v>360</v>
      </c>
      <c r="B228" s="58">
        <v>9</v>
      </c>
      <c r="C228" s="176"/>
      <c r="D228" s="175"/>
      <c r="E228" s="58"/>
      <c r="F228" s="58"/>
      <c r="G228" s="58"/>
      <c r="H228" s="58">
        <v>1</v>
      </c>
      <c r="I228" s="58">
        <v>1</v>
      </c>
      <c r="J228" s="58">
        <v>1</v>
      </c>
      <c r="K228" s="58">
        <v>1</v>
      </c>
      <c r="L228" s="58">
        <v>1</v>
      </c>
      <c r="M228" s="58">
        <v>1</v>
      </c>
      <c r="N228" s="58">
        <v>2</v>
      </c>
      <c r="O228" s="58">
        <v>1</v>
      </c>
      <c r="P228" s="58">
        <v>2</v>
      </c>
      <c r="Q228" s="58">
        <v>1</v>
      </c>
      <c r="R228" s="58">
        <v>2</v>
      </c>
      <c r="S228" s="58">
        <v>2</v>
      </c>
      <c r="T228" s="58">
        <v>1</v>
      </c>
      <c r="U228" s="58">
        <v>2</v>
      </c>
      <c r="V228" s="58">
        <v>3</v>
      </c>
      <c r="W228" s="58">
        <v>1</v>
      </c>
      <c r="X228" s="58">
        <v>1</v>
      </c>
      <c r="Y228" s="58">
        <v>1</v>
      </c>
      <c r="Z228" s="58">
        <v>1</v>
      </c>
      <c r="AA228" s="58">
        <v>5</v>
      </c>
      <c r="AB228" s="58">
        <v>4</v>
      </c>
      <c r="AC228" s="58">
        <v>3</v>
      </c>
      <c r="AD228" s="58">
        <v>5</v>
      </c>
      <c r="AE228" s="58"/>
      <c r="AF228" s="3"/>
      <c r="AG228" s="58"/>
      <c r="AH228" s="58"/>
      <c r="AI228" s="58"/>
      <c r="AJ228" s="58"/>
      <c r="AK228" s="58">
        <v>19</v>
      </c>
      <c r="BD228" s="4"/>
      <c r="BT228" s="1"/>
      <c r="BU228" s="1"/>
    </row>
    <row r="229" spans="1:73" customFormat="1" x14ac:dyDescent="0.25">
      <c r="A229" s="60" t="s">
        <v>362</v>
      </c>
      <c r="B229" s="60">
        <v>9</v>
      </c>
      <c r="C229" s="176"/>
      <c r="D229" s="175"/>
      <c r="E229" s="60"/>
      <c r="F229" s="60"/>
      <c r="G229" s="60"/>
      <c r="H229" s="60">
        <v>1</v>
      </c>
      <c r="I229" s="60">
        <v>3</v>
      </c>
      <c r="J229" s="60">
        <v>2</v>
      </c>
      <c r="K229" s="60">
        <v>1</v>
      </c>
      <c r="L229" s="60">
        <v>2</v>
      </c>
      <c r="M229" s="60">
        <v>1</v>
      </c>
      <c r="N229" s="60">
        <v>1</v>
      </c>
      <c r="O229" s="60">
        <v>3</v>
      </c>
      <c r="P229" s="60">
        <v>4</v>
      </c>
      <c r="Q229" s="60">
        <v>2</v>
      </c>
      <c r="R229" s="60">
        <v>2</v>
      </c>
      <c r="S229" s="60">
        <v>2</v>
      </c>
      <c r="T229" s="60">
        <v>3</v>
      </c>
      <c r="U229" s="60">
        <v>2</v>
      </c>
      <c r="V229" s="60">
        <v>3</v>
      </c>
      <c r="W229" s="60">
        <v>1</v>
      </c>
      <c r="X229" s="60">
        <v>6</v>
      </c>
      <c r="Y229" s="60">
        <v>2</v>
      </c>
      <c r="Z229" s="60">
        <v>4</v>
      </c>
      <c r="AA229" s="60">
        <v>1</v>
      </c>
      <c r="AB229" s="60">
        <v>8</v>
      </c>
      <c r="AC229" s="60">
        <v>3</v>
      </c>
      <c r="AD229" s="60">
        <v>8</v>
      </c>
      <c r="AE229" s="60"/>
      <c r="AF229" s="3"/>
      <c r="AG229" s="60"/>
      <c r="AH229" s="60"/>
      <c r="AI229" s="60"/>
      <c r="AJ229" s="60"/>
      <c r="AK229" s="60">
        <v>14</v>
      </c>
      <c r="BD229" s="4"/>
      <c r="BT229" s="1"/>
      <c r="BU229" s="1"/>
    </row>
    <row r="230" spans="1:73" customFormat="1" x14ac:dyDescent="0.25">
      <c r="A230" s="62" t="s">
        <v>364</v>
      </c>
      <c r="B230" s="62">
        <v>9</v>
      </c>
      <c r="C230" s="176"/>
      <c r="D230" s="175"/>
      <c r="E230" s="62"/>
      <c r="F230" s="62"/>
      <c r="G230" s="62"/>
      <c r="H230" s="62">
        <v>2</v>
      </c>
      <c r="I230" s="62">
        <v>2</v>
      </c>
      <c r="J230" s="62">
        <v>1</v>
      </c>
      <c r="K230" s="62">
        <v>1</v>
      </c>
      <c r="L230" s="62">
        <v>1</v>
      </c>
      <c r="M230" s="62">
        <v>4</v>
      </c>
      <c r="N230" s="62">
        <v>1</v>
      </c>
      <c r="O230" s="62">
        <v>1</v>
      </c>
      <c r="P230" s="62">
        <v>1</v>
      </c>
      <c r="Q230" s="62">
        <v>2</v>
      </c>
      <c r="R230" s="62">
        <v>4</v>
      </c>
      <c r="S230" s="62">
        <v>3</v>
      </c>
      <c r="T230" s="62">
        <v>2</v>
      </c>
      <c r="U230" s="62">
        <v>5</v>
      </c>
      <c r="V230" s="62">
        <v>6</v>
      </c>
      <c r="W230" s="62">
        <v>4</v>
      </c>
      <c r="X230" s="62">
        <v>5</v>
      </c>
      <c r="Y230" s="62">
        <v>2</v>
      </c>
      <c r="Z230" s="62">
        <v>7</v>
      </c>
      <c r="AA230" s="62"/>
      <c r="AB230" s="62"/>
      <c r="AC230" s="62"/>
      <c r="AD230" s="62"/>
      <c r="AE230" s="62"/>
      <c r="AF230" s="3"/>
      <c r="AG230" s="62"/>
      <c r="AH230" s="62"/>
      <c r="AI230" s="62"/>
      <c r="AJ230" s="62"/>
      <c r="AK230" s="62">
        <v>14</v>
      </c>
      <c r="BD230" s="4"/>
      <c r="BT230" s="1"/>
      <c r="BU230" s="1"/>
    </row>
    <row r="231" spans="1:73" customFormat="1" x14ac:dyDescent="0.25">
      <c r="A231" s="62" t="s">
        <v>365</v>
      </c>
      <c r="B231" s="62">
        <v>9</v>
      </c>
      <c r="C231" s="176"/>
      <c r="D231" s="175"/>
      <c r="E231" s="62"/>
      <c r="F231" s="62"/>
      <c r="G231" s="62"/>
      <c r="H231" s="62">
        <v>3</v>
      </c>
      <c r="I231" s="62">
        <v>1</v>
      </c>
      <c r="J231" s="62">
        <v>1</v>
      </c>
      <c r="K231" s="62">
        <v>1</v>
      </c>
      <c r="L231" s="62">
        <v>1</v>
      </c>
      <c r="M231" s="62">
        <v>1</v>
      </c>
      <c r="N231" s="62">
        <v>1</v>
      </c>
      <c r="O231" s="62">
        <v>2</v>
      </c>
      <c r="P231" s="62">
        <v>1</v>
      </c>
      <c r="Q231" s="62">
        <v>1</v>
      </c>
      <c r="R231" s="62">
        <v>1</v>
      </c>
      <c r="S231" s="62">
        <v>3</v>
      </c>
      <c r="T231" s="62">
        <v>1</v>
      </c>
      <c r="U231" s="62">
        <v>2</v>
      </c>
      <c r="V231" s="62">
        <v>4</v>
      </c>
      <c r="W231" s="62">
        <v>2</v>
      </c>
      <c r="X231" s="62">
        <v>3</v>
      </c>
      <c r="Y231" s="62"/>
      <c r="Z231" s="62"/>
      <c r="AA231" s="62"/>
      <c r="AB231" s="62"/>
      <c r="AC231" s="62"/>
      <c r="AD231" s="62"/>
      <c r="AE231" s="62"/>
      <c r="AF231" s="3"/>
      <c r="AG231" s="62"/>
      <c r="AH231" s="62"/>
      <c r="AI231" s="62"/>
      <c r="AJ231" s="62"/>
      <c r="AK231" s="62">
        <v>17</v>
      </c>
      <c r="BD231" s="4"/>
      <c r="BT231" s="1"/>
      <c r="BU231" s="1"/>
    </row>
    <row r="232" spans="1:73" customFormat="1" x14ac:dyDescent="0.25">
      <c r="A232" s="63" t="s">
        <v>366</v>
      </c>
      <c r="B232" s="63">
        <v>9</v>
      </c>
      <c r="C232" s="176"/>
      <c r="D232" s="175"/>
      <c r="E232" s="63"/>
      <c r="F232" s="63"/>
      <c r="G232" s="63"/>
      <c r="H232" s="63">
        <v>3</v>
      </c>
      <c r="I232" s="63">
        <v>2</v>
      </c>
      <c r="J232" s="63">
        <v>1</v>
      </c>
      <c r="K232" s="63">
        <v>2</v>
      </c>
      <c r="L232" s="63">
        <v>1</v>
      </c>
      <c r="M232" s="63">
        <v>1</v>
      </c>
      <c r="N232" s="63">
        <v>1</v>
      </c>
      <c r="O232" s="63">
        <v>1</v>
      </c>
      <c r="P232" s="63">
        <v>2</v>
      </c>
      <c r="Q232" s="63">
        <v>2</v>
      </c>
      <c r="R232" s="63">
        <v>3</v>
      </c>
      <c r="S232" s="63">
        <v>1</v>
      </c>
      <c r="T232" s="63">
        <v>1</v>
      </c>
      <c r="U232" s="63">
        <v>2</v>
      </c>
      <c r="V232" s="63">
        <v>2</v>
      </c>
      <c r="W232" s="63">
        <v>1</v>
      </c>
      <c r="X232" s="63">
        <v>3</v>
      </c>
      <c r="Y232" s="63">
        <v>9</v>
      </c>
      <c r="Z232" s="63">
        <v>1</v>
      </c>
      <c r="AA232" s="63">
        <v>6</v>
      </c>
      <c r="AB232" s="63">
        <v>3</v>
      </c>
      <c r="AC232" s="63">
        <v>2</v>
      </c>
      <c r="AD232" s="63">
        <v>10</v>
      </c>
      <c r="AE232" s="63">
        <v>1</v>
      </c>
      <c r="AF232" s="3"/>
      <c r="AG232" s="63"/>
      <c r="AH232" s="63"/>
      <c r="AI232" s="63"/>
      <c r="AJ232" s="63"/>
      <c r="AK232" s="63">
        <v>17</v>
      </c>
      <c r="BD232" s="4"/>
      <c r="BT232" s="1"/>
      <c r="BU232" s="1"/>
    </row>
    <row r="233" spans="1:73" customFormat="1" x14ac:dyDescent="0.25">
      <c r="A233" s="65" t="s">
        <v>367</v>
      </c>
      <c r="B233" s="65">
        <v>9</v>
      </c>
      <c r="C233" s="176"/>
      <c r="D233" s="175"/>
      <c r="E233" s="65"/>
      <c r="F233" s="65"/>
      <c r="G233" s="65"/>
      <c r="H233" s="65">
        <v>1</v>
      </c>
      <c r="I233" s="65">
        <v>1</v>
      </c>
      <c r="J233" s="65">
        <v>1</v>
      </c>
      <c r="K233" s="65">
        <v>2</v>
      </c>
      <c r="L233" s="65">
        <v>1</v>
      </c>
      <c r="M233" s="65">
        <v>2</v>
      </c>
      <c r="N233" s="65">
        <v>1</v>
      </c>
      <c r="O233" s="65">
        <v>1</v>
      </c>
      <c r="P233" s="65">
        <v>3</v>
      </c>
      <c r="Q233" s="65">
        <v>1</v>
      </c>
      <c r="R233" s="65">
        <v>4</v>
      </c>
      <c r="S233" s="65">
        <v>1</v>
      </c>
      <c r="T233" s="65">
        <v>2</v>
      </c>
      <c r="U233" s="65">
        <v>1</v>
      </c>
      <c r="V233" s="65">
        <v>3</v>
      </c>
      <c r="W233" s="65">
        <v>6</v>
      </c>
      <c r="X233" s="65">
        <v>2</v>
      </c>
      <c r="Y233" s="65">
        <v>2</v>
      </c>
      <c r="Z233" s="65">
        <v>5</v>
      </c>
      <c r="AA233" s="65">
        <v>3</v>
      </c>
      <c r="AB233" s="65">
        <v>1</v>
      </c>
      <c r="AC233" s="65">
        <v>6</v>
      </c>
      <c r="AD233" s="65">
        <v>2</v>
      </c>
      <c r="AE233" s="65"/>
      <c r="AF233" s="3"/>
      <c r="AG233" s="65"/>
      <c r="AH233" s="65"/>
      <c r="AI233" s="65"/>
      <c r="AJ233" s="65"/>
      <c r="AK233" s="65">
        <v>15</v>
      </c>
      <c r="BD233" s="4"/>
      <c r="BT233" s="1"/>
      <c r="BU233" s="1"/>
    </row>
    <row r="234" spans="1:73" customFormat="1" x14ac:dyDescent="0.25">
      <c r="A234" s="67" t="s">
        <v>370</v>
      </c>
      <c r="B234" s="67">
        <v>9</v>
      </c>
      <c r="C234" s="176"/>
      <c r="D234" s="175"/>
      <c r="E234" s="67"/>
      <c r="F234" s="67"/>
      <c r="G234" s="67"/>
      <c r="H234" s="67">
        <v>1</v>
      </c>
      <c r="I234" s="67">
        <v>1</v>
      </c>
      <c r="J234" s="67">
        <v>2</v>
      </c>
      <c r="K234" s="67">
        <v>1</v>
      </c>
      <c r="L234" s="67">
        <v>1</v>
      </c>
      <c r="M234" s="67">
        <v>1</v>
      </c>
      <c r="N234" s="67">
        <v>1</v>
      </c>
      <c r="O234" s="67">
        <v>1</v>
      </c>
      <c r="P234" s="67">
        <v>2</v>
      </c>
      <c r="Q234" s="67">
        <v>1</v>
      </c>
      <c r="R234" s="67">
        <v>2</v>
      </c>
      <c r="S234" s="67">
        <v>1</v>
      </c>
      <c r="T234" s="67">
        <v>1</v>
      </c>
      <c r="U234" s="67">
        <v>3</v>
      </c>
      <c r="V234" s="67">
        <v>1</v>
      </c>
      <c r="W234" s="67">
        <v>1</v>
      </c>
      <c r="X234" s="67">
        <v>1</v>
      </c>
      <c r="Y234" s="67">
        <v>2</v>
      </c>
      <c r="Z234" s="67">
        <v>4</v>
      </c>
      <c r="AA234" s="67">
        <v>8</v>
      </c>
      <c r="AB234" s="67">
        <v>6</v>
      </c>
      <c r="AC234" s="67">
        <v>2</v>
      </c>
      <c r="AD234" s="67"/>
      <c r="AE234" s="67"/>
      <c r="AF234" s="3"/>
      <c r="AG234" s="67"/>
      <c r="AH234" s="67"/>
      <c r="AI234" s="67"/>
      <c r="AJ234" s="67"/>
      <c r="AK234" s="67">
        <v>19</v>
      </c>
      <c r="BD234" s="4"/>
      <c r="BT234" s="1"/>
      <c r="BU234" s="1"/>
    </row>
    <row r="235" spans="1:73" customFormat="1" x14ac:dyDescent="0.25">
      <c r="A235" s="68" t="s">
        <v>371</v>
      </c>
      <c r="B235" s="68">
        <v>9</v>
      </c>
      <c r="C235" s="176"/>
      <c r="D235" s="175"/>
      <c r="E235" s="68"/>
      <c r="F235" s="68"/>
      <c r="G235" s="68"/>
      <c r="H235" s="68">
        <v>1</v>
      </c>
      <c r="I235" s="68">
        <v>1</v>
      </c>
      <c r="J235" s="68">
        <v>2</v>
      </c>
      <c r="K235" s="68">
        <v>1</v>
      </c>
      <c r="L235" s="68">
        <v>1</v>
      </c>
      <c r="M235" s="68">
        <v>1</v>
      </c>
      <c r="N235" s="68">
        <v>3</v>
      </c>
      <c r="O235" s="68">
        <v>3</v>
      </c>
      <c r="P235" s="68">
        <v>2</v>
      </c>
      <c r="Q235" s="68">
        <v>1</v>
      </c>
      <c r="R235" s="68">
        <v>1</v>
      </c>
      <c r="S235" s="68">
        <v>1</v>
      </c>
      <c r="T235" s="68">
        <v>3</v>
      </c>
      <c r="U235" s="68">
        <v>2</v>
      </c>
      <c r="V235" s="68">
        <v>8</v>
      </c>
      <c r="W235" s="68">
        <v>6</v>
      </c>
      <c r="X235" s="68">
        <v>2</v>
      </c>
      <c r="Y235" s="68"/>
      <c r="Z235" s="68"/>
      <c r="AA235" s="68"/>
      <c r="AB235" s="68"/>
      <c r="AC235" s="68"/>
      <c r="AD235" s="68"/>
      <c r="AE235" s="68"/>
      <c r="AF235" s="3"/>
      <c r="AG235" s="68"/>
      <c r="AH235" s="68"/>
      <c r="AI235" s="68"/>
      <c r="AJ235" s="68"/>
      <c r="AK235" s="68">
        <v>14</v>
      </c>
      <c r="BD235" s="4"/>
      <c r="BT235" s="1"/>
      <c r="BU235" s="1"/>
    </row>
    <row r="236" spans="1:73" customFormat="1" x14ac:dyDescent="0.25">
      <c r="A236" s="75" t="s">
        <v>376</v>
      </c>
      <c r="B236" s="75">
        <v>9</v>
      </c>
      <c r="C236" s="176"/>
      <c r="D236" s="175"/>
      <c r="E236" s="75"/>
      <c r="F236" s="75"/>
      <c r="G236" s="75"/>
      <c r="H236" s="75">
        <v>1</v>
      </c>
      <c r="I236" s="75">
        <v>1</v>
      </c>
      <c r="J236" s="75">
        <v>2</v>
      </c>
      <c r="K236" s="75">
        <v>1</v>
      </c>
      <c r="L236" s="75">
        <v>1</v>
      </c>
      <c r="M236" s="75">
        <v>1</v>
      </c>
      <c r="N236" s="75">
        <v>1</v>
      </c>
      <c r="O236" s="75">
        <v>2</v>
      </c>
      <c r="P236" s="75">
        <v>1</v>
      </c>
      <c r="Q236" s="75">
        <v>3</v>
      </c>
      <c r="R236" s="75">
        <v>1</v>
      </c>
      <c r="S236" s="75">
        <v>1</v>
      </c>
      <c r="T236" s="75">
        <v>2</v>
      </c>
      <c r="U236" s="75">
        <v>4</v>
      </c>
      <c r="V236" s="75">
        <v>6</v>
      </c>
      <c r="W236" s="75">
        <v>2</v>
      </c>
      <c r="X236" s="75">
        <v>1</v>
      </c>
      <c r="Y236" s="75">
        <v>8</v>
      </c>
      <c r="Z236" s="75">
        <v>3</v>
      </c>
      <c r="AA236" s="75">
        <v>2</v>
      </c>
      <c r="AB236" s="75">
        <v>6</v>
      </c>
      <c r="AC236" s="75"/>
      <c r="AD236" s="75"/>
      <c r="AE236" s="75"/>
      <c r="AF236" s="3"/>
      <c r="AG236" s="75"/>
      <c r="AH236" s="75"/>
      <c r="AI236" s="75"/>
      <c r="AJ236" s="75"/>
      <c r="AK236" s="75">
        <v>16</v>
      </c>
      <c r="BD236" s="4"/>
      <c r="BT236" s="1"/>
      <c r="BU236" s="1"/>
    </row>
    <row r="237" spans="1:73" customFormat="1" x14ac:dyDescent="0.25">
      <c r="A237" s="75" t="s">
        <v>377</v>
      </c>
      <c r="B237" s="75">
        <v>9</v>
      </c>
      <c r="C237" s="176"/>
      <c r="D237" s="175"/>
      <c r="E237" s="75"/>
      <c r="F237" s="75"/>
      <c r="G237" s="75"/>
      <c r="H237" s="75">
        <v>1</v>
      </c>
      <c r="I237" s="75">
        <v>4</v>
      </c>
      <c r="J237" s="75">
        <v>1</v>
      </c>
      <c r="K237" s="75">
        <v>1</v>
      </c>
      <c r="L237" s="75">
        <v>1</v>
      </c>
      <c r="M237" s="75">
        <v>2</v>
      </c>
      <c r="N237" s="75">
        <v>6</v>
      </c>
      <c r="O237" s="75">
        <v>5</v>
      </c>
      <c r="P237" s="75">
        <v>1</v>
      </c>
      <c r="Q237" s="75">
        <v>3</v>
      </c>
      <c r="R237" s="75">
        <v>1</v>
      </c>
      <c r="S237" s="75">
        <v>2</v>
      </c>
      <c r="T237" s="75">
        <v>1</v>
      </c>
      <c r="U237" s="75">
        <v>2</v>
      </c>
      <c r="V237" s="75">
        <v>1</v>
      </c>
      <c r="W237" s="75">
        <v>4</v>
      </c>
      <c r="X237" s="75">
        <v>2</v>
      </c>
      <c r="Y237" s="75">
        <v>3</v>
      </c>
      <c r="Z237" s="75">
        <v>2</v>
      </c>
      <c r="AA237" s="75"/>
      <c r="AB237" s="75"/>
      <c r="AC237" s="75"/>
      <c r="AD237" s="75"/>
      <c r="AE237" s="75"/>
      <c r="AF237" s="3"/>
      <c r="AG237" s="75"/>
      <c r="AH237" s="75"/>
      <c r="AI237" s="75"/>
      <c r="AJ237" s="75"/>
      <c r="AK237" s="75">
        <v>13</v>
      </c>
      <c r="BD237" s="4"/>
      <c r="BT237" s="1"/>
      <c r="BU237" s="1"/>
    </row>
    <row r="238" spans="1:73" customFormat="1" x14ac:dyDescent="0.25">
      <c r="A238" s="75" t="s">
        <v>378</v>
      </c>
      <c r="B238" s="75">
        <v>9</v>
      </c>
      <c r="C238" s="176"/>
      <c r="D238" s="175"/>
      <c r="E238" s="75"/>
      <c r="F238" s="75"/>
      <c r="G238" s="75"/>
      <c r="H238" s="75">
        <v>1</v>
      </c>
      <c r="I238" s="75">
        <v>1</v>
      </c>
      <c r="J238" s="75">
        <v>1</v>
      </c>
      <c r="K238" s="75">
        <v>1</v>
      </c>
      <c r="L238" s="75">
        <v>2</v>
      </c>
      <c r="M238" s="75">
        <v>2</v>
      </c>
      <c r="N238" s="75">
        <v>1</v>
      </c>
      <c r="O238" s="75">
        <v>1</v>
      </c>
      <c r="P238" s="75">
        <v>1</v>
      </c>
      <c r="Q238" s="75">
        <v>1</v>
      </c>
      <c r="R238" s="75">
        <v>1</v>
      </c>
      <c r="S238" s="75">
        <v>1</v>
      </c>
      <c r="T238" s="75">
        <v>2</v>
      </c>
      <c r="U238" s="75">
        <v>1</v>
      </c>
      <c r="V238" s="75">
        <v>2</v>
      </c>
      <c r="W238" s="75">
        <v>6</v>
      </c>
      <c r="X238" s="75">
        <v>6</v>
      </c>
      <c r="Y238" s="75">
        <v>5</v>
      </c>
      <c r="Z238" s="75">
        <v>6</v>
      </c>
      <c r="AA238" s="75">
        <v>8</v>
      </c>
      <c r="AB238" s="75">
        <v>4</v>
      </c>
      <c r="AC238" s="75"/>
      <c r="AD238" s="75"/>
      <c r="AE238" s="75"/>
      <c r="AF238" s="3"/>
      <c r="AG238" s="75"/>
      <c r="AH238" s="75"/>
      <c r="AI238" s="75"/>
      <c r="AJ238" s="75"/>
      <c r="AK238" s="75">
        <v>16</v>
      </c>
      <c r="BD238" s="4"/>
      <c r="BT238" s="1"/>
      <c r="BU238" s="1"/>
    </row>
    <row r="239" spans="1:73" customFormat="1" x14ac:dyDescent="0.25">
      <c r="A239" s="75" t="s">
        <v>380</v>
      </c>
      <c r="B239" s="75">
        <v>9</v>
      </c>
      <c r="C239" s="176"/>
      <c r="D239" s="175"/>
      <c r="E239" s="75"/>
      <c r="F239" s="75"/>
      <c r="G239" s="75"/>
      <c r="H239" s="75">
        <v>1</v>
      </c>
      <c r="I239" s="75">
        <v>5</v>
      </c>
      <c r="J239" s="75">
        <v>1</v>
      </c>
      <c r="K239" s="75">
        <v>2</v>
      </c>
      <c r="L239" s="75">
        <v>1</v>
      </c>
      <c r="M239" s="75">
        <v>1</v>
      </c>
      <c r="N239" s="75">
        <v>1</v>
      </c>
      <c r="O239" s="75">
        <v>1</v>
      </c>
      <c r="P239" s="75">
        <v>1</v>
      </c>
      <c r="Q239" s="75">
        <v>2</v>
      </c>
      <c r="R239" s="75">
        <v>1</v>
      </c>
      <c r="S239" s="75">
        <v>2</v>
      </c>
      <c r="T239" s="75">
        <v>3</v>
      </c>
      <c r="U239" s="75">
        <v>9</v>
      </c>
      <c r="V239" s="75">
        <v>2</v>
      </c>
      <c r="W239" s="75">
        <v>1</v>
      </c>
      <c r="X239" s="75">
        <v>2</v>
      </c>
      <c r="Y239" s="75">
        <v>3</v>
      </c>
      <c r="Z239" s="75">
        <v>2</v>
      </c>
      <c r="AA239" s="75">
        <v>2</v>
      </c>
      <c r="AB239" s="75">
        <v>1</v>
      </c>
      <c r="AC239" s="75">
        <v>1</v>
      </c>
      <c r="AD239" s="75">
        <v>3</v>
      </c>
      <c r="AE239" s="75">
        <v>1</v>
      </c>
      <c r="AF239" s="3">
        <v>5</v>
      </c>
      <c r="AG239" s="75">
        <v>1</v>
      </c>
      <c r="AH239" s="75"/>
      <c r="AI239" s="75"/>
      <c r="AJ239" s="75"/>
      <c r="AK239" s="75">
        <v>13</v>
      </c>
      <c r="BD239" s="4"/>
      <c r="BT239" s="1"/>
      <c r="BU239" s="1"/>
    </row>
    <row r="240" spans="1:73" customFormat="1" x14ac:dyDescent="0.25">
      <c r="A240" s="76" t="s">
        <v>382</v>
      </c>
      <c r="B240" s="76">
        <v>9</v>
      </c>
      <c r="C240" s="176"/>
      <c r="D240" s="175"/>
      <c r="E240" s="76"/>
      <c r="F240" s="76"/>
      <c r="G240" s="76"/>
      <c r="H240" s="76">
        <v>1</v>
      </c>
      <c r="I240" s="76">
        <v>1</v>
      </c>
      <c r="J240" s="76">
        <v>1</v>
      </c>
      <c r="K240" s="76">
        <v>1</v>
      </c>
      <c r="L240" s="76">
        <v>1</v>
      </c>
      <c r="M240" s="76">
        <v>1</v>
      </c>
      <c r="N240" s="76">
        <v>1</v>
      </c>
      <c r="O240" s="76">
        <v>1</v>
      </c>
      <c r="P240" s="76">
        <v>1</v>
      </c>
      <c r="Q240" s="76">
        <v>1</v>
      </c>
      <c r="R240" s="76">
        <v>1</v>
      </c>
      <c r="S240" s="76">
        <v>2</v>
      </c>
      <c r="T240" s="76">
        <v>2</v>
      </c>
      <c r="U240" s="76">
        <v>3</v>
      </c>
      <c r="V240" s="76">
        <v>1</v>
      </c>
      <c r="W240" s="76">
        <v>2</v>
      </c>
      <c r="X240" s="76">
        <v>2</v>
      </c>
      <c r="Y240" s="76">
        <v>1</v>
      </c>
      <c r="Z240" s="76">
        <v>2</v>
      </c>
      <c r="AA240" s="76">
        <v>7</v>
      </c>
      <c r="AB240" s="76">
        <v>3</v>
      </c>
      <c r="AC240" s="76">
        <v>2</v>
      </c>
      <c r="AD240" s="76">
        <v>1</v>
      </c>
      <c r="AE240" s="76">
        <v>2</v>
      </c>
      <c r="AF240" s="3">
        <v>9</v>
      </c>
      <c r="AG240" s="76">
        <v>4</v>
      </c>
      <c r="AH240" s="76"/>
      <c r="AI240" s="76"/>
      <c r="AJ240" s="76"/>
      <c r="AK240" s="76">
        <v>19</v>
      </c>
      <c r="BD240" s="4"/>
      <c r="BT240" s="1"/>
      <c r="BU240" s="1"/>
    </row>
    <row r="241" spans="1:73" customFormat="1" x14ac:dyDescent="0.25">
      <c r="A241" s="80" t="s">
        <v>386</v>
      </c>
      <c r="B241" s="80">
        <v>9</v>
      </c>
      <c r="C241" s="176"/>
      <c r="D241" s="175"/>
      <c r="E241" s="80"/>
      <c r="F241" s="80"/>
      <c r="G241" s="80"/>
      <c r="H241" s="80">
        <v>1</v>
      </c>
      <c r="I241" s="80">
        <v>4</v>
      </c>
      <c r="J241" s="80">
        <v>1</v>
      </c>
      <c r="K241" s="80">
        <v>1</v>
      </c>
      <c r="L241" s="80">
        <v>2</v>
      </c>
      <c r="M241" s="80">
        <v>4</v>
      </c>
      <c r="N241" s="80">
        <v>1</v>
      </c>
      <c r="O241" s="80">
        <v>1</v>
      </c>
      <c r="P241" s="80">
        <v>1</v>
      </c>
      <c r="Q241" s="80">
        <v>3</v>
      </c>
      <c r="R241" s="80">
        <v>3</v>
      </c>
      <c r="S241" s="80">
        <v>3</v>
      </c>
      <c r="T241" s="80">
        <v>8</v>
      </c>
      <c r="U241" s="80">
        <v>1</v>
      </c>
      <c r="V241" s="80">
        <v>2</v>
      </c>
      <c r="W241" s="80">
        <v>3</v>
      </c>
      <c r="X241" s="80">
        <v>5</v>
      </c>
      <c r="Y241" s="80">
        <v>1</v>
      </c>
      <c r="Z241" s="80">
        <v>4</v>
      </c>
      <c r="AA241" s="80">
        <v>2</v>
      </c>
      <c r="AB241" s="80"/>
      <c r="AC241" s="80"/>
      <c r="AD241" s="80"/>
      <c r="AE241" s="80"/>
      <c r="AF241" s="3"/>
      <c r="AG241" s="80"/>
      <c r="AH241" s="80"/>
      <c r="AI241" s="80"/>
      <c r="AJ241" s="80"/>
      <c r="AK241" s="80">
        <v>12</v>
      </c>
      <c r="BD241" s="4"/>
      <c r="BT241" s="1"/>
      <c r="BU241" s="1"/>
    </row>
    <row r="242" spans="1:73" customFormat="1" x14ac:dyDescent="0.25">
      <c r="A242" s="81" t="s">
        <v>389</v>
      </c>
      <c r="B242" s="81">
        <v>9</v>
      </c>
      <c r="C242" s="176"/>
      <c r="D242" s="175"/>
      <c r="E242" s="81"/>
      <c r="F242" s="81"/>
      <c r="G242" s="81"/>
      <c r="H242" s="81">
        <v>1</v>
      </c>
      <c r="I242" s="81">
        <v>2</v>
      </c>
      <c r="J242" s="81">
        <v>2</v>
      </c>
      <c r="K242" s="81">
        <v>1</v>
      </c>
      <c r="L242" s="81">
        <v>1</v>
      </c>
      <c r="M242" s="81">
        <v>1</v>
      </c>
      <c r="N242" s="81">
        <v>2</v>
      </c>
      <c r="O242" s="81">
        <v>1</v>
      </c>
      <c r="P242" s="81">
        <v>1</v>
      </c>
      <c r="Q242" s="81">
        <v>1</v>
      </c>
      <c r="R242" s="81">
        <v>2</v>
      </c>
      <c r="S242" s="81">
        <v>1</v>
      </c>
      <c r="T242" s="81">
        <v>4</v>
      </c>
      <c r="U242" s="81">
        <v>1</v>
      </c>
      <c r="V242" s="81">
        <v>6</v>
      </c>
      <c r="W242" s="81">
        <v>3</v>
      </c>
      <c r="X242" s="81">
        <v>4</v>
      </c>
      <c r="Y242" s="81">
        <v>2</v>
      </c>
      <c r="Z242" s="81">
        <v>6</v>
      </c>
      <c r="AA242" s="81">
        <v>5</v>
      </c>
      <c r="AB242" s="81">
        <v>4</v>
      </c>
      <c r="AC242" s="81">
        <v>5</v>
      </c>
      <c r="AD242" s="81">
        <v>4</v>
      </c>
      <c r="AE242" s="81"/>
      <c r="AF242" s="3"/>
      <c r="AG242" s="81"/>
      <c r="AH242" s="81"/>
      <c r="AI242" s="81"/>
      <c r="AJ242" s="81"/>
      <c r="AK242" s="81">
        <v>16</v>
      </c>
      <c r="BD242" s="4"/>
      <c r="BT242" s="1"/>
      <c r="BU242" s="1"/>
    </row>
    <row r="243" spans="1:73" customFormat="1" x14ac:dyDescent="0.25">
      <c r="A243" s="81" t="s">
        <v>390</v>
      </c>
      <c r="B243" s="81">
        <v>9</v>
      </c>
      <c r="C243" s="176"/>
      <c r="D243" s="175"/>
      <c r="E243" s="81"/>
      <c r="F243" s="81"/>
      <c r="G243" s="81"/>
      <c r="H243" s="81">
        <v>1</v>
      </c>
      <c r="I243" s="81">
        <v>1</v>
      </c>
      <c r="J243" s="81">
        <v>1</v>
      </c>
      <c r="K243" s="81">
        <v>1</v>
      </c>
      <c r="L243" s="81">
        <v>1</v>
      </c>
      <c r="M243" s="81">
        <v>2</v>
      </c>
      <c r="N243" s="81">
        <v>1</v>
      </c>
      <c r="O243" s="81">
        <v>1</v>
      </c>
      <c r="P243" s="81">
        <v>1</v>
      </c>
      <c r="Q243" s="81">
        <v>2</v>
      </c>
      <c r="R243" s="81">
        <v>1</v>
      </c>
      <c r="S243" s="81">
        <v>2</v>
      </c>
      <c r="T243" s="81">
        <v>5</v>
      </c>
      <c r="U243" s="81">
        <v>3</v>
      </c>
      <c r="V243" s="81">
        <v>2</v>
      </c>
      <c r="W243" s="81">
        <v>6</v>
      </c>
      <c r="X243" s="81">
        <v>2</v>
      </c>
      <c r="Y243" s="81">
        <v>1</v>
      </c>
      <c r="Z243" s="81">
        <v>5</v>
      </c>
      <c r="AA243" s="81"/>
      <c r="AB243" s="81"/>
      <c r="AC243" s="81"/>
      <c r="AD243" s="81"/>
      <c r="AE243" s="81"/>
      <c r="AF243" s="3"/>
      <c r="AG243" s="81"/>
      <c r="AH243" s="81"/>
      <c r="AI243" s="81"/>
      <c r="AJ243" s="81"/>
      <c r="AK243" s="81">
        <v>15</v>
      </c>
      <c r="BD243" s="4"/>
      <c r="BT243" s="1"/>
      <c r="BU243" s="1"/>
    </row>
    <row r="244" spans="1:73" customFormat="1" x14ac:dyDescent="0.25">
      <c r="A244" s="84" t="s">
        <v>395</v>
      </c>
      <c r="B244" s="84">
        <v>9</v>
      </c>
      <c r="C244" s="176"/>
      <c r="D244" s="175"/>
      <c r="E244" s="84"/>
      <c r="F244" s="84"/>
      <c r="G244" s="84"/>
      <c r="H244" s="84">
        <v>1</v>
      </c>
      <c r="I244" s="84">
        <v>1</v>
      </c>
      <c r="J244" s="84">
        <v>1</v>
      </c>
      <c r="K244" s="84">
        <v>3</v>
      </c>
      <c r="L244" s="84">
        <v>1</v>
      </c>
      <c r="M244" s="84">
        <v>6</v>
      </c>
      <c r="N244" s="84">
        <v>1</v>
      </c>
      <c r="O244" s="84">
        <v>3</v>
      </c>
      <c r="P244" s="84">
        <v>3</v>
      </c>
      <c r="Q244" s="84">
        <v>1</v>
      </c>
      <c r="R244" s="84">
        <v>1</v>
      </c>
      <c r="S244" s="84">
        <v>1</v>
      </c>
      <c r="T244" s="84">
        <v>4</v>
      </c>
      <c r="U244" s="84">
        <v>1</v>
      </c>
      <c r="V244" s="84">
        <v>1</v>
      </c>
      <c r="W244" s="84">
        <v>1</v>
      </c>
      <c r="X244" s="84">
        <v>1</v>
      </c>
      <c r="Y244" s="84">
        <v>3</v>
      </c>
      <c r="Z244" s="84">
        <v>2</v>
      </c>
      <c r="AA244" s="84">
        <v>1</v>
      </c>
      <c r="AB244" s="84">
        <v>2</v>
      </c>
      <c r="AC244" s="84">
        <v>3</v>
      </c>
      <c r="AD244" s="84">
        <v>2</v>
      </c>
      <c r="AE244" s="84">
        <v>3</v>
      </c>
      <c r="AF244" s="3">
        <v>5</v>
      </c>
      <c r="AG244" s="84"/>
      <c r="AH244" s="84"/>
      <c r="AI244" s="84"/>
      <c r="AJ244" s="84"/>
      <c r="AK244" s="84">
        <v>16</v>
      </c>
      <c r="BD244" s="4"/>
      <c r="BT244" s="1"/>
      <c r="BU244" s="1"/>
    </row>
    <row r="245" spans="1:73" customFormat="1" x14ac:dyDescent="0.25">
      <c r="A245" s="84" t="s">
        <v>397</v>
      </c>
      <c r="B245" s="84">
        <v>9</v>
      </c>
      <c r="C245" s="176"/>
      <c r="D245" s="175"/>
      <c r="E245" s="84"/>
      <c r="F245" s="84"/>
      <c r="G245" s="84"/>
      <c r="H245" s="84">
        <v>2</v>
      </c>
      <c r="I245" s="84">
        <v>1</v>
      </c>
      <c r="J245" s="84">
        <v>1</v>
      </c>
      <c r="K245" s="84">
        <v>2</v>
      </c>
      <c r="L245" s="84">
        <v>1</v>
      </c>
      <c r="M245" s="84">
        <v>4</v>
      </c>
      <c r="N245" s="84">
        <v>1</v>
      </c>
      <c r="O245" s="84">
        <v>1</v>
      </c>
      <c r="P245" s="84">
        <v>1</v>
      </c>
      <c r="Q245" s="84">
        <v>1</v>
      </c>
      <c r="R245" s="84">
        <v>4</v>
      </c>
      <c r="S245" s="84">
        <v>5</v>
      </c>
      <c r="T245" s="84">
        <v>1</v>
      </c>
      <c r="U245" s="84">
        <v>5</v>
      </c>
      <c r="V245" s="84">
        <v>1</v>
      </c>
      <c r="W245" s="84">
        <v>6</v>
      </c>
      <c r="X245" s="84">
        <v>2</v>
      </c>
      <c r="Y245" s="84">
        <v>7</v>
      </c>
      <c r="Z245" s="84">
        <v>3</v>
      </c>
      <c r="AA245" s="84"/>
      <c r="AB245" s="84"/>
      <c r="AC245" s="84"/>
      <c r="AD245" s="84"/>
      <c r="AE245" s="84"/>
      <c r="AF245" s="3"/>
      <c r="AG245" s="84"/>
      <c r="AH245" s="84"/>
      <c r="AI245" s="84"/>
      <c r="AJ245" s="84"/>
      <c r="AK245" s="84">
        <v>14</v>
      </c>
      <c r="BD245" s="4"/>
      <c r="BT245" s="1"/>
      <c r="BU245" s="1"/>
    </row>
    <row r="246" spans="1:73" customFormat="1" x14ac:dyDescent="0.25">
      <c r="A246" s="85" t="s">
        <v>399</v>
      </c>
      <c r="B246" s="85">
        <v>9</v>
      </c>
      <c r="C246" s="176"/>
      <c r="D246" s="175"/>
      <c r="E246" s="85"/>
      <c r="F246" s="85"/>
      <c r="G246" s="85"/>
      <c r="H246" s="85">
        <v>1</v>
      </c>
      <c r="I246" s="85">
        <v>2</v>
      </c>
      <c r="J246" s="85">
        <v>2</v>
      </c>
      <c r="K246" s="85">
        <v>1</v>
      </c>
      <c r="L246" s="85">
        <v>2</v>
      </c>
      <c r="M246" s="85">
        <v>1</v>
      </c>
      <c r="N246" s="85">
        <v>1</v>
      </c>
      <c r="O246" s="85">
        <v>1</v>
      </c>
      <c r="P246" s="85">
        <v>1</v>
      </c>
      <c r="Q246" s="85">
        <v>2</v>
      </c>
      <c r="R246" s="85">
        <v>2</v>
      </c>
      <c r="S246" s="85">
        <v>1</v>
      </c>
      <c r="T246" s="85">
        <v>1</v>
      </c>
      <c r="U246" s="85">
        <v>1</v>
      </c>
      <c r="V246" s="85">
        <v>1</v>
      </c>
      <c r="W246" s="85">
        <v>1</v>
      </c>
      <c r="X246" s="85">
        <v>1</v>
      </c>
      <c r="Y246" s="85">
        <v>5</v>
      </c>
      <c r="Z246" s="85">
        <v>4</v>
      </c>
      <c r="AA246" s="85">
        <v>2</v>
      </c>
      <c r="AB246" s="85">
        <v>5</v>
      </c>
      <c r="AC246" s="85">
        <v>3</v>
      </c>
      <c r="AD246" s="85">
        <v>2</v>
      </c>
      <c r="AE246" s="85">
        <v>5</v>
      </c>
      <c r="AF246" s="3"/>
      <c r="AG246" s="85"/>
      <c r="AH246" s="85"/>
      <c r="AI246" s="85"/>
      <c r="AJ246" s="85"/>
      <c r="AK246" s="85">
        <v>18</v>
      </c>
      <c r="AM246" s="7"/>
      <c r="AP246" s="7"/>
      <c r="BD246" s="4"/>
      <c r="BT246" s="13"/>
      <c r="BU246" s="13"/>
    </row>
    <row r="247" spans="1:73" customFormat="1" x14ac:dyDescent="0.25">
      <c r="A247" s="92" t="s">
        <v>405</v>
      </c>
      <c r="B247" s="92">
        <v>9</v>
      </c>
      <c r="C247" s="176"/>
      <c r="D247" s="175"/>
      <c r="E247" s="92"/>
      <c r="F247" s="92"/>
      <c r="G247" s="92"/>
      <c r="H247" s="92">
        <v>1</v>
      </c>
      <c r="I247" s="92">
        <v>1</v>
      </c>
      <c r="J247" s="92">
        <v>1</v>
      </c>
      <c r="K247" s="92">
        <v>2</v>
      </c>
      <c r="L247" s="92">
        <v>1</v>
      </c>
      <c r="M247" s="92">
        <v>3</v>
      </c>
      <c r="N247" s="92">
        <v>2</v>
      </c>
      <c r="O247" s="92">
        <v>1</v>
      </c>
      <c r="P247" s="92">
        <v>1</v>
      </c>
      <c r="Q247" s="92">
        <v>1</v>
      </c>
      <c r="R247" s="92">
        <v>5</v>
      </c>
      <c r="S247" s="92">
        <v>1</v>
      </c>
      <c r="T247" s="92">
        <v>1</v>
      </c>
      <c r="U247" s="92">
        <v>1</v>
      </c>
      <c r="V247" s="92">
        <v>1</v>
      </c>
      <c r="W247" s="92">
        <v>1</v>
      </c>
      <c r="X247" s="92">
        <v>2</v>
      </c>
      <c r="Y247" s="92">
        <v>6</v>
      </c>
      <c r="Z247" s="92">
        <v>3</v>
      </c>
      <c r="AA247" s="92">
        <v>6</v>
      </c>
      <c r="AB247" s="92">
        <v>2</v>
      </c>
      <c r="AC247" s="92">
        <v>3</v>
      </c>
      <c r="AD247" s="92">
        <v>1</v>
      </c>
      <c r="AE247" s="92">
        <v>2</v>
      </c>
      <c r="AF247" s="3"/>
      <c r="AG247" s="92"/>
      <c r="AH247" s="92"/>
      <c r="AI247" s="92"/>
      <c r="AJ247" s="92"/>
      <c r="AK247" s="92">
        <v>17</v>
      </c>
      <c r="AM247" s="7"/>
      <c r="AP247" s="7"/>
      <c r="BD247" s="4"/>
      <c r="BT247" s="14"/>
      <c r="BU247" s="14"/>
    </row>
    <row r="248" spans="1:73" customFormat="1" x14ac:dyDescent="0.25">
      <c r="A248" s="97" t="s">
        <v>408</v>
      </c>
      <c r="B248" s="97">
        <v>9</v>
      </c>
      <c r="C248" s="176"/>
      <c r="D248" s="175"/>
      <c r="E248" s="97"/>
      <c r="F248" s="97"/>
      <c r="G248" s="97"/>
      <c r="H248" s="97">
        <v>1</v>
      </c>
      <c r="I248" s="97">
        <v>2</v>
      </c>
      <c r="J248" s="97">
        <v>1</v>
      </c>
      <c r="K248" s="97">
        <v>1</v>
      </c>
      <c r="L248" s="97">
        <v>1</v>
      </c>
      <c r="M248" s="97">
        <v>1</v>
      </c>
      <c r="N248" s="97">
        <v>1</v>
      </c>
      <c r="O248" s="97">
        <v>2</v>
      </c>
      <c r="P248" s="97">
        <v>1</v>
      </c>
      <c r="Q248" s="97">
        <v>2</v>
      </c>
      <c r="R248" s="97">
        <v>2</v>
      </c>
      <c r="S248" s="97">
        <v>1</v>
      </c>
      <c r="T248" s="97">
        <v>1</v>
      </c>
      <c r="U248" s="97">
        <v>5</v>
      </c>
      <c r="V248" s="97">
        <v>10</v>
      </c>
      <c r="W248" s="97">
        <v>3</v>
      </c>
      <c r="X248" s="97">
        <v>6</v>
      </c>
      <c r="Y248" s="97">
        <v>4</v>
      </c>
      <c r="Z248" s="97">
        <v>1</v>
      </c>
      <c r="AA248" s="97">
        <v>3</v>
      </c>
      <c r="AB248" s="97">
        <v>3</v>
      </c>
      <c r="AC248" s="97">
        <v>5</v>
      </c>
      <c r="AD248" s="97"/>
      <c r="AE248" s="97"/>
      <c r="AF248" s="3"/>
      <c r="AG248" s="97"/>
      <c r="AH248" s="97"/>
      <c r="AI248" s="97"/>
      <c r="AJ248" s="97"/>
      <c r="AK248" s="97">
        <v>14</v>
      </c>
      <c r="AM248" s="7"/>
      <c r="AP248" s="7"/>
      <c r="AX248" s="3"/>
      <c r="AY248" s="17"/>
      <c r="BA248" s="3"/>
      <c r="BD248" s="4"/>
      <c r="BT248" s="17"/>
      <c r="BU248" s="17"/>
    </row>
    <row r="249" spans="1:73" customFormat="1" x14ac:dyDescent="0.25">
      <c r="A249" s="99" t="s">
        <v>409</v>
      </c>
      <c r="B249" s="99">
        <v>9</v>
      </c>
      <c r="C249" s="176"/>
      <c r="D249" s="175"/>
      <c r="E249" s="99"/>
      <c r="F249" s="99"/>
      <c r="G249" s="99"/>
      <c r="H249" s="99">
        <v>1</v>
      </c>
      <c r="I249" s="99">
        <v>2</v>
      </c>
      <c r="J249" s="99">
        <v>1</v>
      </c>
      <c r="K249" s="99">
        <v>1</v>
      </c>
      <c r="L249" s="99">
        <v>1</v>
      </c>
      <c r="M249" s="99">
        <v>5</v>
      </c>
      <c r="N249" s="99">
        <v>1</v>
      </c>
      <c r="O249" s="99">
        <v>1</v>
      </c>
      <c r="P249" s="99">
        <v>1</v>
      </c>
      <c r="Q249" s="99">
        <v>1</v>
      </c>
      <c r="R249" s="99">
        <v>2</v>
      </c>
      <c r="S249" s="99">
        <v>4</v>
      </c>
      <c r="T249" s="99">
        <v>3</v>
      </c>
      <c r="U249" s="99">
        <v>2</v>
      </c>
      <c r="V249" s="99">
        <v>2</v>
      </c>
      <c r="W249" s="99">
        <v>2</v>
      </c>
      <c r="X249" s="99">
        <v>2</v>
      </c>
      <c r="Y249" s="99">
        <v>4</v>
      </c>
      <c r="Z249" s="99">
        <v>10</v>
      </c>
      <c r="AA249" s="99"/>
      <c r="AB249" s="99"/>
      <c r="AC249" s="99"/>
      <c r="AD249" s="99"/>
      <c r="AE249" s="99"/>
      <c r="AF249" s="3"/>
      <c r="AG249" s="99"/>
      <c r="AH249" s="99"/>
      <c r="AI249" s="99"/>
      <c r="AJ249" s="99"/>
      <c r="AK249" s="99">
        <v>16</v>
      </c>
      <c r="AM249" s="7"/>
      <c r="AP249" s="7"/>
      <c r="AX249" s="3"/>
      <c r="AY249" s="17"/>
      <c r="BA249" s="3"/>
      <c r="BD249" s="4"/>
      <c r="BT249" s="17"/>
      <c r="BU249" s="17"/>
    </row>
    <row r="250" spans="1:73" customFormat="1" x14ac:dyDescent="0.25">
      <c r="A250" s="101" t="s">
        <v>411</v>
      </c>
      <c r="B250" s="101">
        <v>9</v>
      </c>
      <c r="C250" s="176"/>
      <c r="D250" s="175"/>
      <c r="E250" s="101"/>
      <c r="F250" s="101"/>
      <c r="G250" s="101"/>
      <c r="H250" s="101">
        <v>1</v>
      </c>
      <c r="I250" s="101">
        <v>1</v>
      </c>
      <c r="J250" s="101">
        <v>1</v>
      </c>
      <c r="K250" s="101">
        <v>2</v>
      </c>
      <c r="L250" s="101">
        <v>6</v>
      </c>
      <c r="M250" s="101">
        <v>2</v>
      </c>
      <c r="N250" s="101">
        <v>1</v>
      </c>
      <c r="O250" s="101">
        <v>1</v>
      </c>
      <c r="P250" s="101">
        <v>1</v>
      </c>
      <c r="Q250" s="101">
        <v>1</v>
      </c>
      <c r="R250" s="101">
        <v>5</v>
      </c>
      <c r="S250" s="101">
        <v>1</v>
      </c>
      <c r="T250" s="101">
        <v>3</v>
      </c>
      <c r="U250" s="101">
        <v>3</v>
      </c>
      <c r="V250" s="101">
        <v>1</v>
      </c>
      <c r="W250" s="101">
        <v>2</v>
      </c>
      <c r="X250" s="101">
        <v>7</v>
      </c>
      <c r="Y250" s="101">
        <v>2</v>
      </c>
      <c r="Z250" s="101">
        <v>3</v>
      </c>
      <c r="AA250" s="101">
        <v>2</v>
      </c>
      <c r="AB250" s="101">
        <v>2</v>
      </c>
      <c r="AC250" s="101"/>
      <c r="AD250" s="101"/>
      <c r="AE250" s="101"/>
      <c r="AF250" s="3"/>
      <c r="AG250" s="101"/>
      <c r="AH250" s="101"/>
      <c r="AI250" s="101"/>
      <c r="AJ250" s="101"/>
      <c r="AK250" s="101">
        <v>15</v>
      </c>
      <c r="AM250" s="7"/>
      <c r="AP250" s="7"/>
      <c r="AX250" s="3"/>
      <c r="AY250" s="18"/>
      <c r="BA250" s="3"/>
      <c r="BD250" s="4"/>
      <c r="BT250" s="18"/>
      <c r="BU250" s="18"/>
    </row>
    <row r="251" spans="1:73" customFormat="1" x14ac:dyDescent="0.25">
      <c r="A251" s="102" t="s">
        <v>413</v>
      </c>
      <c r="B251" s="102">
        <v>9</v>
      </c>
      <c r="C251" s="176"/>
      <c r="D251" s="175"/>
      <c r="E251" s="102"/>
      <c r="F251" s="102"/>
      <c r="G251" s="102"/>
      <c r="H251" s="102">
        <v>3</v>
      </c>
      <c r="I251" s="102">
        <v>1</v>
      </c>
      <c r="J251" s="102">
        <v>2</v>
      </c>
      <c r="K251" s="102">
        <v>2</v>
      </c>
      <c r="L251" s="102">
        <v>1</v>
      </c>
      <c r="M251" s="102">
        <v>2</v>
      </c>
      <c r="N251" s="102">
        <v>1</v>
      </c>
      <c r="O251" s="102">
        <v>1</v>
      </c>
      <c r="P251" s="102">
        <v>5</v>
      </c>
      <c r="Q251" s="102">
        <v>1</v>
      </c>
      <c r="R251" s="102">
        <v>2</v>
      </c>
      <c r="S251" s="102">
        <v>8</v>
      </c>
      <c r="T251" s="102">
        <v>4</v>
      </c>
      <c r="U251" s="102">
        <v>1</v>
      </c>
      <c r="V251" s="102">
        <v>3</v>
      </c>
      <c r="W251" s="102">
        <v>4</v>
      </c>
      <c r="X251" s="102">
        <v>4</v>
      </c>
      <c r="Y251" s="102">
        <v>1</v>
      </c>
      <c r="Z251" s="102">
        <v>4</v>
      </c>
      <c r="AA251" s="102">
        <v>3</v>
      </c>
      <c r="AB251" s="102">
        <v>2</v>
      </c>
      <c r="AC251" s="102">
        <v>4</v>
      </c>
      <c r="AD251" s="102">
        <v>3</v>
      </c>
      <c r="AE251" s="102">
        <v>4</v>
      </c>
      <c r="AF251" s="3"/>
      <c r="AG251" s="102"/>
      <c r="AH251" s="102"/>
      <c r="AI251" s="102"/>
      <c r="AJ251" s="102"/>
      <c r="AK251" s="102">
        <v>12</v>
      </c>
      <c r="AM251" s="7"/>
      <c r="AP251" s="7"/>
      <c r="AX251" s="3"/>
      <c r="AY251" s="26"/>
      <c r="BA251" s="3"/>
      <c r="BD251" s="4"/>
      <c r="BT251" s="26"/>
      <c r="BU251" s="26"/>
    </row>
    <row r="252" spans="1:73" customFormat="1" x14ac:dyDescent="0.25">
      <c r="A252" s="103" t="s">
        <v>414</v>
      </c>
      <c r="B252" s="103">
        <v>9</v>
      </c>
      <c r="C252" s="176"/>
      <c r="D252" s="175"/>
      <c r="E252" s="103"/>
      <c r="F252" s="103"/>
      <c r="G252" s="103"/>
      <c r="H252" s="103">
        <v>1</v>
      </c>
      <c r="I252" s="103">
        <v>2</v>
      </c>
      <c r="J252" s="103">
        <v>1</v>
      </c>
      <c r="K252" s="103">
        <v>3</v>
      </c>
      <c r="L252" s="103">
        <v>1</v>
      </c>
      <c r="M252" s="103">
        <v>4</v>
      </c>
      <c r="N252" s="103">
        <v>1</v>
      </c>
      <c r="O252" s="103">
        <v>2</v>
      </c>
      <c r="P252" s="103">
        <v>1</v>
      </c>
      <c r="Q252" s="103">
        <v>1</v>
      </c>
      <c r="R252" s="103">
        <v>4</v>
      </c>
      <c r="S252" s="103">
        <v>2</v>
      </c>
      <c r="T252" s="103">
        <v>6</v>
      </c>
      <c r="U252" s="103">
        <v>1</v>
      </c>
      <c r="V252" s="103">
        <v>3</v>
      </c>
      <c r="W252" s="103">
        <v>2</v>
      </c>
      <c r="X252" s="103">
        <v>1</v>
      </c>
      <c r="Y252" s="103">
        <v>3</v>
      </c>
      <c r="Z252" s="103">
        <v>4</v>
      </c>
      <c r="AA252" s="103"/>
      <c r="AB252" s="103"/>
      <c r="AC252" s="103"/>
      <c r="AD252" s="103"/>
      <c r="AE252" s="103"/>
      <c r="AF252" s="3"/>
      <c r="AG252" s="103"/>
      <c r="AH252" s="103"/>
      <c r="AI252" s="103"/>
      <c r="AJ252" s="103"/>
      <c r="AK252" s="103">
        <v>14</v>
      </c>
      <c r="AM252" s="7"/>
      <c r="AP252" s="7"/>
      <c r="AX252" s="3"/>
      <c r="AY252" s="28"/>
      <c r="BA252" s="3"/>
      <c r="BD252" s="4"/>
      <c r="BT252" s="28"/>
      <c r="BU252" s="28"/>
    </row>
    <row r="253" spans="1:73" customFormat="1" x14ac:dyDescent="0.25">
      <c r="A253" s="104" t="s">
        <v>415</v>
      </c>
      <c r="B253" s="104">
        <v>9</v>
      </c>
      <c r="C253" s="176"/>
      <c r="D253" s="175"/>
      <c r="E253" s="104"/>
      <c r="F253" s="104"/>
      <c r="G253" s="104"/>
      <c r="H253" s="104">
        <v>1</v>
      </c>
      <c r="I253" s="104">
        <v>1</v>
      </c>
      <c r="J253" s="104">
        <v>4</v>
      </c>
      <c r="K253" s="104">
        <v>1</v>
      </c>
      <c r="L253" s="104">
        <v>1</v>
      </c>
      <c r="M253" s="104">
        <v>6</v>
      </c>
      <c r="N253" s="104">
        <v>2</v>
      </c>
      <c r="O253" s="104">
        <v>1</v>
      </c>
      <c r="P253" s="104">
        <v>5</v>
      </c>
      <c r="Q253" s="104">
        <v>1</v>
      </c>
      <c r="R253" s="104">
        <v>1</v>
      </c>
      <c r="S253" s="104">
        <v>4</v>
      </c>
      <c r="T253" s="104">
        <v>1</v>
      </c>
      <c r="U253" s="104">
        <v>5</v>
      </c>
      <c r="V253" s="104">
        <v>6</v>
      </c>
      <c r="W253" s="104">
        <v>5</v>
      </c>
      <c r="X253" s="104">
        <v>4</v>
      </c>
      <c r="Y253" s="104"/>
      <c r="Z253" s="104"/>
      <c r="AA253" s="104"/>
      <c r="AB253" s="104"/>
      <c r="AC253" s="104"/>
      <c r="AD253" s="104"/>
      <c r="AE253" s="104"/>
      <c r="AF253" s="3"/>
      <c r="AG253" s="104"/>
      <c r="AH253" s="104"/>
      <c r="AI253" s="104"/>
      <c r="AJ253" s="104"/>
      <c r="AK253" s="104">
        <v>13</v>
      </c>
      <c r="AM253" s="7"/>
      <c r="AP253" s="7"/>
      <c r="AX253" s="3"/>
      <c r="AY253" s="39"/>
      <c r="BA253" s="3"/>
      <c r="BD253" s="4"/>
      <c r="BT253" s="39"/>
      <c r="BU253" s="39"/>
    </row>
    <row r="254" spans="1:73" customFormat="1" x14ac:dyDescent="0.25">
      <c r="A254" s="105" t="s">
        <v>416</v>
      </c>
      <c r="B254" s="105">
        <v>9</v>
      </c>
      <c r="C254" s="176"/>
      <c r="D254" s="175"/>
      <c r="E254" s="105"/>
      <c r="F254" s="105"/>
      <c r="G254" s="105"/>
      <c r="H254" s="105">
        <v>2</v>
      </c>
      <c r="I254" s="105">
        <v>1</v>
      </c>
      <c r="J254" s="105">
        <v>1</v>
      </c>
      <c r="K254" s="105">
        <v>2</v>
      </c>
      <c r="L254" s="105">
        <v>1</v>
      </c>
      <c r="M254" s="105">
        <v>1</v>
      </c>
      <c r="N254" s="105">
        <v>4</v>
      </c>
      <c r="O254" s="105">
        <v>2</v>
      </c>
      <c r="P254" s="105">
        <v>1</v>
      </c>
      <c r="Q254" s="105">
        <v>1</v>
      </c>
      <c r="R254" s="105">
        <v>2</v>
      </c>
      <c r="S254" s="105">
        <v>1</v>
      </c>
      <c r="T254" s="105">
        <v>1</v>
      </c>
      <c r="U254" s="105">
        <v>1</v>
      </c>
      <c r="V254" s="105">
        <v>2</v>
      </c>
      <c r="W254" s="105">
        <v>4</v>
      </c>
      <c r="X254" s="105">
        <v>1</v>
      </c>
      <c r="Y254" s="105">
        <v>9</v>
      </c>
      <c r="Z254" s="105">
        <v>4</v>
      </c>
      <c r="AA254" s="105">
        <v>13</v>
      </c>
      <c r="AB254" s="105">
        <v>3</v>
      </c>
      <c r="AC254" s="105">
        <v>2</v>
      </c>
      <c r="AD254" s="105">
        <v>3</v>
      </c>
      <c r="AE254" s="105">
        <v>3</v>
      </c>
      <c r="AF254" s="3">
        <v>2</v>
      </c>
      <c r="AG254" s="105"/>
      <c r="AH254" s="105"/>
      <c r="AI254" s="105"/>
      <c r="AJ254" s="105"/>
      <c r="AK254" s="105">
        <v>17</v>
      </c>
      <c r="AM254" s="7"/>
      <c r="AP254" s="7"/>
      <c r="AX254" s="3"/>
      <c r="AY254" s="40"/>
      <c r="BA254" s="3"/>
      <c r="BD254" s="4"/>
      <c r="BT254" s="40"/>
      <c r="BU254" s="40"/>
    </row>
    <row r="255" spans="1:73" customFormat="1" x14ac:dyDescent="0.25">
      <c r="A255" s="106" t="s">
        <v>417</v>
      </c>
      <c r="B255" s="106">
        <v>9</v>
      </c>
      <c r="C255" s="176"/>
      <c r="D255" s="175"/>
      <c r="E255" s="106"/>
      <c r="F255" s="106"/>
      <c r="G255" s="106"/>
      <c r="H255" s="106">
        <v>1</v>
      </c>
      <c r="I255" s="106">
        <v>1</v>
      </c>
      <c r="J255" s="106">
        <v>1</v>
      </c>
      <c r="K255" s="106">
        <v>2</v>
      </c>
      <c r="L255" s="106">
        <v>1</v>
      </c>
      <c r="M255" s="106">
        <v>1</v>
      </c>
      <c r="N255" s="106">
        <v>3</v>
      </c>
      <c r="O255" s="106">
        <v>1</v>
      </c>
      <c r="P255" s="106">
        <v>1</v>
      </c>
      <c r="Q255" s="106">
        <v>1</v>
      </c>
      <c r="R255" s="106">
        <v>2</v>
      </c>
      <c r="S255" s="106">
        <v>1</v>
      </c>
      <c r="T255" s="106">
        <v>6</v>
      </c>
      <c r="U255" s="106">
        <v>5</v>
      </c>
      <c r="V255" s="106">
        <v>4</v>
      </c>
      <c r="W255" s="106">
        <v>4</v>
      </c>
      <c r="X255" s="106">
        <v>3</v>
      </c>
      <c r="Y255" s="106">
        <v>3</v>
      </c>
      <c r="Z255" s="106">
        <v>6</v>
      </c>
      <c r="AA255" s="106">
        <v>3</v>
      </c>
      <c r="AB255" s="106">
        <v>4</v>
      </c>
      <c r="AC255" s="106">
        <v>1</v>
      </c>
      <c r="AD255" s="106">
        <v>2</v>
      </c>
      <c r="AE255" s="106"/>
      <c r="AF255" s="3"/>
      <c r="AG255" s="106"/>
      <c r="AH255" s="106"/>
      <c r="AI255" s="106"/>
      <c r="AJ255" s="106"/>
      <c r="AK255" s="106">
        <v>14</v>
      </c>
      <c r="AM255" s="7"/>
      <c r="AP255" s="7"/>
      <c r="AX255" s="3"/>
      <c r="AY255" s="43"/>
      <c r="BA255" s="3"/>
      <c r="BD255" s="4"/>
      <c r="BT255" s="43"/>
      <c r="BU255" s="43"/>
    </row>
    <row r="256" spans="1:73" customFormat="1" x14ac:dyDescent="0.25">
      <c r="A256" s="107" t="s">
        <v>418</v>
      </c>
      <c r="B256" s="107">
        <v>9</v>
      </c>
      <c r="C256" s="176"/>
      <c r="D256" s="175"/>
      <c r="E256" s="107"/>
      <c r="F256" s="107"/>
      <c r="G256" s="107"/>
      <c r="H256" s="107">
        <v>1</v>
      </c>
      <c r="I256" s="107">
        <v>1</v>
      </c>
      <c r="J256" s="107">
        <v>3</v>
      </c>
      <c r="K256" s="107">
        <v>2</v>
      </c>
      <c r="L256" s="107">
        <v>2</v>
      </c>
      <c r="M256" s="107">
        <v>1</v>
      </c>
      <c r="N256" s="107">
        <v>2</v>
      </c>
      <c r="O256" s="107">
        <v>1</v>
      </c>
      <c r="P256" s="107">
        <v>1</v>
      </c>
      <c r="Q256" s="107">
        <v>1</v>
      </c>
      <c r="R256" s="107">
        <v>1</v>
      </c>
      <c r="S256" s="107">
        <v>4</v>
      </c>
      <c r="T256" s="107">
        <v>1</v>
      </c>
      <c r="U256" s="107">
        <v>4</v>
      </c>
      <c r="V256" s="107">
        <v>3</v>
      </c>
      <c r="W256" s="107">
        <v>7</v>
      </c>
      <c r="X256" s="107">
        <v>1</v>
      </c>
      <c r="Y256" s="107">
        <v>1</v>
      </c>
      <c r="Z256" s="107">
        <v>2</v>
      </c>
      <c r="AA256" s="107">
        <v>5</v>
      </c>
      <c r="AB256" s="107">
        <v>1</v>
      </c>
      <c r="AC256" s="107">
        <v>1</v>
      </c>
      <c r="AD256" s="107">
        <v>5</v>
      </c>
      <c r="AE256" s="107">
        <v>4</v>
      </c>
      <c r="AF256" s="3"/>
      <c r="AG256" s="107"/>
      <c r="AH256" s="107"/>
      <c r="AI256" s="107"/>
      <c r="AJ256" s="107"/>
      <c r="AK256" s="107">
        <v>15</v>
      </c>
      <c r="AM256" s="7"/>
      <c r="AP256" s="7"/>
      <c r="AX256" s="3"/>
      <c r="AY256" s="44"/>
      <c r="BA256" s="3"/>
      <c r="BD256" s="4"/>
      <c r="BT256" s="44"/>
      <c r="BU256" s="44"/>
    </row>
    <row r="257" spans="1:73" customFormat="1" x14ac:dyDescent="0.25">
      <c r="A257" s="113" t="s">
        <v>422</v>
      </c>
      <c r="B257" s="113">
        <v>9</v>
      </c>
      <c r="C257" s="176"/>
      <c r="D257" s="175"/>
      <c r="E257" s="113"/>
      <c r="F257" s="113"/>
      <c r="G257" s="113"/>
      <c r="H257" s="113">
        <v>1</v>
      </c>
      <c r="I257" s="113">
        <v>1</v>
      </c>
      <c r="J257" s="113">
        <v>2</v>
      </c>
      <c r="K257" s="113">
        <v>2</v>
      </c>
      <c r="L257" s="113">
        <v>1</v>
      </c>
      <c r="M257" s="113">
        <v>1</v>
      </c>
      <c r="N257" s="113">
        <v>1</v>
      </c>
      <c r="O257" s="113">
        <v>1</v>
      </c>
      <c r="P257" s="113">
        <v>3</v>
      </c>
      <c r="Q257" s="113">
        <v>3</v>
      </c>
      <c r="R257" s="113">
        <v>2</v>
      </c>
      <c r="S257" s="113">
        <v>2</v>
      </c>
      <c r="T257" s="113">
        <v>7</v>
      </c>
      <c r="U257" s="113">
        <v>4</v>
      </c>
      <c r="V257" s="113">
        <v>2</v>
      </c>
      <c r="W257" s="113">
        <v>3</v>
      </c>
      <c r="X257" s="113">
        <v>1</v>
      </c>
      <c r="Y257" s="113">
        <v>10</v>
      </c>
      <c r="Z257" s="113">
        <v>1</v>
      </c>
      <c r="AA257" s="113">
        <v>2</v>
      </c>
      <c r="AB257" s="113">
        <v>1</v>
      </c>
      <c r="AC257" s="113">
        <v>1</v>
      </c>
      <c r="AD257" s="113">
        <v>6</v>
      </c>
      <c r="AE257" s="113"/>
      <c r="AF257" s="3"/>
      <c r="AG257" s="113"/>
      <c r="AH257" s="113"/>
      <c r="AI257" s="113"/>
      <c r="AJ257" s="113"/>
      <c r="AK257" s="113">
        <v>13</v>
      </c>
      <c r="AM257" s="7"/>
      <c r="AP257" s="7"/>
      <c r="AX257" s="3"/>
      <c r="AY257" s="44"/>
      <c r="BA257" s="3"/>
      <c r="BD257" s="4"/>
      <c r="BT257" s="44"/>
      <c r="BU257" s="44"/>
    </row>
    <row r="258" spans="1:73" customFormat="1" x14ac:dyDescent="0.25">
      <c r="A258" s="115" t="s">
        <v>425</v>
      </c>
      <c r="B258" s="115">
        <v>9</v>
      </c>
      <c r="C258" s="176"/>
      <c r="D258" s="175"/>
      <c r="E258" s="115"/>
      <c r="F258" s="115"/>
      <c r="G258" s="115"/>
      <c r="H258" s="115">
        <v>1</v>
      </c>
      <c r="I258" s="115">
        <v>1</v>
      </c>
      <c r="J258" s="115">
        <v>1</v>
      </c>
      <c r="K258" s="115">
        <v>1</v>
      </c>
      <c r="L258" s="115">
        <v>1</v>
      </c>
      <c r="M258" s="115">
        <v>1</v>
      </c>
      <c r="N258" s="115">
        <v>1</v>
      </c>
      <c r="O258" s="115">
        <v>1</v>
      </c>
      <c r="P258" s="115">
        <v>5</v>
      </c>
      <c r="Q258" s="115">
        <v>1</v>
      </c>
      <c r="R258" s="115">
        <v>3</v>
      </c>
      <c r="S258" s="115">
        <v>1</v>
      </c>
      <c r="T258" s="115">
        <v>1</v>
      </c>
      <c r="U258" s="115">
        <v>1</v>
      </c>
      <c r="V258" s="115">
        <v>1</v>
      </c>
      <c r="W258" s="115">
        <v>4</v>
      </c>
      <c r="X258" s="115">
        <v>3</v>
      </c>
      <c r="Y258" s="115">
        <v>1</v>
      </c>
      <c r="Z258" s="115">
        <v>2</v>
      </c>
      <c r="AA258" s="115">
        <v>4</v>
      </c>
      <c r="AB258" s="115">
        <v>6</v>
      </c>
      <c r="AC258" s="115">
        <v>3</v>
      </c>
      <c r="AD258" s="115">
        <v>2</v>
      </c>
      <c r="AE258" s="115">
        <v>1</v>
      </c>
      <c r="AF258" s="3"/>
      <c r="AG258" s="115"/>
      <c r="AH258" s="115"/>
      <c r="AI258" s="115"/>
      <c r="AJ258" s="115"/>
      <c r="AK258" s="115">
        <v>18</v>
      </c>
      <c r="AM258" s="7"/>
      <c r="AP258" s="7"/>
      <c r="AX258" s="3"/>
      <c r="AY258" s="46"/>
      <c r="BA258" s="3"/>
      <c r="BD258" s="4"/>
      <c r="BT258" s="46"/>
      <c r="BU258" s="46"/>
    </row>
    <row r="259" spans="1:73" customFormat="1" x14ac:dyDescent="0.25">
      <c r="A259" s="117" t="s">
        <v>427</v>
      </c>
      <c r="B259" s="117">
        <v>9</v>
      </c>
      <c r="C259" s="176"/>
      <c r="D259" s="175"/>
      <c r="E259" s="117"/>
      <c r="F259" s="117"/>
      <c r="G259" s="117"/>
      <c r="H259" s="117">
        <v>1</v>
      </c>
      <c r="I259" s="117">
        <v>2</v>
      </c>
      <c r="J259" s="117">
        <v>1</v>
      </c>
      <c r="K259" s="117">
        <v>1</v>
      </c>
      <c r="L259" s="117">
        <v>1</v>
      </c>
      <c r="M259" s="117">
        <v>1</v>
      </c>
      <c r="N259" s="117">
        <v>1</v>
      </c>
      <c r="O259" s="117">
        <v>3</v>
      </c>
      <c r="P259" s="117">
        <v>1</v>
      </c>
      <c r="Q259" s="117">
        <v>1</v>
      </c>
      <c r="R259" s="117">
        <v>2</v>
      </c>
      <c r="S259" s="117">
        <v>5</v>
      </c>
      <c r="T259" s="117">
        <v>1</v>
      </c>
      <c r="U259" s="117">
        <v>2</v>
      </c>
      <c r="V259" s="117">
        <v>2</v>
      </c>
      <c r="W259" s="117">
        <v>7</v>
      </c>
      <c r="X259" s="117">
        <v>2</v>
      </c>
      <c r="Y259" s="117">
        <v>5</v>
      </c>
      <c r="Z259" s="117">
        <v>5</v>
      </c>
      <c r="AA259" s="117">
        <v>3</v>
      </c>
      <c r="AB259" s="117">
        <v>4</v>
      </c>
      <c r="AC259" s="117">
        <v>10</v>
      </c>
      <c r="AD259" s="117">
        <v>1</v>
      </c>
      <c r="AE259" s="117">
        <v>4</v>
      </c>
      <c r="AF259" s="3">
        <v>2</v>
      </c>
      <c r="AG259" s="117"/>
      <c r="AH259" s="117"/>
      <c r="AI259" s="117"/>
      <c r="AJ259" s="117"/>
      <c r="AK259" s="117">
        <v>15</v>
      </c>
      <c r="AM259" s="7"/>
      <c r="AP259" s="7"/>
      <c r="AX259" s="3"/>
      <c r="AY259" s="50"/>
      <c r="BA259" s="3"/>
      <c r="BD259" s="4"/>
      <c r="BT259" s="50"/>
      <c r="BU259" s="50"/>
    </row>
    <row r="260" spans="1:73" customFormat="1" x14ac:dyDescent="0.25">
      <c r="A260" s="118" t="s">
        <v>428</v>
      </c>
      <c r="B260" s="118">
        <v>9</v>
      </c>
      <c r="C260" s="176"/>
      <c r="D260" s="175"/>
      <c r="E260" s="118"/>
      <c r="F260" s="118"/>
      <c r="G260" s="118"/>
      <c r="H260" s="118">
        <v>1</v>
      </c>
      <c r="I260" s="118">
        <v>2</v>
      </c>
      <c r="J260" s="118">
        <v>5</v>
      </c>
      <c r="K260" s="118">
        <v>1</v>
      </c>
      <c r="L260" s="118">
        <v>1</v>
      </c>
      <c r="M260" s="118">
        <v>1</v>
      </c>
      <c r="N260" s="118">
        <v>1</v>
      </c>
      <c r="O260" s="118">
        <v>1</v>
      </c>
      <c r="P260" s="118">
        <v>1</v>
      </c>
      <c r="Q260" s="118">
        <v>1</v>
      </c>
      <c r="R260" s="118">
        <v>1</v>
      </c>
      <c r="S260" s="118">
        <v>3</v>
      </c>
      <c r="T260" s="118">
        <v>2</v>
      </c>
      <c r="U260" s="118">
        <v>1</v>
      </c>
      <c r="V260" s="118">
        <v>1</v>
      </c>
      <c r="W260" s="118">
        <v>1</v>
      </c>
      <c r="X260" s="118">
        <v>16</v>
      </c>
      <c r="Y260" s="118">
        <v>1</v>
      </c>
      <c r="Z260" s="118">
        <v>6</v>
      </c>
      <c r="AA260" s="118">
        <v>11</v>
      </c>
      <c r="AB260" s="118"/>
      <c r="AC260" s="118"/>
      <c r="AD260" s="118"/>
      <c r="AE260" s="118"/>
      <c r="AF260" s="3"/>
      <c r="AG260" s="118"/>
      <c r="AH260" s="118"/>
      <c r="AI260" s="118"/>
      <c r="AJ260" s="118"/>
      <c r="AK260" s="118">
        <v>16</v>
      </c>
      <c r="AM260" s="7"/>
      <c r="AP260" s="7"/>
      <c r="AX260" s="3"/>
      <c r="AY260" s="52"/>
      <c r="BA260" s="3"/>
      <c r="BD260" s="4"/>
      <c r="BT260" s="52"/>
      <c r="BU260" s="52"/>
    </row>
    <row r="261" spans="1:73" customFormat="1" x14ac:dyDescent="0.25">
      <c r="A261" s="119" t="s">
        <v>429</v>
      </c>
      <c r="B261" s="119">
        <v>9</v>
      </c>
      <c r="C261" s="176"/>
      <c r="D261" s="175"/>
      <c r="E261" s="119"/>
      <c r="F261" s="119"/>
      <c r="G261" s="119"/>
      <c r="H261" s="119">
        <v>2</v>
      </c>
      <c r="I261" s="119">
        <v>1</v>
      </c>
      <c r="J261" s="119">
        <v>1</v>
      </c>
      <c r="K261" s="119">
        <v>1</v>
      </c>
      <c r="L261" s="119">
        <v>1</v>
      </c>
      <c r="M261" s="119">
        <v>3</v>
      </c>
      <c r="N261" s="119">
        <v>1</v>
      </c>
      <c r="O261" s="119">
        <v>1</v>
      </c>
      <c r="P261" s="119">
        <v>1</v>
      </c>
      <c r="Q261" s="119">
        <v>13</v>
      </c>
      <c r="R261" s="119">
        <v>1</v>
      </c>
      <c r="S261" s="119">
        <v>6</v>
      </c>
      <c r="T261" s="119">
        <v>1</v>
      </c>
      <c r="U261" s="119">
        <v>1</v>
      </c>
      <c r="V261" s="119">
        <v>1</v>
      </c>
      <c r="W261" s="119">
        <v>2</v>
      </c>
      <c r="X261" s="119">
        <v>2</v>
      </c>
      <c r="Y261" s="119">
        <v>6</v>
      </c>
      <c r="Z261" s="119">
        <v>7</v>
      </c>
      <c r="AA261" s="119">
        <v>4</v>
      </c>
      <c r="AB261" s="119">
        <v>4</v>
      </c>
      <c r="AC261" s="119"/>
      <c r="AD261" s="119"/>
      <c r="AE261" s="119"/>
      <c r="AF261" s="3"/>
      <c r="AG261" s="119"/>
      <c r="AH261" s="119"/>
      <c r="AI261" s="119"/>
      <c r="AJ261" s="119"/>
      <c r="AK261" s="119">
        <v>11</v>
      </c>
      <c r="AM261" s="7"/>
      <c r="AP261" s="7"/>
      <c r="AX261" s="3"/>
      <c r="AY261" s="54"/>
      <c r="BA261" s="3"/>
      <c r="BD261" s="4"/>
      <c r="BT261" s="54"/>
      <c r="BU261" s="54"/>
    </row>
    <row r="262" spans="1:73" customFormat="1" x14ac:dyDescent="0.25">
      <c r="A262" s="120" t="s">
        <v>430</v>
      </c>
      <c r="B262" s="120">
        <v>9</v>
      </c>
      <c r="C262" s="176"/>
      <c r="D262" s="175"/>
      <c r="E262" s="120"/>
      <c r="F262" s="120"/>
      <c r="G262" s="120"/>
      <c r="H262" s="120">
        <v>2</v>
      </c>
      <c r="I262" s="120">
        <v>1</v>
      </c>
      <c r="J262" s="120">
        <v>1</v>
      </c>
      <c r="K262" s="120">
        <v>1</v>
      </c>
      <c r="L262" s="120">
        <v>1</v>
      </c>
      <c r="M262" s="120">
        <v>1</v>
      </c>
      <c r="N262" s="120">
        <v>1</v>
      </c>
      <c r="O262" s="120">
        <v>1</v>
      </c>
      <c r="P262" s="120">
        <v>1</v>
      </c>
      <c r="Q262" s="120">
        <v>1</v>
      </c>
      <c r="R262" s="120">
        <v>7</v>
      </c>
      <c r="S262" s="120">
        <v>1</v>
      </c>
      <c r="T262" s="120">
        <v>1</v>
      </c>
      <c r="U262" s="120">
        <v>5</v>
      </c>
      <c r="V262" s="120">
        <v>1</v>
      </c>
      <c r="W262" s="120">
        <v>2</v>
      </c>
      <c r="X262" s="120">
        <v>2</v>
      </c>
      <c r="Y262" s="120">
        <v>2</v>
      </c>
      <c r="Z262" s="120">
        <v>2</v>
      </c>
      <c r="AA262" s="120">
        <v>3</v>
      </c>
      <c r="AB262" s="120">
        <v>2</v>
      </c>
      <c r="AC262" s="120">
        <v>2</v>
      </c>
      <c r="AD262" s="120">
        <v>1</v>
      </c>
      <c r="AE262" s="120">
        <v>8</v>
      </c>
      <c r="AF262" s="3"/>
      <c r="AG262" s="120"/>
      <c r="AH262" s="120"/>
      <c r="AI262" s="120"/>
      <c r="AJ262" s="120"/>
      <c r="AK262" s="120">
        <v>17</v>
      </c>
      <c r="AM262" s="7"/>
      <c r="AP262" s="7"/>
      <c r="AX262" s="3"/>
      <c r="AY262" s="55"/>
      <c r="BA262" s="3"/>
      <c r="BD262" s="4"/>
      <c r="BT262" s="55"/>
      <c r="BU262" s="55"/>
    </row>
    <row r="263" spans="1:73" customFormat="1" x14ac:dyDescent="0.25">
      <c r="A263" s="121" t="s">
        <v>431</v>
      </c>
      <c r="B263" s="121">
        <v>9</v>
      </c>
      <c r="C263" s="176"/>
      <c r="D263" s="175"/>
      <c r="E263" s="121"/>
      <c r="F263" s="121"/>
      <c r="G263" s="121"/>
      <c r="H263" s="121">
        <v>1</v>
      </c>
      <c r="I263" s="121">
        <v>2</v>
      </c>
      <c r="J263" s="121">
        <v>1</v>
      </c>
      <c r="K263" s="121">
        <v>3</v>
      </c>
      <c r="L263" s="121">
        <v>1</v>
      </c>
      <c r="M263" s="121">
        <v>2</v>
      </c>
      <c r="N263" s="121">
        <v>1</v>
      </c>
      <c r="O263" s="121">
        <v>2</v>
      </c>
      <c r="P263" s="121">
        <v>2</v>
      </c>
      <c r="Q263" s="121">
        <v>5</v>
      </c>
      <c r="R263" s="121">
        <v>1</v>
      </c>
      <c r="S263" s="121">
        <v>3</v>
      </c>
      <c r="T263" s="121">
        <v>1</v>
      </c>
      <c r="U263" s="121">
        <v>1</v>
      </c>
      <c r="V263" s="121">
        <v>1</v>
      </c>
      <c r="W263" s="121">
        <v>8</v>
      </c>
      <c r="X263" s="121">
        <v>2</v>
      </c>
      <c r="Y263" s="121">
        <v>7</v>
      </c>
      <c r="Z263" s="121">
        <v>1</v>
      </c>
      <c r="AA263" s="121">
        <v>1</v>
      </c>
      <c r="AB263" s="121">
        <v>3</v>
      </c>
      <c r="AC263" s="121">
        <v>3</v>
      </c>
      <c r="AD263" s="121">
        <v>2</v>
      </c>
      <c r="AE263" s="121"/>
      <c r="AF263" s="3"/>
      <c r="AG263" s="121"/>
      <c r="AH263" s="121"/>
      <c r="AI263" s="121"/>
      <c r="AJ263" s="121"/>
      <c r="AK263" s="121">
        <v>15</v>
      </c>
      <c r="AM263" s="7"/>
      <c r="AP263" s="7"/>
      <c r="AX263" s="3"/>
      <c r="AY263" s="65"/>
      <c r="BA263" s="3"/>
      <c r="BD263" s="4"/>
      <c r="BT263" s="65"/>
      <c r="BU263" s="65"/>
    </row>
    <row r="264" spans="1:73" customFormat="1" x14ac:dyDescent="0.25">
      <c r="A264" s="126" t="s">
        <v>435</v>
      </c>
      <c r="B264" s="126">
        <v>9</v>
      </c>
      <c r="C264" s="176"/>
      <c r="D264" s="175"/>
      <c r="E264" s="126"/>
      <c r="F264" s="126"/>
      <c r="G264" s="126"/>
      <c r="H264" s="126">
        <v>1</v>
      </c>
      <c r="I264" s="126">
        <v>1</v>
      </c>
      <c r="J264" s="126">
        <v>2</v>
      </c>
      <c r="K264" s="126">
        <v>2</v>
      </c>
      <c r="L264" s="126">
        <v>2</v>
      </c>
      <c r="M264" s="126">
        <v>1</v>
      </c>
      <c r="N264" s="126">
        <v>1</v>
      </c>
      <c r="O264" s="126">
        <v>1</v>
      </c>
      <c r="P264" s="126">
        <v>1</v>
      </c>
      <c r="Q264" s="126">
        <v>1</v>
      </c>
      <c r="R264" s="126">
        <v>2</v>
      </c>
      <c r="S264" s="126">
        <v>3</v>
      </c>
      <c r="T264" s="126">
        <v>1</v>
      </c>
      <c r="U264" s="126">
        <v>3</v>
      </c>
      <c r="V264" s="126">
        <v>1</v>
      </c>
      <c r="W264" s="126">
        <v>2</v>
      </c>
      <c r="X264" s="126">
        <v>3</v>
      </c>
      <c r="Y264" s="126">
        <v>2</v>
      </c>
      <c r="Z264" s="126">
        <v>1</v>
      </c>
      <c r="AA264" s="126">
        <v>2</v>
      </c>
      <c r="AB264" s="126">
        <v>1</v>
      </c>
      <c r="AC264" s="126">
        <v>13</v>
      </c>
      <c r="AD264" s="126"/>
      <c r="AE264" s="126"/>
      <c r="AF264" s="3"/>
      <c r="AG264" s="126"/>
      <c r="AH264" s="126"/>
      <c r="AI264" s="126"/>
      <c r="AJ264" s="126"/>
      <c r="AK264" s="126">
        <v>18</v>
      </c>
      <c r="AM264" s="7"/>
      <c r="AP264" s="7"/>
      <c r="AX264" s="3"/>
      <c r="AY264" s="66"/>
      <c r="BA264" s="3"/>
      <c r="BD264" s="4"/>
      <c r="BT264" s="66"/>
      <c r="BU264" s="66"/>
    </row>
    <row r="265" spans="1:73" customFormat="1" x14ac:dyDescent="0.25">
      <c r="A265" s="127" t="s">
        <v>436</v>
      </c>
      <c r="B265" s="127">
        <v>9</v>
      </c>
      <c r="C265" s="176"/>
      <c r="D265" s="175"/>
      <c r="E265" s="127"/>
      <c r="F265" s="127"/>
      <c r="G265" s="127"/>
      <c r="H265" s="127">
        <v>1</v>
      </c>
      <c r="I265" s="127">
        <v>2</v>
      </c>
      <c r="J265" s="127">
        <v>2</v>
      </c>
      <c r="K265" s="127">
        <v>1</v>
      </c>
      <c r="L265" s="127">
        <v>1</v>
      </c>
      <c r="M265" s="127">
        <v>2</v>
      </c>
      <c r="N265" s="127">
        <v>2</v>
      </c>
      <c r="O265" s="127">
        <v>1</v>
      </c>
      <c r="P265" s="127">
        <v>1</v>
      </c>
      <c r="Q265" s="127">
        <v>3</v>
      </c>
      <c r="R265" s="127">
        <v>3</v>
      </c>
      <c r="S265" s="127">
        <v>1</v>
      </c>
      <c r="T265" s="127">
        <v>2</v>
      </c>
      <c r="U265" s="127">
        <v>3</v>
      </c>
      <c r="V265" s="127">
        <v>1</v>
      </c>
      <c r="W265" s="127">
        <v>2</v>
      </c>
      <c r="X265" s="127">
        <v>3</v>
      </c>
      <c r="Y265" s="127">
        <v>3</v>
      </c>
      <c r="Z265" s="127">
        <v>1</v>
      </c>
      <c r="AA265" s="127">
        <v>15</v>
      </c>
      <c r="AB265" s="127">
        <v>1</v>
      </c>
      <c r="AC265" s="127"/>
      <c r="AD265" s="127"/>
      <c r="AE265" s="127"/>
      <c r="AF265" s="3"/>
      <c r="AG265" s="127"/>
      <c r="AH265" s="127"/>
      <c r="AI265" s="127"/>
      <c r="AJ265" s="127"/>
      <c r="AK265" s="127">
        <v>16</v>
      </c>
      <c r="AM265" s="7"/>
      <c r="AP265" s="7"/>
      <c r="AX265" s="3"/>
      <c r="AY265" s="71"/>
      <c r="BA265" s="3"/>
      <c r="BD265" s="4"/>
      <c r="BT265" s="71"/>
      <c r="BU265" s="71"/>
    </row>
    <row r="266" spans="1:73" customFormat="1" x14ac:dyDescent="0.25">
      <c r="A266" s="130" t="s">
        <v>438</v>
      </c>
      <c r="B266" s="130">
        <v>9</v>
      </c>
      <c r="C266" s="176"/>
      <c r="D266" s="175"/>
      <c r="E266" s="130"/>
      <c r="F266" s="130"/>
      <c r="G266" s="130"/>
      <c r="H266" s="130">
        <v>1</v>
      </c>
      <c r="I266" s="130">
        <v>1</v>
      </c>
      <c r="J266" s="130">
        <v>1</v>
      </c>
      <c r="K266" s="130">
        <v>1</v>
      </c>
      <c r="L266" s="130">
        <v>1</v>
      </c>
      <c r="M266" s="130">
        <v>1</v>
      </c>
      <c r="N266" s="130">
        <v>2</v>
      </c>
      <c r="O266" s="130">
        <v>1</v>
      </c>
      <c r="P266" s="130">
        <v>2</v>
      </c>
      <c r="Q266" s="130">
        <v>1</v>
      </c>
      <c r="R266" s="130">
        <v>4</v>
      </c>
      <c r="S266" s="130">
        <v>1</v>
      </c>
      <c r="T266" s="130">
        <v>1</v>
      </c>
      <c r="U266" s="130">
        <v>1</v>
      </c>
      <c r="V266" s="130">
        <v>2</v>
      </c>
      <c r="W266" s="130">
        <v>8</v>
      </c>
      <c r="X266" s="130">
        <v>1</v>
      </c>
      <c r="Y266" s="130">
        <v>1</v>
      </c>
      <c r="Z266" s="130">
        <v>1</v>
      </c>
      <c r="AA266" s="130">
        <v>1</v>
      </c>
      <c r="AB266" s="130">
        <v>5</v>
      </c>
      <c r="AC266" s="130">
        <v>12</v>
      </c>
      <c r="AD266" s="130"/>
      <c r="AE266" s="130"/>
      <c r="AF266" s="3"/>
      <c r="AG266" s="130"/>
      <c r="AH266" s="130"/>
      <c r="AI266" s="130"/>
      <c r="AJ266" s="130"/>
      <c r="AK266" s="130">
        <v>17</v>
      </c>
      <c r="AM266" s="7"/>
      <c r="AP266" s="7"/>
      <c r="AX266" s="3"/>
      <c r="AY266" s="72"/>
      <c r="BA266" s="3"/>
      <c r="BD266" s="4"/>
      <c r="BT266" s="72"/>
      <c r="BU266" s="72"/>
    </row>
    <row r="267" spans="1:73" customFormat="1" x14ac:dyDescent="0.25">
      <c r="A267" s="142" t="s">
        <v>461</v>
      </c>
      <c r="B267" s="142">
        <v>9</v>
      </c>
      <c r="C267" s="176"/>
      <c r="D267" s="175"/>
      <c r="E267" s="142"/>
      <c r="F267" s="142"/>
      <c r="G267" s="142"/>
      <c r="H267" s="142">
        <v>2</v>
      </c>
      <c r="I267" s="142">
        <v>2</v>
      </c>
      <c r="J267" s="142">
        <v>1</v>
      </c>
      <c r="K267" s="142">
        <v>1</v>
      </c>
      <c r="L267" s="142">
        <v>1</v>
      </c>
      <c r="M267" s="142">
        <v>3</v>
      </c>
      <c r="N267" s="142">
        <v>1</v>
      </c>
      <c r="O267" s="142">
        <v>1</v>
      </c>
      <c r="P267" s="142">
        <v>1</v>
      </c>
      <c r="Q267" s="142">
        <v>1</v>
      </c>
      <c r="R267" s="142">
        <v>1</v>
      </c>
      <c r="S267" s="142">
        <v>2</v>
      </c>
      <c r="T267" s="142">
        <v>8</v>
      </c>
      <c r="U267" s="142">
        <v>1</v>
      </c>
      <c r="V267" s="142">
        <v>2</v>
      </c>
      <c r="W267" s="142">
        <v>1</v>
      </c>
      <c r="X267" s="142">
        <v>3</v>
      </c>
      <c r="Y267" s="142">
        <v>6</v>
      </c>
      <c r="Z267" s="142">
        <v>3</v>
      </c>
      <c r="AA267" s="142">
        <v>6</v>
      </c>
      <c r="AB267" s="142">
        <v>1</v>
      </c>
      <c r="AC267" s="142">
        <v>13</v>
      </c>
      <c r="AD267" s="142"/>
      <c r="AE267" s="142"/>
      <c r="AF267" s="3"/>
      <c r="AG267" s="142"/>
      <c r="AH267" s="142"/>
      <c r="AI267" s="142"/>
      <c r="AJ267" s="142"/>
      <c r="AK267" s="142">
        <v>16</v>
      </c>
      <c r="AM267" s="7"/>
      <c r="AP267" s="7"/>
      <c r="AX267" s="3"/>
      <c r="AY267" s="79"/>
      <c r="BA267" s="3"/>
      <c r="BD267" s="4"/>
      <c r="BT267" s="79"/>
      <c r="BU267" s="79"/>
    </row>
    <row r="268" spans="1:73" customFormat="1" x14ac:dyDescent="0.25">
      <c r="A268" s="144" t="s">
        <v>463</v>
      </c>
      <c r="B268" s="144">
        <v>9</v>
      </c>
      <c r="C268" s="176"/>
      <c r="D268" s="175"/>
      <c r="E268" s="144"/>
      <c r="F268" s="144"/>
      <c r="G268" s="144"/>
      <c r="H268" s="144">
        <v>1</v>
      </c>
      <c r="I268" s="144">
        <v>1</v>
      </c>
      <c r="J268" s="144">
        <v>1</v>
      </c>
      <c r="K268" s="144">
        <v>1</v>
      </c>
      <c r="L268" s="144">
        <v>1</v>
      </c>
      <c r="M268" s="144">
        <v>2</v>
      </c>
      <c r="N268" s="144">
        <v>1</v>
      </c>
      <c r="O268" s="144">
        <v>1</v>
      </c>
      <c r="P268" s="144">
        <v>2</v>
      </c>
      <c r="Q268" s="144">
        <v>1</v>
      </c>
      <c r="R268" s="144">
        <v>3</v>
      </c>
      <c r="S268" s="144">
        <v>2</v>
      </c>
      <c r="T268" s="144">
        <v>2</v>
      </c>
      <c r="U268" s="144">
        <v>1</v>
      </c>
      <c r="V268" s="144">
        <v>1</v>
      </c>
      <c r="W268" s="144">
        <v>3</v>
      </c>
      <c r="X268" s="144">
        <v>4</v>
      </c>
      <c r="Y268" s="144">
        <v>3</v>
      </c>
      <c r="Z268" s="144">
        <v>2</v>
      </c>
      <c r="AA268" s="144">
        <v>4</v>
      </c>
      <c r="AB268" s="144">
        <v>7</v>
      </c>
      <c r="AC268" s="144">
        <v>3</v>
      </c>
      <c r="AD268" s="144">
        <v>5</v>
      </c>
      <c r="AE268" s="144">
        <v>2</v>
      </c>
      <c r="AF268" s="3">
        <v>2</v>
      </c>
      <c r="AG268" s="144"/>
      <c r="AH268" s="144"/>
      <c r="AI268" s="144"/>
      <c r="AJ268" s="144"/>
      <c r="AK268" s="144">
        <v>17</v>
      </c>
      <c r="AM268" s="7"/>
      <c r="AP268" s="7"/>
      <c r="AX268" s="3"/>
      <c r="AY268" s="79"/>
      <c r="BA268" s="3"/>
      <c r="BD268" s="4"/>
      <c r="BT268" s="79"/>
      <c r="BU268" s="79"/>
    </row>
    <row r="269" spans="1:73" customFormat="1" x14ac:dyDescent="0.25">
      <c r="A269" s="5" t="s">
        <v>464</v>
      </c>
      <c r="B269" s="146">
        <v>9</v>
      </c>
      <c r="C269" s="176"/>
      <c r="D269" s="175"/>
      <c r="E269" s="146"/>
      <c r="F269" s="146"/>
      <c r="G269" s="146"/>
      <c r="H269" s="146">
        <v>1</v>
      </c>
      <c r="I269" s="146">
        <v>1</v>
      </c>
      <c r="J269" s="146">
        <v>2</v>
      </c>
      <c r="K269" s="146">
        <v>1</v>
      </c>
      <c r="L269" s="146">
        <v>1</v>
      </c>
      <c r="M269" s="146">
        <v>1</v>
      </c>
      <c r="N269" s="146">
        <v>2</v>
      </c>
      <c r="O269" s="146">
        <v>7</v>
      </c>
      <c r="P269" s="146">
        <v>1</v>
      </c>
      <c r="Q269" s="146">
        <v>1</v>
      </c>
      <c r="R269" s="146">
        <v>3</v>
      </c>
      <c r="S269" s="146">
        <v>5</v>
      </c>
      <c r="T269" s="146">
        <v>2</v>
      </c>
      <c r="U269" s="146">
        <v>1</v>
      </c>
      <c r="V269" s="146">
        <v>2</v>
      </c>
      <c r="W269" s="146">
        <v>2</v>
      </c>
      <c r="X269" s="146">
        <v>5</v>
      </c>
      <c r="Y269" s="146">
        <v>2</v>
      </c>
      <c r="Z269" s="146">
        <v>7</v>
      </c>
      <c r="AA269" s="146">
        <v>9</v>
      </c>
      <c r="AB269" s="146">
        <v>1</v>
      </c>
      <c r="AC269" s="146"/>
      <c r="AD269" s="146"/>
      <c r="AE269" s="146"/>
      <c r="AF269" s="3"/>
      <c r="AG269" s="146"/>
      <c r="AH269" s="146"/>
      <c r="AI269" s="146"/>
      <c r="AJ269" s="146"/>
      <c r="AK269" s="146">
        <v>14</v>
      </c>
      <c r="AM269" s="7"/>
      <c r="AP269" s="7"/>
      <c r="AX269" s="3"/>
      <c r="AY269" s="81"/>
      <c r="BA269" s="3"/>
      <c r="BD269" s="4"/>
      <c r="BT269" s="81"/>
      <c r="BU269" s="81"/>
    </row>
    <row r="270" spans="1:73" customFormat="1" x14ac:dyDescent="0.25">
      <c r="A270" s="5" t="s">
        <v>467</v>
      </c>
      <c r="B270" s="147">
        <v>9</v>
      </c>
      <c r="C270" s="176"/>
      <c r="D270" s="175"/>
      <c r="E270" s="147"/>
      <c r="F270" s="147"/>
      <c r="G270" s="147"/>
      <c r="H270" s="147">
        <v>1</v>
      </c>
      <c r="I270" s="147">
        <v>1</v>
      </c>
      <c r="J270" s="147">
        <v>1</v>
      </c>
      <c r="K270" s="147">
        <v>1</v>
      </c>
      <c r="L270" s="147">
        <v>1</v>
      </c>
      <c r="M270" s="147">
        <v>2</v>
      </c>
      <c r="N270" s="147">
        <v>1</v>
      </c>
      <c r="O270" s="147">
        <v>3</v>
      </c>
      <c r="P270" s="147">
        <v>4</v>
      </c>
      <c r="Q270" s="147">
        <v>1</v>
      </c>
      <c r="R270" s="147">
        <v>1</v>
      </c>
      <c r="S270" s="147">
        <v>3</v>
      </c>
      <c r="T270" s="147">
        <v>3</v>
      </c>
      <c r="U270" s="147">
        <v>1</v>
      </c>
      <c r="V270" s="147">
        <v>3</v>
      </c>
      <c r="W270" s="147">
        <v>1</v>
      </c>
      <c r="X270" s="147">
        <v>2</v>
      </c>
      <c r="Y270" s="147">
        <v>4</v>
      </c>
      <c r="Z270" s="147">
        <v>2</v>
      </c>
      <c r="AA270" s="147">
        <v>6</v>
      </c>
      <c r="AB270" s="147">
        <v>6</v>
      </c>
      <c r="AC270" s="147">
        <v>1</v>
      </c>
      <c r="AD270" s="147">
        <v>14</v>
      </c>
      <c r="AE270" s="147"/>
      <c r="AF270" s="3"/>
      <c r="AG270" s="147"/>
      <c r="AH270" s="147"/>
      <c r="AI270" s="147"/>
      <c r="AJ270" s="147"/>
      <c r="AK270" s="147">
        <v>17</v>
      </c>
      <c r="AM270" s="7"/>
      <c r="AP270" s="7"/>
      <c r="AX270" s="3"/>
      <c r="AY270" s="84"/>
      <c r="BA270" s="3"/>
      <c r="BD270" s="4"/>
      <c r="BT270" s="84"/>
      <c r="BU270" s="84"/>
    </row>
    <row r="271" spans="1:73" customFormat="1" x14ac:dyDescent="0.25">
      <c r="A271" s="5" t="s">
        <v>472</v>
      </c>
      <c r="B271" s="151">
        <v>9</v>
      </c>
      <c r="C271" s="176"/>
      <c r="D271" s="175"/>
      <c r="E271" s="151"/>
      <c r="F271" s="151"/>
      <c r="G271" s="151"/>
      <c r="H271" s="151">
        <v>2</v>
      </c>
      <c r="I271" s="151">
        <v>1</v>
      </c>
      <c r="J271" s="151">
        <v>1</v>
      </c>
      <c r="K271" s="151">
        <v>1</v>
      </c>
      <c r="L271" s="151">
        <v>2</v>
      </c>
      <c r="M271" s="151">
        <v>2</v>
      </c>
      <c r="N271" s="151">
        <v>2</v>
      </c>
      <c r="O271" s="151">
        <v>2</v>
      </c>
      <c r="P271" s="151">
        <v>1</v>
      </c>
      <c r="Q271" s="151">
        <v>1</v>
      </c>
      <c r="R271" s="151">
        <v>2</v>
      </c>
      <c r="S271" s="151">
        <v>10</v>
      </c>
      <c r="T271" s="151">
        <v>7</v>
      </c>
      <c r="U271" s="151">
        <v>3</v>
      </c>
      <c r="V271" s="151">
        <v>1</v>
      </c>
      <c r="W271" s="151">
        <v>1</v>
      </c>
      <c r="X271" s="151">
        <v>5</v>
      </c>
      <c r="Y271" s="151">
        <v>7</v>
      </c>
      <c r="Z271" s="151">
        <v>2</v>
      </c>
      <c r="AA271" s="151">
        <v>1</v>
      </c>
      <c r="AB271" s="151"/>
      <c r="AC271" s="151"/>
      <c r="AD271" s="151"/>
      <c r="AE271" s="151"/>
      <c r="AF271" s="3"/>
      <c r="AG271" s="151"/>
      <c r="AH271" s="151"/>
      <c r="AI271" s="151"/>
      <c r="AJ271" s="151"/>
      <c r="AK271" s="151">
        <v>12</v>
      </c>
      <c r="AM271" s="7"/>
      <c r="AP271" s="7"/>
      <c r="AX271" s="3"/>
      <c r="AY271" s="84"/>
      <c r="BA271" s="3"/>
      <c r="BD271" s="4"/>
      <c r="BT271" s="84"/>
      <c r="BU271" s="84"/>
    </row>
    <row r="272" spans="1:73" customFormat="1" x14ac:dyDescent="0.25">
      <c r="A272" s="5" t="s">
        <v>474</v>
      </c>
      <c r="B272" s="155">
        <v>9</v>
      </c>
      <c r="C272" s="176"/>
      <c r="D272" s="175"/>
      <c r="E272" s="155"/>
      <c r="F272" s="155"/>
      <c r="G272" s="155"/>
      <c r="H272" s="155">
        <v>1</v>
      </c>
      <c r="I272" s="155">
        <v>1</v>
      </c>
      <c r="J272" s="155">
        <v>1</v>
      </c>
      <c r="K272" s="155">
        <v>1</v>
      </c>
      <c r="L272" s="155">
        <v>4</v>
      </c>
      <c r="M272" s="155">
        <v>1</v>
      </c>
      <c r="N272" s="155">
        <v>1</v>
      </c>
      <c r="O272" s="155">
        <v>1</v>
      </c>
      <c r="P272" s="155">
        <v>1</v>
      </c>
      <c r="Q272" s="155">
        <v>1</v>
      </c>
      <c r="R272" s="155">
        <v>2</v>
      </c>
      <c r="S272" s="155">
        <v>1</v>
      </c>
      <c r="T272" s="155">
        <v>2</v>
      </c>
      <c r="U272" s="155">
        <v>1</v>
      </c>
      <c r="V272" s="155">
        <v>2</v>
      </c>
      <c r="W272" s="155">
        <v>1</v>
      </c>
      <c r="X272" s="155">
        <v>1</v>
      </c>
      <c r="Y272" s="155">
        <v>6</v>
      </c>
      <c r="Z272" s="155">
        <v>2</v>
      </c>
      <c r="AA272" s="155">
        <v>2</v>
      </c>
      <c r="AB272" s="155">
        <v>3</v>
      </c>
      <c r="AC272" s="155">
        <v>4</v>
      </c>
      <c r="AD272" s="155">
        <v>6</v>
      </c>
      <c r="AE272" s="155">
        <v>8</v>
      </c>
      <c r="AF272" s="3"/>
      <c r="AG272" s="155"/>
      <c r="AH272" s="155"/>
      <c r="AI272" s="155"/>
      <c r="AJ272" s="155"/>
      <c r="AK272" s="155">
        <v>18</v>
      </c>
      <c r="AM272" s="7"/>
      <c r="AP272" s="7"/>
      <c r="AX272" s="3"/>
      <c r="AY272" s="84"/>
      <c r="BA272" s="3"/>
      <c r="BD272" s="4"/>
      <c r="BT272" s="84"/>
      <c r="BU272" s="84"/>
    </row>
    <row r="273" spans="1:73" customFormat="1" x14ac:dyDescent="0.25">
      <c r="A273" s="5" t="s">
        <v>477</v>
      </c>
      <c r="B273" s="157">
        <v>9</v>
      </c>
      <c r="C273" s="176"/>
      <c r="D273" s="175"/>
      <c r="E273" s="157"/>
      <c r="F273" s="157"/>
      <c r="G273" s="157"/>
      <c r="H273" s="157">
        <v>1</v>
      </c>
      <c r="I273" s="157">
        <v>2</v>
      </c>
      <c r="J273" s="157">
        <v>1</v>
      </c>
      <c r="K273" s="157">
        <v>2</v>
      </c>
      <c r="L273" s="157">
        <v>1</v>
      </c>
      <c r="M273" s="157">
        <v>1</v>
      </c>
      <c r="N273" s="157">
        <v>2</v>
      </c>
      <c r="O273" s="157">
        <v>2</v>
      </c>
      <c r="P273" s="157">
        <v>5</v>
      </c>
      <c r="Q273" s="157">
        <v>4</v>
      </c>
      <c r="R273" s="157">
        <v>5</v>
      </c>
      <c r="S273" s="157">
        <v>3</v>
      </c>
      <c r="T273" s="157">
        <v>1</v>
      </c>
      <c r="U273" s="157">
        <v>2</v>
      </c>
      <c r="V273" s="157">
        <v>5</v>
      </c>
      <c r="W273" s="157">
        <v>3</v>
      </c>
      <c r="X273" s="157">
        <v>11</v>
      </c>
      <c r="Y273" s="157">
        <v>1</v>
      </c>
      <c r="Z273" s="157">
        <v>3</v>
      </c>
      <c r="AA273" s="157">
        <v>2</v>
      </c>
      <c r="AB273" s="157"/>
      <c r="AC273" s="157"/>
      <c r="AD273" s="157"/>
      <c r="AE273" s="157"/>
      <c r="AF273" s="3"/>
      <c r="AG273" s="157"/>
      <c r="AH273" s="157"/>
      <c r="AI273" s="157"/>
      <c r="AJ273" s="157"/>
      <c r="AK273" s="157">
        <v>13</v>
      </c>
      <c r="AM273" s="7"/>
      <c r="AP273" s="7"/>
      <c r="AX273" s="3"/>
      <c r="AY273" s="90"/>
      <c r="BA273" s="3"/>
      <c r="BD273" s="4"/>
      <c r="BT273" s="90"/>
      <c r="BU273" s="90"/>
    </row>
    <row r="274" spans="1:73" customFormat="1" x14ac:dyDescent="0.25">
      <c r="A274" s="5" t="s">
        <v>478</v>
      </c>
      <c r="B274" s="157">
        <v>9</v>
      </c>
      <c r="C274" s="176"/>
      <c r="D274" s="175"/>
      <c r="E274" s="157"/>
      <c r="F274" s="157"/>
      <c r="G274" s="157"/>
      <c r="H274" s="157">
        <v>1</v>
      </c>
      <c r="I274" s="157">
        <v>1</v>
      </c>
      <c r="J274" s="157">
        <v>2</v>
      </c>
      <c r="K274" s="157">
        <v>3</v>
      </c>
      <c r="L274" s="157">
        <v>1</v>
      </c>
      <c r="M274" s="157">
        <v>1</v>
      </c>
      <c r="N274" s="157">
        <v>2</v>
      </c>
      <c r="O274" s="157">
        <v>2</v>
      </c>
      <c r="P274" s="157">
        <v>6</v>
      </c>
      <c r="Q274" s="157">
        <v>2</v>
      </c>
      <c r="R274" s="157">
        <v>1</v>
      </c>
      <c r="S274" s="157">
        <v>2</v>
      </c>
      <c r="T274" s="157">
        <v>1</v>
      </c>
      <c r="U274" s="157">
        <v>2</v>
      </c>
      <c r="V274" s="157">
        <v>3</v>
      </c>
      <c r="W274" s="157">
        <v>2</v>
      </c>
      <c r="X274" s="157">
        <v>1</v>
      </c>
      <c r="Y274" s="157">
        <v>8</v>
      </c>
      <c r="Z274" s="157">
        <v>3</v>
      </c>
      <c r="AA274" s="157">
        <v>4</v>
      </c>
      <c r="AB274" s="157">
        <v>2</v>
      </c>
      <c r="AC274" s="157">
        <v>5</v>
      </c>
      <c r="AD274" s="157">
        <v>3</v>
      </c>
      <c r="AE274" s="157"/>
      <c r="AF274" s="3"/>
      <c r="AG274" s="157"/>
      <c r="AH274" s="157"/>
      <c r="AI274" s="157"/>
      <c r="AJ274" s="157"/>
      <c r="AK274" s="157">
        <v>15</v>
      </c>
      <c r="AM274" s="7"/>
      <c r="AP274" s="7"/>
      <c r="AX274" s="3"/>
      <c r="AY274" s="90"/>
      <c r="BA274" s="3"/>
      <c r="BD274" s="4"/>
      <c r="BT274" s="90"/>
      <c r="BU274" s="90"/>
    </row>
    <row r="275" spans="1:73" customFormat="1" x14ac:dyDescent="0.25">
      <c r="A275" s="5" t="s">
        <v>480</v>
      </c>
      <c r="B275" s="159">
        <v>9</v>
      </c>
      <c r="C275" s="176"/>
      <c r="D275" s="175"/>
      <c r="E275" s="159"/>
      <c r="F275" s="159"/>
      <c r="G275" s="159"/>
      <c r="H275" s="159">
        <v>1</v>
      </c>
      <c r="I275" s="159">
        <v>2</v>
      </c>
      <c r="J275" s="159">
        <v>1</v>
      </c>
      <c r="K275" s="159">
        <v>1</v>
      </c>
      <c r="L275" s="159">
        <v>2</v>
      </c>
      <c r="M275" s="159">
        <v>2</v>
      </c>
      <c r="N275" s="159">
        <v>1</v>
      </c>
      <c r="O275" s="159">
        <v>1</v>
      </c>
      <c r="P275" s="159">
        <v>1</v>
      </c>
      <c r="Q275" s="159">
        <v>1</v>
      </c>
      <c r="R275" s="159">
        <v>2</v>
      </c>
      <c r="S275" s="159">
        <v>2</v>
      </c>
      <c r="T275" s="159">
        <v>6</v>
      </c>
      <c r="U275" s="159">
        <v>2</v>
      </c>
      <c r="V275" s="159">
        <v>3</v>
      </c>
      <c r="W275" s="159">
        <v>3</v>
      </c>
      <c r="X275" s="159">
        <v>1</v>
      </c>
      <c r="Y275" s="159">
        <v>1</v>
      </c>
      <c r="Z275" s="159">
        <v>2</v>
      </c>
      <c r="AA275" s="159">
        <v>8</v>
      </c>
      <c r="AB275" s="159">
        <v>6</v>
      </c>
      <c r="AC275" s="159">
        <v>4</v>
      </c>
      <c r="AD275" s="159">
        <v>3</v>
      </c>
      <c r="AE275" s="159">
        <v>12</v>
      </c>
      <c r="AF275" s="3"/>
      <c r="AG275" s="159"/>
      <c r="AH275" s="159"/>
      <c r="AI275" s="159"/>
      <c r="AJ275" s="159"/>
      <c r="AK275" s="159">
        <v>15</v>
      </c>
      <c r="AM275" s="7"/>
      <c r="AP275" s="7"/>
      <c r="AY275" s="92"/>
      <c r="BD275" s="4"/>
      <c r="BT275" s="92"/>
      <c r="BU275" s="92"/>
    </row>
    <row r="276" spans="1:73" x14ac:dyDescent="0.25">
      <c r="A276" s="5" t="s">
        <v>486</v>
      </c>
      <c r="B276" s="161">
        <v>9</v>
      </c>
      <c r="E276" s="161"/>
      <c r="F276" s="161"/>
      <c r="G276" s="161"/>
      <c r="H276" s="161">
        <v>1</v>
      </c>
      <c r="I276" s="161">
        <v>2</v>
      </c>
      <c r="J276" s="161">
        <v>1</v>
      </c>
      <c r="K276" s="161">
        <v>3</v>
      </c>
      <c r="L276" s="161">
        <v>1</v>
      </c>
      <c r="M276" s="161">
        <v>1</v>
      </c>
      <c r="N276" s="161">
        <v>1</v>
      </c>
      <c r="O276" s="161">
        <v>1</v>
      </c>
      <c r="P276" s="161">
        <v>3</v>
      </c>
      <c r="Q276" s="161">
        <v>1</v>
      </c>
      <c r="R276" s="161">
        <v>3</v>
      </c>
      <c r="S276" s="161">
        <v>1</v>
      </c>
      <c r="T276" s="161">
        <v>4</v>
      </c>
      <c r="U276" s="161">
        <v>3</v>
      </c>
      <c r="V276" s="161">
        <v>5</v>
      </c>
      <c r="W276" s="161">
        <v>2</v>
      </c>
      <c r="X276" s="161">
        <v>8</v>
      </c>
      <c r="Y276" s="161">
        <v>2</v>
      </c>
      <c r="Z276" s="161">
        <v>4</v>
      </c>
      <c r="AA276" s="161">
        <v>3</v>
      </c>
      <c r="AB276" s="161"/>
      <c r="AC276" s="161"/>
      <c r="AD276" s="161"/>
      <c r="AE276" s="161"/>
      <c r="AF276" s="3"/>
      <c r="AG276" s="161"/>
      <c r="AH276" s="161"/>
      <c r="AI276" s="161"/>
      <c r="AJ276" s="161"/>
      <c r="AK276" s="161">
        <v>14</v>
      </c>
    </row>
    <row r="277" spans="1:73" x14ac:dyDescent="0.25">
      <c r="A277" s="5" t="s">
        <v>487</v>
      </c>
      <c r="B277" s="162">
        <v>9</v>
      </c>
      <c r="E277" s="162"/>
      <c r="F277" s="162"/>
      <c r="G277" s="162"/>
      <c r="H277" s="162">
        <v>4</v>
      </c>
      <c r="I277" s="162">
        <v>1</v>
      </c>
      <c r="J277" s="162">
        <v>1</v>
      </c>
      <c r="K277" s="162">
        <v>1</v>
      </c>
      <c r="L277" s="162">
        <v>2</v>
      </c>
      <c r="M277" s="162">
        <v>1</v>
      </c>
      <c r="N277" s="162">
        <v>3</v>
      </c>
      <c r="O277" s="162">
        <v>1</v>
      </c>
      <c r="P277" s="162">
        <v>1</v>
      </c>
      <c r="Q277" s="162">
        <v>4</v>
      </c>
      <c r="R277" s="162">
        <v>2</v>
      </c>
      <c r="S277" s="162">
        <v>1</v>
      </c>
      <c r="T277" s="162">
        <v>1</v>
      </c>
      <c r="U277" s="162">
        <v>1</v>
      </c>
      <c r="V277" s="162">
        <v>1</v>
      </c>
      <c r="W277" s="162">
        <v>9</v>
      </c>
      <c r="X277" s="162">
        <v>1</v>
      </c>
      <c r="Y277" s="162">
        <v>8</v>
      </c>
      <c r="Z277" s="162">
        <v>1</v>
      </c>
      <c r="AA277" s="162"/>
      <c r="AB277" s="162"/>
      <c r="AC277" s="162"/>
      <c r="AD277" s="162"/>
      <c r="AE277" s="162"/>
      <c r="AF277" s="3"/>
      <c r="AG277" s="162"/>
      <c r="AH277" s="162"/>
      <c r="AI277" s="162"/>
      <c r="AJ277" s="162"/>
      <c r="AK277" s="162">
        <v>15</v>
      </c>
    </row>
    <row r="278" spans="1:73" x14ac:dyDescent="0.25">
      <c r="A278" s="5" t="s">
        <v>489</v>
      </c>
      <c r="B278" s="162">
        <v>9</v>
      </c>
      <c r="E278" s="162"/>
      <c r="F278" s="162"/>
      <c r="G278" s="162"/>
      <c r="H278" s="162">
        <v>1</v>
      </c>
      <c r="I278" s="162">
        <v>1</v>
      </c>
      <c r="J278" s="162">
        <v>3</v>
      </c>
      <c r="K278" s="162">
        <v>2</v>
      </c>
      <c r="L278" s="162">
        <v>1</v>
      </c>
      <c r="M278" s="162">
        <v>1</v>
      </c>
      <c r="N278" s="162">
        <v>4</v>
      </c>
      <c r="O278" s="162">
        <v>1</v>
      </c>
      <c r="P278" s="162">
        <v>1</v>
      </c>
      <c r="Q278" s="162">
        <v>1</v>
      </c>
      <c r="R278" s="162">
        <v>2</v>
      </c>
      <c r="S278" s="162">
        <v>1</v>
      </c>
      <c r="T278" s="162">
        <v>2</v>
      </c>
      <c r="U278" s="162">
        <v>4</v>
      </c>
      <c r="V278" s="162">
        <v>1</v>
      </c>
      <c r="W278" s="162">
        <v>1</v>
      </c>
      <c r="X278" s="162">
        <v>6</v>
      </c>
      <c r="Y278" s="162">
        <v>2</v>
      </c>
      <c r="Z278" s="162">
        <v>6</v>
      </c>
      <c r="AA278" s="162">
        <v>5</v>
      </c>
      <c r="AB278" s="162">
        <v>4</v>
      </c>
      <c r="AC278" s="162">
        <v>7</v>
      </c>
      <c r="AD278" s="162"/>
      <c r="AE278" s="162"/>
      <c r="AF278" s="3"/>
      <c r="AG278" s="162"/>
      <c r="AH278" s="162"/>
      <c r="AI278" s="162"/>
      <c r="AJ278" s="162"/>
      <c r="AK278" s="162">
        <v>16</v>
      </c>
    </row>
    <row r="279" spans="1:73" x14ac:dyDescent="0.25">
      <c r="A279" s="5" t="s">
        <v>490</v>
      </c>
      <c r="B279" s="163">
        <v>9</v>
      </c>
      <c r="E279" s="163"/>
      <c r="F279" s="163"/>
      <c r="G279" s="163"/>
      <c r="H279" s="163">
        <v>1</v>
      </c>
      <c r="I279" s="163">
        <v>1</v>
      </c>
      <c r="J279" s="163">
        <v>1</v>
      </c>
      <c r="K279" s="163">
        <v>2</v>
      </c>
      <c r="L279" s="163">
        <v>1</v>
      </c>
      <c r="M279" s="163">
        <v>1</v>
      </c>
      <c r="N279" s="163">
        <v>1</v>
      </c>
      <c r="O279" s="163">
        <v>1</v>
      </c>
      <c r="P279" s="163">
        <v>1</v>
      </c>
      <c r="Q279" s="163">
        <v>1</v>
      </c>
      <c r="R279" s="163">
        <v>2</v>
      </c>
      <c r="S279" s="163">
        <v>2</v>
      </c>
      <c r="T279" s="163">
        <v>5</v>
      </c>
      <c r="U279" s="163">
        <v>4</v>
      </c>
      <c r="V279" s="163">
        <v>3</v>
      </c>
      <c r="W279" s="163">
        <v>2</v>
      </c>
      <c r="X279" s="163">
        <v>1</v>
      </c>
      <c r="Y279" s="163">
        <v>3</v>
      </c>
      <c r="Z279" s="163">
        <v>3</v>
      </c>
      <c r="AA279" s="163">
        <v>3</v>
      </c>
      <c r="AB279" s="163">
        <v>2</v>
      </c>
      <c r="AC279" s="163">
        <v>2</v>
      </c>
      <c r="AD279" s="163">
        <v>1</v>
      </c>
      <c r="AE279" s="163">
        <v>5</v>
      </c>
      <c r="AF279" s="3">
        <v>1</v>
      </c>
      <c r="AG279" s="163">
        <v>3</v>
      </c>
      <c r="AH279" s="163"/>
      <c r="AI279" s="163"/>
      <c r="AJ279" s="163"/>
      <c r="AK279" s="163">
        <v>17</v>
      </c>
    </row>
    <row r="280" spans="1:73" x14ac:dyDescent="0.25">
      <c r="A280" s="5" t="s">
        <v>491</v>
      </c>
      <c r="B280" s="164">
        <v>9</v>
      </c>
      <c r="E280" s="164"/>
      <c r="F280" s="164"/>
      <c r="G280" s="164"/>
      <c r="H280" s="164">
        <v>1</v>
      </c>
      <c r="I280" s="164">
        <v>1</v>
      </c>
      <c r="J280" s="164">
        <v>1</v>
      </c>
      <c r="K280" s="164">
        <v>1</v>
      </c>
      <c r="L280" s="164">
        <v>1</v>
      </c>
      <c r="M280" s="164">
        <v>1</v>
      </c>
      <c r="N280" s="164">
        <v>2</v>
      </c>
      <c r="O280" s="164">
        <v>3</v>
      </c>
      <c r="P280" s="164">
        <v>1</v>
      </c>
      <c r="Q280" s="164">
        <v>1</v>
      </c>
      <c r="R280" s="164">
        <v>3</v>
      </c>
      <c r="S280" s="164">
        <v>2</v>
      </c>
      <c r="T280" s="164">
        <v>1</v>
      </c>
      <c r="U280" s="164">
        <v>1</v>
      </c>
      <c r="V280" s="164">
        <v>1</v>
      </c>
      <c r="W280" s="164">
        <v>17</v>
      </c>
      <c r="X280" s="164">
        <v>7</v>
      </c>
      <c r="Y280" s="164">
        <v>1</v>
      </c>
      <c r="Z280" s="164"/>
      <c r="AA280" s="164"/>
      <c r="AB280" s="164"/>
      <c r="AC280" s="164"/>
      <c r="AD280" s="164"/>
      <c r="AE280" s="164"/>
      <c r="AF280" s="3"/>
      <c r="AG280" s="164"/>
      <c r="AH280" s="164"/>
      <c r="AI280" s="164"/>
      <c r="AJ280" s="164"/>
      <c r="AK280" s="164">
        <v>15</v>
      </c>
    </row>
    <row r="281" spans="1:73" x14ac:dyDescent="0.25">
      <c r="A281" s="5" t="s">
        <v>493</v>
      </c>
      <c r="B281" s="165">
        <v>9</v>
      </c>
      <c r="E281" s="165"/>
      <c r="F281" s="165"/>
      <c r="G281" s="165"/>
      <c r="H281" s="165">
        <v>1</v>
      </c>
      <c r="I281" s="165">
        <v>2</v>
      </c>
      <c r="J281" s="165">
        <v>1</v>
      </c>
      <c r="K281" s="165">
        <v>1</v>
      </c>
      <c r="L281" s="165">
        <v>1</v>
      </c>
      <c r="M281" s="165">
        <v>2</v>
      </c>
      <c r="N281" s="165">
        <v>1</v>
      </c>
      <c r="O281" s="165">
        <v>1</v>
      </c>
      <c r="P281" s="165">
        <v>3</v>
      </c>
      <c r="Q281" s="165">
        <v>2</v>
      </c>
      <c r="R281" s="165">
        <v>1</v>
      </c>
      <c r="S281" s="165">
        <v>4</v>
      </c>
      <c r="T281" s="165">
        <v>2</v>
      </c>
      <c r="U281" s="165">
        <v>4</v>
      </c>
      <c r="V281" s="165">
        <v>1</v>
      </c>
      <c r="W281" s="165">
        <v>1</v>
      </c>
      <c r="X281" s="165">
        <v>6</v>
      </c>
      <c r="Y281" s="165">
        <v>1</v>
      </c>
      <c r="Z281" s="165">
        <v>1</v>
      </c>
      <c r="AA281" s="165">
        <v>7</v>
      </c>
      <c r="AB281" s="165">
        <v>11</v>
      </c>
      <c r="AC281" s="165"/>
      <c r="AD281" s="165"/>
      <c r="AE281" s="165"/>
      <c r="AF281" s="3"/>
      <c r="AG281" s="165"/>
      <c r="AH281" s="165"/>
      <c r="AI281" s="165"/>
      <c r="AJ281" s="165"/>
      <c r="AK281" s="165">
        <v>16</v>
      </c>
    </row>
    <row r="282" spans="1:73" x14ac:dyDescent="0.25">
      <c r="A282" s="5" t="s">
        <v>495</v>
      </c>
      <c r="B282" s="165">
        <v>9</v>
      </c>
      <c r="E282" s="165"/>
      <c r="F282" s="165"/>
      <c r="G282" s="165"/>
      <c r="H282" s="165">
        <v>1</v>
      </c>
      <c r="I282" s="165">
        <v>1</v>
      </c>
      <c r="J282" s="165">
        <v>1</v>
      </c>
      <c r="K282" s="165">
        <v>2</v>
      </c>
      <c r="L282" s="165">
        <v>2</v>
      </c>
      <c r="M282" s="165">
        <v>1</v>
      </c>
      <c r="N282" s="165">
        <v>2</v>
      </c>
      <c r="O282" s="165">
        <v>4</v>
      </c>
      <c r="P282" s="165">
        <v>1</v>
      </c>
      <c r="Q282" s="165">
        <v>2</v>
      </c>
      <c r="R282" s="165">
        <v>2</v>
      </c>
      <c r="S282" s="165">
        <v>1</v>
      </c>
      <c r="T282" s="165">
        <v>3</v>
      </c>
      <c r="U282" s="165">
        <v>1</v>
      </c>
      <c r="V282" s="165">
        <v>1</v>
      </c>
      <c r="W282" s="165">
        <v>1</v>
      </c>
      <c r="X282" s="165">
        <v>1</v>
      </c>
      <c r="Y282" s="165">
        <v>1</v>
      </c>
      <c r="Z282" s="165">
        <v>12</v>
      </c>
      <c r="AA282" s="165">
        <v>6</v>
      </c>
      <c r="AB282" s="165">
        <v>4</v>
      </c>
      <c r="AC282" s="165"/>
      <c r="AD282" s="165"/>
      <c r="AE282" s="165"/>
      <c r="AF282" s="3"/>
      <c r="AG282" s="165"/>
      <c r="AH282" s="165"/>
      <c r="AI282" s="165"/>
      <c r="AJ282" s="165"/>
      <c r="AK282" s="165">
        <v>18</v>
      </c>
    </row>
    <row r="283" spans="1:73" x14ac:dyDescent="0.25">
      <c r="A283" s="5" t="s">
        <v>496</v>
      </c>
      <c r="B283" s="165">
        <v>9</v>
      </c>
      <c r="E283" s="165"/>
      <c r="F283" s="165"/>
      <c r="G283" s="165"/>
      <c r="H283" s="165">
        <v>1</v>
      </c>
      <c r="I283" s="165">
        <v>1</v>
      </c>
      <c r="J283" s="165">
        <v>3</v>
      </c>
      <c r="K283" s="165">
        <v>1</v>
      </c>
      <c r="L283" s="165">
        <v>1</v>
      </c>
      <c r="M283" s="165">
        <v>2</v>
      </c>
      <c r="N283" s="165">
        <v>2</v>
      </c>
      <c r="O283" s="165">
        <v>1</v>
      </c>
      <c r="P283" s="165">
        <v>1</v>
      </c>
      <c r="Q283" s="165">
        <v>1</v>
      </c>
      <c r="R283" s="165">
        <v>1</v>
      </c>
      <c r="S283" s="165">
        <v>3</v>
      </c>
      <c r="T283" s="165">
        <v>1</v>
      </c>
      <c r="U283" s="165">
        <v>1</v>
      </c>
      <c r="V283" s="165">
        <v>3</v>
      </c>
      <c r="W283" s="165">
        <v>9</v>
      </c>
      <c r="X283" s="165">
        <v>1</v>
      </c>
      <c r="Y283" s="165">
        <v>8</v>
      </c>
      <c r="Z283" s="165">
        <v>8</v>
      </c>
      <c r="AA283" s="165">
        <v>2</v>
      </c>
      <c r="AB283" s="165">
        <v>2</v>
      </c>
      <c r="AC283" s="165"/>
      <c r="AD283" s="165"/>
      <c r="AE283" s="165"/>
      <c r="AF283" s="3"/>
      <c r="AG283" s="165"/>
      <c r="AH283" s="165"/>
      <c r="AI283" s="165"/>
      <c r="AJ283" s="165"/>
      <c r="AK283" s="165">
        <v>15</v>
      </c>
    </row>
    <row r="284" spans="1:73" x14ac:dyDescent="0.25">
      <c r="A284" s="5" t="s">
        <v>497</v>
      </c>
      <c r="B284" s="165">
        <v>9</v>
      </c>
      <c r="E284" s="165"/>
      <c r="F284" s="165"/>
      <c r="G284" s="165"/>
      <c r="H284" s="165">
        <v>1</v>
      </c>
      <c r="I284" s="165">
        <v>1</v>
      </c>
      <c r="J284" s="165">
        <v>1</v>
      </c>
      <c r="K284" s="165">
        <v>1</v>
      </c>
      <c r="L284" s="165">
        <v>1</v>
      </c>
      <c r="M284" s="165">
        <v>1</v>
      </c>
      <c r="N284" s="165">
        <v>3</v>
      </c>
      <c r="O284" s="165">
        <v>2</v>
      </c>
      <c r="P284" s="165">
        <v>2</v>
      </c>
      <c r="Q284" s="165">
        <v>1</v>
      </c>
      <c r="R284" s="165">
        <v>5</v>
      </c>
      <c r="S284" s="165">
        <v>1</v>
      </c>
      <c r="T284" s="165">
        <v>8</v>
      </c>
      <c r="U284" s="165">
        <v>2</v>
      </c>
      <c r="V284" s="165">
        <v>4</v>
      </c>
      <c r="W284" s="165">
        <v>3</v>
      </c>
      <c r="X284" s="165">
        <v>3</v>
      </c>
      <c r="Y284" s="165">
        <v>1</v>
      </c>
      <c r="Z284" s="165">
        <v>1</v>
      </c>
      <c r="AA284" s="165">
        <v>1</v>
      </c>
      <c r="AB284" s="165">
        <v>4</v>
      </c>
      <c r="AC284" s="165">
        <v>1</v>
      </c>
      <c r="AD284" s="165">
        <v>3</v>
      </c>
      <c r="AE284" s="165">
        <v>6</v>
      </c>
      <c r="AF284" s="3"/>
      <c r="AG284" s="165"/>
      <c r="AH284" s="165"/>
      <c r="AI284" s="165"/>
      <c r="AJ284" s="165"/>
      <c r="AK284" s="165">
        <v>14</v>
      </c>
    </row>
    <row r="285" spans="1:73" x14ac:dyDescent="0.25">
      <c r="A285" s="5" t="s">
        <v>500</v>
      </c>
      <c r="B285" s="169">
        <v>9</v>
      </c>
      <c r="E285" s="169"/>
      <c r="F285" s="169"/>
      <c r="G285" s="169"/>
      <c r="H285" s="169">
        <v>1</v>
      </c>
      <c r="I285" s="169">
        <v>1</v>
      </c>
      <c r="J285" s="169">
        <v>1</v>
      </c>
      <c r="K285" s="169">
        <v>1</v>
      </c>
      <c r="L285" s="169">
        <v>1</v>
      </c>
      <c r="M285" s="169">
        <v>1</v>
      </c>
      <c r="N285" s="169">
        <v>1</v>
      </c>
      <c r="O285" s="169">
        <v>1</v>
      </c>
      <c r="P285" s="169">
        <v>1</v>
      </c>
      <c r="Q285" s="169">
        <v>2</v>
      </c>
      <c r="R285" s="169">
        <v>1</v>
      </c>
      <c r="S285" s="169">
        <v>2</v>
      </c>
      <c r="T285" s="169">
        <v>1</v>
      </c>
      <c r="U285" s="169">
        <v>2</v>
      </c>
      <c r="V285" s="169">
        <v>6</v>
      </c>
      <c r="W285" s="169">
        <v>1</v>
      </c>
      <c r="X285" s="169">
        <v>3</v>
      </c>
      <c r="Y285" s="169">
        <v>3</v>
      </c>
      <c r="Z285" s="169">
        <v>4</v>
      </c>
      <c r="AA285" s="169">
        <v>2</v>
      </c>
      <c r="AB285" s="169">
        <v>4</v>
      </c>
      <c r="AC285" s="169">
        <v>4</v>
      </c>
      <c r="AD285" s="169">
        <v>3</v>
      </c>
      <c r="AE285" s="169">
        <v>2</v>
      </c>
      <c r="AF285" s="3">
        <v>4</v>
      </c>
      <c r="AG285" s="169"/>
      <c r="AH285" s="169"/>
      <c r="AI285" s="169"/>
      <c r="AJ285" s="169"/>
      <c r="AK285" s="169">
        <v>18</v>
      </c>
    </row>
    <row r="286" spans="1:73" x14ac:dyDescent="0.25">
      <c r="A286" s="5" t="s">
        <v>502</v>
      </c>
      <c r="B286" s="169">
        <v>9</v>
      </c>
      <c r="E286" s="169"/>
      <c r="F286" s="169"/>
      <c r="G286" s="169"/>
      <c r="H286" s="169">
        <v>1</v>
      </c>
      <c r="I286" s="169">
        <v>1</v>
      </c>
      <c r="J286" s="169">
        <v>1</v>
      </c>
      <c r="K286" s="169">
        <v>1</v>
      </c>
      <c r="L286" s="169">
        <v>1</v>
      </c>
      <c r="M286" s="169">
        <v>1</v>
      </c>
      <c r="N286" s="169">
        <v>1</v>
      </c>
      <c r="O286" s="169">
        <v>1</v>
      </c>
      <c r="P286" s="169">
        <v>2</v>
      </c>
      <c r="Q286" s="169">
        <v>4</v>
      </c>
      <c r="R286" s="169">
        <v>3</v>
      </c>
      <c r="S286" s="169">
        <v>4</v>
      </c>
      <c r="T286" s="169">
        <v>4</v>
      </c>
      <c r="U286" s="169">
        <v>2</v>
      </c>
      <c r="V286" s="169">
        <v>1</v>
      </c>
      <c r="W286" s="169">
        <v>5</v>
      </c>
      <c r="X286" s="169">
        <v>1</v>
      </c>
      <c r="Y286" s="169">
        <v>1</v>
      </c>
      <c r="Z286" s="169">
        <v>8</v>
      </c>
      <c r="AA286" s="169">
        <v>2</v>
      </c>
      <c r="AB286" s="169">
        <v>3</v>
      </c>
      <c r="AC286" s="169">
        <v>7</v>
      </c>
      <c r="AD286" s="169">
        <v>2</v>
      </c>
      <c r="AE286" s="169"/>
      <c r="AF286" s="3"/>
      <c r="AG286" s="169"/>
      <c r="AH286" s="169"/>
      <c r="AI286" s="169"/>
      <c r="AJ286" s="169"/>
      <c r="AK286" s="169">
        <v>15</v>
      </c>
    </row>
    <row r="287" spans="1:73" x14ac:dyDescent="0.25">
      <c r="A287" s="5" t="s">
        <v>509</v>
      </c>
      <c r="B287" s="171">
        <v>9</v>
      </c>
      <c r="E287" s="171"/>
      <c r="F287" s="171"/>
      <c r="G287" s="171"/>
      <c r="H287" s="171">
        <v>1</v>
      </c>
      <c r="I287" s="171">
        <v>1</v>
      </c>
      <c r="J287" s="171">
        <v>1</v>
      </c>
      <c r="K287" s="171">
        <v>6</v>
      </c>
      <c r="L287" s="171">
        <v>1</v>
      </c>
      <c r="M287" s="171">
        <v>3</v>
      </c>
      <c r="N287" s="171">
        <v>2</v>
      </c>
      <c r="O287" s="171">
        <v>3</v>
      </c>
      <c r="P287" s="171">
        <v>1</v>
      </c>
      <c r="Q287" s="171">
        <v>2</v>
      </c>
      <c r="R287" s="171">
        <v>3</v>
      </c>
      <c r="S287" s="171">
        <v>2</v>
      </c>
      <c r="T287" s="171">
        <v>1</v>
      </c>
      <c r="U287" s="171">
        <v>2</v>
      </c>
      <c r="V287" s="171">
        <v>2</v>
      </c>
      <c r="W287" s="171">
        <v>2</v>
      </c>
      <c r="X287" s="171">
        <v>1</v>
      </c>
      <c r="Y287" s="171">
        <v>2</v>
      </c>
      <c r="Z287" s="171">
        <v>1</v>
      </c>
      <c r="AA287" s="171">
        <v>1</v>
      </c>
      <c r="AB287" s="171">
        <v>1</v>
      </c>
      <c r="AC287" s="171">
        <v>1</v>
      </c>
      <c r="AD287" s="171">
        <v>3</v>
      </c>
      <c r="AE287" s="171"/>
      <c r="AF287" s="3"/>
      <c r="AG287" s="171"/>
      <c r="AH287" s="171"/>
      <c r="AI287" s="171"/>
      <c r="AJ287" s="171"/>
      <c r="AK287" s="171">
        <v>14</v>
      </c>
    </row>
    <row r="288" spans="1:73" x14ac:dyDescent="0.25">
      <c r="A288" s="5" t="s">
        <v>510</v>
      </c>
      <c r="B288" s="171">
        <v>9</v>
      </c>
      <c r="E288" s="171"/>
      <c r="F288" s="171"/>
      <c r="G288" s="171"/>
      <c r="H288" s="171">
        <v>1</v>
      </c>
      <c r="I288" s="171">
        <v>2</v>
      </c>
      <c r="J288" s="171">
        <v>1</v>
      </c>
      <c r="K288" s="171">
        <v>3</v>
      </c>
      <c r="L288" s="171">
        <v>2</v>
      </c>
      <c r="M288" s="171">
        <v>2</v>
      </c>
      <c r="N288" s="171">
        <v>1</v>
      </c>
      <c r="O288" s="171">
        <v>4</v>
      </c>
      <c r="P288" s="171">
        <v>1</v>
      </c>
      <c r="Q288" s="171">
        <v>1</v>
      </c>
      <c r="R288" s="171">
        <v>1</v>
      </c>
      <c r="S288" s="171">
        <v>1</v>
      </c>
      <c r="T288" s="171">
        <v>1</v>
      </c>
      <c r="U288" s="171">
        <v>1</v>
      </c>
      <c r="V288" s="171">
        <v>2</v>
      </c>
      <c r="W288" s="171">
        <v>5</v>
      </c>
      <c r="X288" s="171">
        <v>2</v>
      </c>
      <c r="Y288" s="171">
        <v>1</v>
      </c>
      <c r="Z288" s="171">
        <v>7</v>
      </c>
      <c r="AA288" s="171">
        <v>3</v>
      </c>
      <c r="AB288" s="171">
        <v>1</v>
      </c>
      <c r="AC288" s="171">
        <v>1</v>
      </c>
      <c r="AD288" s="171">
        <v>10</v>
      </c>
      <c r="AE288" s="171"/>
      <c r="AF288" s="3"/>
      <c r="AG288" s="171"/>
      <c r="AH288" s="171"/>
      <c r="AI288" s="171"/>
      <c r="AJ288" s="171"/>
      <c r="AK288" s="171">
        <v>16</v>
      </c>
    </row>
    <row r="289" spans="1:37" x14ac:dyDescent="0.25">
      <c r="A289" s="5" t="s">
        <v>511</v>
      </c>
      <c r="B289" s="171">
        <v>9</v>
      </c>
      <c r="E289" s="171"/>
      <c r="F289" s="171"/>
      <c r="G289" s="171"/>
      <c r="H289" s="171">
        <v>1</v>
      </c>
      <c r="I289" s="171">
        <v>1</v>
      </c>
      <c r="J289" s="171">
        <v>3</v>
      </c>
      <c r="K289" s="171">
        <v>1</v>
      </c>
      <c r="L289" s="171">
        <v>2</v>
      </c>
      <c r="M289" s="171">
        <v>1</v>
      </c>
      <c r="N289" s="171">
        <v>1</v>
      </c>
      <c r="O289" s="171">
        <v>1</v>
      </c>
      <c r="P289" s="171">
        <v>7</v>
      </c>
      <c r="Q289" s="171">
        <v>2</v>
      </c>
      <c r="R289" s="171">
        <v>5</v>
      </c>
      <c r="S289" s="171">
        <v>1</v>
      </c>
      <c r="T289" s="171">
        <v>1</v>
      </c>
      <c r="U289" s="171">
        <v>1</v>
      </c>
      <c r="V289" s="171">
        <v>5</v>
      </c>
      <c r="W289" s="171">
        <v>4</v>
      </c>
      <c r="X289" s="171">
        <v>2</v>
      </c>
      <c r="Y289" s="171">
        <v>1</v>
      </c>
      <c r="Z289" s="171">
        <v>2</v>
      </c>
      <c r="AA289" s="171">
        <v>5</v>
      </c>
      <c r="AB289" s="171">
        <v>2</v>
      </c>
      <c r="AC289" s="171">
        <v>1</v>
      </c>
      <c r="AD289" s="171"/>
      <c r="AE289" s="171"/>
      <c r="AF289" s="3"/>
      <c r="AG289" s="171"/>
      <c r="AH289" s="171"/>
      <c r="AI289" s="171"/>
      <c r="AJ289" s="171"/>
      <c r="AK289" s="171">
        <v>14</v>
      </c>
    </row>
    <row r="290" spans="1:37" x14ac:dyDescent="0.25">
      <c r="A290" s="5" t="s">
        <v>515</v>
      </c>
      <c r="B290" s="172">
        <v>9</v>
      </c>
      <c r="E290" s="172"/>
      <c r="F290" s="172"/>
      <c r="G290" s="172"/>
      <c r="H290" s="172">
        <v>1</v>
      </c>
      <c r="I290" s="172">
        <v>1</v>
      </c>
      <c r="J290" s="172">
        <v>1</v>
      </c>
      <c r="K290" s="172">
        <v>2</v>
      </c>
      <c r="L290" s="172">
        <v>1</v>
      </c>
      <c r="M290" s="172">
        <v>1</v>
      </c>
      <c r="N290" s="172">
        <v>4</v>
      </c>
      <c r="O290" s="172">
        <v>1</v>
      </c>
      <c r="P290" s="172">
        <v>1</v>
      </c>
      <c r="Q290" s="172">
        <v>2</v>
      </c>
      <c r="R290" s="172">
        <v>1</v>
      </c>
      <c r="S290" s="172">
        <v>6</v>
      </c>
      <c r="T290" s="172">
        <v>3</v>
      </c>
      <c r="U290" s="172">
        <v>2</v>
      </c>
      <c r="V290" s="172">
        <v>2</v>
      </c>
      <c r="W290" s="172">
        <v>4</v>
      </c>
      <c r="X290" s="172"/>
      <c r="Y290" s="172"/>
      <c r="Z290" s="172"/>
      <c r="AA290" s="172"/>
      <c r="AB290" s="172"/>
      <c r="AC290" s="172"/>
      <c r="AD290" s="172"/>
      <c r="AE290" s="172"/>
      <c r="AF290" s="3"/>
      <c r="AG290" s="172"/>
      <c r="AH290" s="172"/>
      <c r="AI290" s="172"/>
      <c r="AJ290" s="172"/>
      <c r="AK290" s="172">
        <v>15</v>
      </c>
    </row>
    <row r="291" spans="1:37" x14ac:dyDescent="0.25">
      <c r="A291" s="5" t="s">
        <v>516</v>
      </c>
      <c r="B291" s="172">
        <v>9</v>
      </c>
      <c r="E291" s="172"/>
      <c r="F291" s="172"/>
      <c r="G291" s="172"/>
      <c r="H291" s="172">
        <v>1</v>
      </c>
      <c r="I291" s="172">
        <v>1</v>
      </c>
      <c r="J291" s="172">
        <v>1</v>
      </c>
      <c r="K291" s="172">
        <v>1</v>
      </c>
      <c r="L291" s="172">
        <v>1</v>
      </c>
      <c r="M291" s="172">
        <v>1</v>
      </c>
      <c r="N291" s="172">
        <v>2</v>
      </c>
      <c r="O291" s="172">
        <v>1</v>
      </c>
      <c r="P291" s="172">
        <v>1</v>
      </c>
      <c r="Q291" s="172">
        <v>1</v>
      </c>
      <c r="R291" s="172">
        <v>1</v>
      </c>
      <c r="S291" s="172">
        <v>3</v>
      </c>
      <c r="T291" s="172">
        <v>1</v>
      </c>
      <c r="U291" s="172">
        <v>1</v>
      </c>
      <c r="V291" s="172">
        <v>3</v>
      </c>
      <c r="W291" s="172">
        <v>4</v>
      </c>
      <c r="X291" s="172">
        <v>1</v>
      </c>
      <c r="Y291" s="172">
        <v>2</v>
      </c>
      <c r="Z291" s="172">
        <v>5</v>
      </c>
      <c r="AA291" s="172">
        <v>6</v>
      </c>
      <c r="AB291" s="172"/>
      <c r="AC291" s="172"/>
      <c r="AD291" s="172"/>
      <c r="AE291" s="172"/>
      <c r="AF291" s="3"/>
      <c r="AG291" s="172"/>
      <c r="AH291" s="172"/>
      <c r="AI291" s="172"/>
      <c r="AJ291" s="172"/>
      <c r="AK291" s="172">
        <v>18</v>
      </c>
    </row>
    <row r="292" spans="1:37" x14ac:dyDescent="0.25">
      <c r="A292" s="5" t="s">
        <v>517</v>
      </c>
      <c r="B292" s="172">
        <v>9</v>
      </c>
      <c r="E292" s="172"/>
      <c r="F292" s="172"/>
      <c r="G292" s="172"/>
      <c r="H292" s="172">
        <v>2</v>
      </c>
      <c r="I292" s="172">
        <v>1</v>
      </c>
      <c r="J292" s="172">
        <v>4</v>
      </c>
      <c r="K292" s="172">
        <v>1</v>
      </c>
      <c r="L292" s="172">
        <v>1</v>
      </c>
      <c r="M292" s="172">
        <v>2</v>
      </c>
      <c r="N292" s="172">
        <v>1</v>
      </c>
      <c r="O292" s="172">
        <v>1</v>
      </c>
      <c r="P292" s="172">
        <v>1</v>
      </c>
      <c r="Q292" s="172">
        <v>1</v>
      </c>
      <c r="R292" s="172">
        <v>2</v>
      </c>
      <c r="S292" s="172">
        <v>2</v>
      </c>
      <c r="T292" s="172">
        <v>8</v>
      </c>
      <c r="U292" s="172">
        <v>2</v>
      </c>
      <c r="V292" s="172">
        <v>2</v>
      </c>
      <c r="W292" s="172">
        <v>3</v>
      </c>
      <c r="X292" s="172">
        <v>11</v>
      </c>
      <c r="Y292" s="172">
        <v>1</v>
      </c>
      <c r="Z292" s="172">
        <v>2</v>
      </c>
      <c r="AA292" s="172">
        <v>6</v>
      </c>
      <c r="AB292" s="172"/>
      <c r="AC292" s="172"/>
      <c r="AD292" s="172"/>
      <c r="AE292" s="172"/>
      <c r="AF292" s="3"/>
      <c r="AG292" s="172"/>
      <c r="AH292" s="172"/>
      <c r="AI292" s="172"/>
      <c r="AJ292" s="172"/>
      <c r="AK292" s="172">
        <v>14</v>
      </c>
    </row>
    <row r="293" spans="1:37" x14ac:dyDescent="0.25">
      <c r="A293" s="5" t="s">
        <v>518</v>
      </c>
      <c r="B293" s="172">
        <v>9</v>
      </c>
      <c r="E293" s="172"/>
      <c r="F293" s="172"/>
      <c r="G293" s="172"/>
      <c r="H293" s="172">
        <v>1</v>
      </c>
      <c r="I293" s="172">
        <v>1</v>
      </c>
      <c r="J293" s="172">
        <v>2</v>
      </c>
      <c r="K293" s="172">
        <v>1</v>
      </c>
      <c r="L293" s="172">
        <v>1</v>
      </c>
      <c r="M293" s="172">
        <v>1</v>
      </c>
      <c r="N293" s="172">
        <v>3</v>
      </c>
      <c r="O293" s="172">
        <v>1</v>
      </c>
      <c r="P293" s="172">
        <v>3</v>
      </c>
      <c r="Q293" s="172">
        <v>2</v>
      </c>
      <c r="R293" s="172">
        <v>5</v>
      </c>
      <c r="S293" s="172">
        <v>1</v>
      </c>
      <c r="T293" s="172">
        <v>3</v>
      </c>
      <c r="U293" s="172">
        <v>2</v>
      </c>
      <c r="V293" s="172">
        <v>1</v>
      </c>
      <c r="W293" s="172">
        <v>1</v>
      </c>
      <c r="X293" s="172">
        <v>1</v>
      </c>
      <c r="Y293" s="172">
        <v>1</v>
      </c>
      <c r="Z293" s="172">
        <v>3</v>
      </c>
      <c r="AA293" s="172">
        <v>5</v>
      </c>
      <c r="AB293" s="172">
        <v>6</v>
      </c>
      <c r="AC293" s="172">
        <v>7</v>
      </c>
      <c r="AD293" s="172">
        <v>2</v>
      </c>
      <c r="AE293" s="172"/>
      <c r="AF293" s="3"/>
      <c r="AG293" s="172"/>
      <c r="AH293" s="172"/>
      <c r="AI293" s="172"/>
      <c r="AJ293" s="172"/>
      <c r="AK293" s="172">
        <v>17</v>
      </c>
    </row>
    <row r="294" spans="1:37" x14ac:dyDescent="0.25">
      <c r="A294" s="5" t="s">
        <v>523</v>
      </c>
      <c r="B294" s="173">
        <v>9</v>
      </c>
      <c r="E294" s="173"/>
      <c r="F294" s="173"/>
      <c r="G294" s="173"/>
      <c r="H294" s="173">
        <v>1</v>
      </c>
      <c r="I294" s="173">
        <v>2</v>
      </c>
      <c r="J294" s="173">
        <v>2</v>
      </c>
      <c r="K294" s="173">
        <v>2</v>
      </c>
      <c r="L294" s="173">
        <v>1</v>
      </c>
      <c r="M294" s="173">
        <v>1</v>
      </c>
      <c r="N294" s="173">
        <v>3</v>
      </c>
      <c r="O294" s="173">
        <v>1</v>
      </c>
      <c r="P294" s="173">
        <v>2</v>
      </c>
      <c r="Q294" s="173">
        <v>1</v>
      </c>
      <c r="R294" s="173">
        <v>1</v>
      </c>
      <c r="S294" s="173">
        <v>4</v>
      </c>
      <c r="T294" s="173">
        <v>1</v>
      </c>
      <c r="U294" s="173">
        <v>1</v>
      </c>
      <c r="V294" s="173">
        <v>2</v>
      </c>
      <c r="W294" s="173">
        <v>1</v>
      </c>
      <c r="X294" s="173">
        <v>3</v>
      </c>
      <c r="Y294" s="173">
        <v>6</v>
      </c>
      <c r="Z294" s="173">
        <v>3</v>
      </c>
      <c r="AA294" s="173">
        <v>3</v>
      </c>
      <c r="AB294" s="173">
        <v>3</v>
      </c>
      <c r="AC294" s="173">
        <v>1</v>
      </c>
      <c r="AD294" s="173">
        <v>2</v>
      </c>
      <c r="AE294" s="173">
        <v>2</v>
      </c>
      <c r="AF294" s="3">
        <v>7</v>
      </c>
      <c r="AG294" s="173"/>
      <c r="AH294" s="173"/>
      <c r="AI294" s="173"/>
      <c r="AJ294" s="173"/>
      <c r="AK294" s="173">
        <v>17</v>
      </c>
    </row>
    <row r="295" spans="1:37" x14ac:dyDescent="0.25">
      <c r="A295" s="5" t="s">
        <v>524</v>
      </c>
      <c r="B295" s="175">
        <v>9</v>
      </c>
      <c r="E295" s="175"/>
      <c r="F295" s="175"/>
      <c r="G295" s="175"/>
      <c r="H295" s="175">
        <v>1</v>
      </c>
      <c r="I295" s="175">
        <v>1</v>
      </c>
      <c r="J295" s="175">
        <v>2</v>
      </c>
      <c r="K295" s="175">
        <v>2</v>
      </c>
      <c r="L295" s="175">
        <v>1</v>
      </c>
      <c r="M295" s="175">
        <v>4</v>
      </c>
      <c r="N295" s="175">
        <v>1</v>
      </c>
      <c r="O295" s="175">
        <v>3</v>
      </c>
      <c r="P295" s="175">
        <v>1</v>
      </c>
      <c r="Q295" s="175">
        <v>1</v>
      </c>
      <c r="R295" s="175">
        <v>2</v>
      </c>
      <c r="S295" s="175">
        <v>2</v>
      </c>
      <c r="T295" s="175">
        <v>6</v>
      </c>
      <c r="U295" s="175">
        <v>3</v>
      </c>
      <c r="V295" s="175">
        <v>3</v>
      </c>
      <c r="W295" s="175">
        <v>1</v>
      </c>
      <c r="X295" s="175">
        <v>3</v>
      </c>
      <c r="Y295" s="175">
        <v>1</v>
      </c>
      <c r="Z295" s="175">
        <v>6</v>
      </c>
      <c r="AA295" s="175">
        <v>1</v>
      </c>
      <c r="AB295" s="175">
        <v>9</v>
      </c>
      <c r="AC295" s="175">
        <v>3</v>
      </c>
      <c r="AD295" s="175"/>
      <c r="AE295" s="175"/>
      <c r="AF295" s="3"/>
      <c r="AG295" s="175"/>
      <c r="AH295" s="175"/>
      <c r="AI295" s="175"/>
      <c r="AJ295" s="175"/>
      <c r="AK295" s="175">
        <v>14</v>
      </c>
    </row>
    <row r="296" spans="1:37" x14ac:dyDescent="0.25">
      <c r="A296" s="5" t="s">
        <v>525</v>
      </c>
      <c r="B296" s="175">
        <v>9</v>
      </c>
      <c r="E296" s="175"/>
      <c r="F296" s="175"/>
      <c r="G296" s="175"/>
      <c r="H296" s="175">
        <v>1</v>
      </c>
      <c r="I296" s="175">
        <v>1</v>
      </c>
      <c r="J296" s="175">
        <v>1</v>
      </c>
      <c r="K296" s="175">
        <v>4</v>
      </c>
      <c r="L296" s="175">
        <v>2</v>
      </c>
      <c r="M296" s="175">
        <v>1</v>
      </c>
      <c r="N296" s="175">
        <v>1</v>
      </c>
      <c r="O296" s="175">
        <v>1</v>
      </c>
      <c r="P296" s="175">
        <v>1</v>
      </c>
      <c r="Q296" s="175">
        <v>2</v>
      </c>
      <c r="R296" s="175">
        <v>1</v>
      </c>
      <c r="S296" s="175">
        <v>2</v>
      </c>
      <c r="T296" s="175">
        <v>1</v>
      </c>
      <c r="U296" s="175">
        <v>1</v>
      </c>
      <c r="V296" s="175">
        <v>1</v>
      </c>
      <c r="W296" s="175">
        <v>9</v>
      </c>
      <c r="X296" s="175">
        <v>6</v>
      </c>
      <c r="Y296" s="175">
        <v>6</v>
      </c>
      <c r="Z296" s="175">
        <v>2</v>
      </c>
      <c r="AA296" s="175">
        <v>1</v>
      </c>
      <c r="AB296" s="175">
        <v>2</v>
      </c>
      <c r="AC296" s="175">
        <v>4</v>
      </c>
      <c r="AD296" s="175"/>
      <c r="AE296" s="175"/>
      <c r="AF296" s="3"/>
      <c r="AG296" s="175"/>
      <c r="AH296" s="175"/>
      <c r="AI296" s="175"/>
      <c r="AJ296" s="175"/>
      <c r="AK296" s="175">
        <v>16</v>
      </c>
    </row>
    <row r="297" spans="1:37" x14ac:dyDescent="0.25">
      <c r="A297" s="5" t="s">
        <v>526</v>
      </c>
      <c r="B297" s="175">
        <v>9</v>
      </c>
      <c r="E297" s="175"/>
      <c r="F297" s="175"/>
      <c r="G297" s="175"/>
      <c r="H297" s="175">
        <v>2</v>
      </c>
      <c r="I297" s="175">
        <v>1</v>
      </c>
      <c r="J297" s="175">
        <v>1</v>
      </c>
      <c r="K297" s="175">
        <v>1</v>
      </c>
      <c r="L297" s="175">
        <v>1</v>
      </c>
      <c r="M297" s="175">
        <v>1</v>
      </c>
      <c r="N297" s="175">
        <v>2</v>
      </c>
      <c r="O297" s="175">
        <v>2</v>
      </c>
      <c r="P297" s="175">
        <v>1</v>
      </c>
      <c r="Q297" s="175">
        <v>1</v>
      </c>
      <c r="R297" s="175">
        <v>2</v>
      </c>
      <c r="S297" s="175">
        <v>1</v>
      </c>
      <c r="T297" s="175">
        <v>1</v>
      </c>
      <c r="U297" s="175">
        <v>2</v>
      </c>
      <c r="V297" s="175">
        <v>1</v>
      </c>
      <c r="W297" s="175">
        <v>3</v>
      </c>
      <c r="X297" s="175">
        <v>9</v>
      </c>
      <c r="Y297" s="175">
        <v>2</v>
      </c>
      <c r="Z297" s="175">
        <v>1</v>
      </c>
      <c r="AA297" s="175">
        <v>2</v>
      </c>
      <c r="AB297" s="175">
        <v>2</v>
      </c>
      <c r="AC297" s="175">
        <v>1</v>
      </c>
      <c r="AD297" s="175">
        <v>7</v>
      </c>
      <c r="AE297" s="175">
        <v>5</v>
      </c>
      <c r="AF297" s="3"/>
      <c r="AG297" s="175"/>
      <c r="AH297" s="175"/>
      <c r="AI297" s="175"/>
      <c r="AJ297" s="175"/>
      <c r="AK297" s="175">
        <v>16</v>
      </c>
    </row>
    <row r="298" spans="1:37" x14ac:dyDescent="0.25">
      <c r="A298" s="5" t="s">
        <v>528</v>
      </c>
      <c r="B298" s="175">
        <v>9</v>
      </c>
      <c r="E298" s="175"/>
      <c r="F298" s="175"/>
      <c r="G298" s="175"/>
      <c r="H298" s="175">
        <v>1</v>
      </c>
      <c r="I298" s="175">
        <v>1</v>
      </c>
      <c r="J298" s="175">
        <v>1</v>
      </c>
      <c r="K298" s="175">
        <v>1</v>
      </c>
      <c r="L298" s="175">
        <v>2</v>
      </c>
      <c r="M298" s="175">
        <v>1</v>
      </c>
      <c r="N298" s="175">
        <v>1</v>
      </c>
      <c r="O298" s="175">
        <v>1</v>
      </c>
      <c r="P298" s="175">
        <v>1</v>
      </c>
      <c r="Q298" s="175">
        <v>2</v>
      </c>
      <c r="R298" s="175">
        <v>1</v>
      </c>
      <c r="S298" s="175">
        <v>2</v>
      </c>
      <c r="T298" s="175">
        <v>2</v>
      </c>
      <c r="U298" s="175">
        <v>2</v>
      </c>
      <c r="V298" s="175">
        <v>3</v>
      </c>
      <c r="W298" s="175">
        <v>1</v>
      </c>
      <c r="X298" s="175">
        <v>1</v>
      </c>
      <c r="Y298" s="175">
        <v>5</v>
      </c>
      <c r="Z298" s="175">
        <v>3</v>
      </c>
      <c r="AA298" s="175">
        <v>7</v>
      </c>
      <c r="AB298" s="175">
        <v>2</v>
      </c>
      <c r="AC298" s="175">
        <v>5</v>
      </c>
      <c r="AD298" s="175">
        <v>5</v>
      </c>
      <c r="AE298" s="175">
        <v>3</v>
      </c>
      <c r="AF298" s="3"/>
      <c r="AG298" s="175"/>
      <c r="AH298" s="175"/>
      <c r="AI298" s="175"/>
      <c r="AJ298" s="175"/>
      <c r="AK298" s="175">
        <v>18</v>
      </c>
    </row>
    <row r="299" spans="1:37" x14ac:dyDescent="0.25">
      <c r="A299" s="5" t="s">
        <v>529</v>
      </c>
      <c r="B299" s="175">
        <v>9</v>
      </c>
      <c r="E299" s="175"/>
      <c r="F299" s="175"/>
      <c r="G299" s="175"/>
      <c r="H299" s="175">
        <v>1</v>
      </c>
      <c r="I299" s="175">
        <v>2</v>
      </c>
      <c r="J299" s="175">
        <v>1</v>
      </c>
      <c r="K299" s="175">
        <v>2</v>
      </c>
      <c r="L299" s="175">
        <v>1</v>
      </c>
      <c r="M299" s="175">
        <v>2</v>
      </c>
      <c r="N299" s="175">
        <v>2</v>
      </c>
      <c r="O299" s="175">
        <v>1</v>
      </c>
      <c r="P299" s="175">
        <v>3</v>
      </c>
      <c r="Q299" s="175">
        <v>3</v>
      </c>
      <c r="R299" s="175">
        <v>1</v>
      </c>
      <c r="S299" s="175">
        <v>1</v>
      </c>
      <c r="T299" s="175">
        <v>2</v>
      </c>
      <c r="U299" s="175">
        <v>3</v>
      </c>
      <c r="V299" s="175">
        <v>4</v>
      </c>
      <c r="W299" s="175">
        <v>1</v>
      </c>
      <c r="X299" s="175">
        <v>1</v>
      </c>
      <c r="Y299" s="175">
        <v>1</v>
      </c>
      <c r="Z299" s="175">
        <v>1</v>
      </c>
      <c r="AA299" s="175"/>
      <c r="AB299" s="175"/>
      <c r="AC299" s="175"/>
      <c r="AD299" s="175"/>
      <c r="AE299" s="175"/>
      <c r="AF299" s="3"/>
      <c r="AG299" s="175"/>
      <c r="AH299" s="175"/>
      <c r="AI299" s="175"/>
      <c r="AJ299" s="175"/>
      <c r="AK299" s="175">
        <v>16</v>
      </c>
    </row>
    <row r="300" spans="1:37" x14ac:dyDescent="0.25">
      <c r="A300" s="5" t="s">
        <v>531</v>
      </c>
      <c r="B300" s="175">
        <v>9</v>
      </c>
      <c r="E300" s="175"/>
      <c r="F300" s="175"/>
      <c r="G300" s="175"/>
      <c r="H300" s="175">
        <v>1</v>
      </c>
      <c r="I300" s="175">
        <v>1</v>
      </c>
      <c r="J300" s="175">
        <v>1</v>
      </c>
      <c r="K300" s="175">
        <v>1</v>
      </c>
      <c r="L300" s="175">
        <v>2</v>
      </c>
      <c r="M300" s="175">
        <v>2</v>
      </c>
      <c r="N300" s="175">
        <v>1</v>
      </c>
      <c r="O300" s="175">
        <v>1</v>
      </c>
      <c r="P300" s="175">
        <v>3</v>
      </c>
      <c r="Q300" s="175">
        <v>1</v>
      </c>
      <c r="R300" s="175">
        <v>7</v>
      </c>
      <c r="S300" s="175">
        <v>2</v>
      </c>
      <c r="T300" s="175">
        <v>2</v>
      </c>
      <c r="U300" s="175">
        <v>2</v>
      </c>
      <c r="V300" s="175">
        <v>3</v>
      </c>
      <c r="W300" s="175">
        <v>1</v>
      </c>
      <c r="X300" s="175">
        <v>4</v>
      </c>
      <c r="Y300" s="175">
        <v>1</v>
      </c>
      <c r="Z300" s="175">
        <v>1</v>
      </c>
      <c r="AA300" s="175">
        <v>2</v>
      </c>
      <c r="AB300" s="175">
        <v>6</v>
      </c>
      <c r="AC300" s="175">
        <v>14</v>
      </c>
      <c r="AD300" s="175"/>
      <c r="AE300" s="175"/>
      <c r="AF300" s="3"/>
      <c r="AG300" s="175"/>
      <c r="AH300" s="175"/>
      <c r="AI300" s="175"/>
      <c r="AJ300" s="175"/>
      <c r="AK300" s="175">
        <v>15</v>
      </c>
    </row>
    <row r="301" spans="1:37" x14ac:dyDescent="0.25">
      <c r="A301" s="5" t="s">
        <v>532</v>
      </c>
      <c r="B301" s="175">
        <v>9</v>
      </c>
      <c r="E301" s="175"/>
      <c r="F301" s="175"/>
      <c r="G301" s="175"/>
      <c r="H301" s="175">
        <v>2</v>
      </c>
      <c r="I301" s="175">
        <v>1</v>
      </c>
      <c r="J301" s="175">
        <v>2</v>
      </c>
      <c r="K301" s="175">
        <v>1</v>
      </c>
      <c r="L301" s="175">
        <v>1</v>
      </c>
      <c r="M301" s="175">
        <v>1</v>
      </c>
      <c r="N301" s="175">
        <v>1</v>
      </c>
      <c r="O301" s="175">
        <v>6</v>
      </c>
      <c r="P301" s="175">
        <v>2</v>
      </c>
      <c r="Q301" s="175">
        <v>2</v>
      </c>
      <c r="R301" s="175">
        <v>4</v>
      </c>
      <c r="S301" s="175">
        <v>1</v>
      </c>
      <c r="T301" s="175">
        <v>1</v>
      </c>
      <c r="U301" s="175">
        <v>3</v>
      </c>
      <c r="V301" s="175">
        <v>1</v>
      </c>
      <c r="W301" s="175">
        <v>3</v>
      </c>
      <c r="X301" s="175">
        <v>1</v>
      </c>
      <c r="Y301" s="175">
        <v>1</v>
      </c>
      <c r="Z301" s="175">
        <v>2</v>
      </c>
      <c r="AA301" s="175">
        <v>3</v>
      </c>
      <c r="AB301" s="175"/>
      <c r="AC301" s="175"/>
      <c r="AD301" s="175"/>
      <c r="AE301" s="175"/>
      <c r="AF301" s="3"/>
      <c r="AG301" s="175"/>
      <c r="AH301" s="175"/>
      <c r="AI301" s="175"/>
      <c r="AJ301" s="175"/>
      <c r="AK301" s="175">
        <v>15</v>
      </c>
    </row>
    <row r="302" spans="1:37" x14ac:dyDescent="0.25">
      <c r="A302" s="5" t="s">
        <v>537</v>
      </c>
      <c r="B302" s="175">
        <v>9</v>
      </c>
      <c r="E302" s="175"/>
      <c r="F302" s="175"/>
      <c r="G302" s="175"/>
      <c r="H302" s="175">
        <v>1</v>
      </c>
      <c r="I302" s="175">
        <v>1</v>
      </c>
      <c r="J302" s="175">
        <v>1</v>
      </c>
      <c r="K302" s="175">
        <v>1</v>
      </c>
      <c r="L302" s="175">
        <v>1</v>
      </c>
      <c r="M302" s="175">
        <v>1</v>
      </c>
      <c r="N302" s="175">
        <v>1</v>
      </c>
      <c r="O302" s="175">
        <v>1</v>
      </c>
      <c r="P302" s="175">
        <v>1</v>
      </c>
      <c r="Q302" s="175">
        <v>1</v>
      </c>
      <c r="R302" s="175">
        <v>2</v>
      </c>
      <c r="S302" s="175">
        <v>2</v>
      </c>
      <c r="T302" s="175">
        <v>1</v>
      </c>
      <c r="U302" s="175">
        <v>1</v>
      </c>
      <c r="V302" s="175">
        <v>2</v>
      </c>
      <c r="W302" s="175">
        <v>1</v>
      </c>
      <c r="X302" s="175">
        <v>1</v>
      </c>
      <c r="Y302" s="175">
        <v>1</v>
      </c>
      <c r="Z302" s="175">
        <v>4</v>
      </c>
      <c r="AA302" s="175">
        <v>2</v>
      </c>
      <c r="AB302" s="175">
        <v>1</v>
      </c>
      <c r="AC302" s="175">
        <v>5</v>
      </c>
      <c r="AD302" s="175">
        <v>1</v>
      </c>
      <c r="AE302" s="175">
        <v>3</v>
      </c>
      <c r="AF302" s="3">
        <v>2</v>
      </c>
      <c r="AG302" s="175">
        <v>12</v>
      </c>
      <c r="AH302" s="175">
        <v>2</v>
      </c>
      <c r="AI302" s="175"/>
      <c r="AJ302" s="175"/>
      <c r="AK302" s="175">
        <v>21</v>
      </c>
    </row>
    <row r="303" spans="1:37" x14ac:dyDescent="0.25">
      <c r="A303" s="5" t="s">
        <v>538</v>
      </c>
      <c r="B303" s="175">
        <v>9</v>
      </c>
      <c r="E303" s="175"/>
      <c r="F303" s="175"/>
      <c r="G303" s="175"/>
      <c r="H303" s="175">
        <v>1</v>
      </c>
      <c r="I303" s="175">
        <v>1</v>
      </c>
      <c r="J303" s="175">
        <v>1</v>
      </c>
      <c r="K303" s="175">
        <v>1</v>
      </c>
      <c r="L303" s="175">
        <v>1</v>
      </c>
      <c r="M303" s="175">
        <v>4</v>
      </c>
      <c r="N303" s="175">
        <v>1</v>
      </c>
      <c r="O303" s="175">
        <v>2</v>
      </c>
      <c r="P303" s="175">
        <v>4</v>
      </c>
      <c r="Q303" s="175">
        <v>2</v>
      </c>
      <c r="R303" s="175">
        <v>1</v>
      </c>
      <c r="S303" s="175">
        <v>3</v>
      </c>
      <c r="T303" s="175">
        <v>13</v>
      </c>
      <c r="U303" s="175">
        <v>1</v>
      </c>
      <c r="V303" s="175">
        <v>5</v>
      </c>
      <c r="W303" s="175">
        <v>3</v>
      </c>
      <c r="X303" s="175">
        <v>1</v>
      </c>
      <c r="Y303" s="175"/>
      <c r="Z303" s="175"/>
      <c r="AA303" s="175"/>
      <c r="AB303" s="175"/>
      <c r="AC303" s="175"/>
      <c r="AD303" s="175"/>
      <c r="AE303" s="175"/>
      <c r="AF303" s="3"/>
      <c r="AG303" s="175"/>
      <c r="AH303" s="175"/>
      <c r="AI303" s="175"/>
      <c r="AJ303" s="175"/>
      <c r="AK303" s="175">
        <v>12</v>
      </c>
    </row>
    <row r="304" spans="1:37" x14ac:dyDescent="0.25">
      <c r="A304" s="5" t="s">
        <v>541</v>
      </c>
      <c r="B304" s="175">
        <v>9</v>
      </c>
      <c r="E304" s="175"/>
      <c r="F304" s="175"/>
      <c r="G304" s="175"/>
      <c r="H304" s="175">
        <v>1</v>
      </c>
      <c r="I304" s="175">
        <v>1</v>
      </c>
      <c r="J304" s="175">
        <v>1</v>
      </c>
      <c r="K304" s="175">
        <v>1</v>
      </c>
      <c r="L304" s="175">
        <v>1</v>
      </c>
      <c r="M304" s="175">
        <v>1</v>
      </c>
      <c r="N304" s="175">
        <v>1</v>
      </c>
      <c r="O304" s="175">
        <v>3</v>
      </c>
      <c r="P304" s="175">
        <v>1</v>
      </c>
      <c r="Q304" s="175">
        <v>3</v>
      </c>
      <c r="R304" s="175">
        <v>1</v>
      </c>
      <c r="S304" s="175">
        <v>3</v>
      </c>
      <c r="T304" s="175">
        <v>2</v>
      </c>
      <c r="U304" s="175">
        <v>3</v>
      </c>
      <c r="V304" s="175">
        <v>3</v>
      </c>
      <c r="W304" s="175">
        <v>2</v>
      </c>
      <c r="X304" s="175">
        <v>1</v>
      </c>
      <c r="Y304" s="175">
        <v>3</v>
      </c>
      <c r="Z304" s="175">
        <v>7</v>
      </c>
      <c r="AA304" s="175">
        <v>8</v>
      </c>
      <c r="AB304" s="175"/>
      <c r="AC304" s="175"/>
      <c r="AD304" s="175"/>
      <c r="AE304" s="175"/>
      <c r="AF304" s="3"/>
      <c r="AG304" s="175"/>
      <c r="AH304" s="175"/>
      <c r="AI304" s="175"/>
      <c r="AJ304" s="175"/>
      <c r="AK304" s="175">
        <v>17</v>
      </c>
    </row>
    <row r="305" spans="1:37" x14ac:dyDescent="0.25">
      <c r="A305" s="5" t="s">
        <v>542</v>
      </c>
      <c r="B305" s="176">
        <v>9</v>
      </c>
      <c r="D305" s="176"/>
      <c r="E305" s="176"/>
      <c r="F305" s="176"/>
      <c r="G305" s="176"/>
      <c r="H305" s="176">
        <v>3</v>
      </c>
      <c r="I305" s="176">
        <v>3</v>
      </c>
      <c r="J305" s="176">
        <v>1</v>
      </c>
      <c r="K305" s="176">
        <v>1</v>
      </c>
      <c r="L305" s="176">
        <v>1</v>
      </c>
      <c r="M305" s="176">
        <v>1</v>
      </c>
      <c r="N305" s="176">
        <v>1</v>
      </c>
      <c r="O305" s="176">
        <v>1</v>
      </c>
      <c r="P305" s="176">
        <v>1</v>
      </c>
      <c r="Q305" s="176">
        <v>2</v>
      </c>
      <c r="R305" s="176">
        <v>1</v>
      </c>
      <c r="S305" s="176">
        <v>1</v>
      </c>
      <c r="T305" s="176">
        <v>1</v>
      </c>
      <c r="U305" s="176">
        <v>2</v>
      </c>
      <c r="V305" s="176">
        <v>1</v>
      </c>
      <c r="W305" s="176">
        <v>2</v>
      </c>
      <c r="X305" s="176">
        <v>7</v>
      </c>
      <c r="Y305" s="176">
        <v>1</v>
      </c>
      <c r="Z305" s="176">
        <v>2</v>
      </c>
      <c r="AA305" s="176">
        <v>17</v>
      </c>
      <c r="AB305" s="176">
        <v>3</v>
      </c>
      <c r="AC305" s="176">
        <v>5</v>
      </c>
      <c r="AD305" s="176"/>
      <c r="AE305" s="176"/>
      <c r="AF305" s="3"/>
      <c r="AG305" s="176"/>
      <c r="AH305" s="176"/>
      <c r="AI305" s="176"/>
      <c r="AJ305" s="176"/>
      <c r="AK305" s="176">
        <v>17</v>
      </c>
    </row>
    <row r="306" spans="1:37" x14ac:dyDescent="0.25">
      <c r="A306" s="5" t="s">
        <v>543</v>
      </c>
      <c r="B306" s="176">
        <v>9</v>
      </c>
      <c r="D306" s="176"/>
      <c r="E306" s="176"/>
      <c r="F306" s="176"/>
      <c r="G306" s="176"/>
      <c r="H306" s="176">
        <v>1</v>
      </c>
      <c r="I306" s="176">
        <v>3</v>
      </c>
      <c r="J306" s="176">
        <v>1</v>
      </c>
      <c r="K306" s="176">
        <v>1</v>
      </c>
      <c r="L306" s="176">
        <v>1</v>
      </c>
      <c r="M306" s="176">
        <v>1</v>
      </c>
      <c r="N306" s="176">
        <v>2</v>
      </c>
      <c r="O306" s="176">
        <v>1</v>
      </c>
      <c r="P306" s="176">
        <v>2</v>
      </c>
      <c r="Q306" s="176">
        <v>1</v>
      </c>
      <c r="R306" s="176">
        <v>2</v>
      </c>
      <c r="S306" s="176">
        <v>1</v>
      </c>
      <c r="T306" s="176">
        <v>2</v>
      </c>
      <c r="U306" s="176">
        <v>1</v>
      </c>
      <c r="V306" s="176">
        <v>4</v>
      </c>
      <c r="W306" s="176">
        <v>1</v>
      </c>
      <c r="X306" s="176">
        <v>5</v>
      </c>
      <c r="Y306" s="176">
        <v>3</v>
      </c>
      <c r="Z306" s="176">
        <v>6</v>
      </c>
      <c r="AA306" s="176">
        <v>3</v>
      </c>
      <c r="AB306" s="176">
        <v>1</v>
      </c>
      <c r="AC306" s="176">
        <v>3</v>
      </c>
      <c r="AD306" s="176">
        <v>5</v>
      </c>
      <c r="AE306" s="176"/>
      <c r="AF306" s="3"/>
      <c r="AG306" s="176"/>
      <c r="AH306" s="176"/>
      <c r="AI306" s="176"/>
      <c r="AJ306" s="176"/>
      <c r="AK306" s="176">
        <v>17</v>
      </c>
    </row>
    <row r="307" spans="1:37" x14ac:dyDescent="0.25">
      <c r="A307" s="5" t="s">
        <v>545</v>
      </c>
      <c r="B307" s="176">
        <v>9</v>
      </c>
      <c r="D307" s="176"/>
      <c r="E307" s="176"/>
      <c r="F307" s="176"/>
      <c r="G307" s="176"/>
      <c r="H307" s="176">
        <v>1</v>
      </c>
      <c r="I307" s="176">
        <v>1</v>
      </c>
      <c r="J307" s="176">
        <v>1</v>
      </c>
      <c r="K307" s="176">
        <v>3</v>
      </c>
      <c r="L307" s="176">
        <v>1</v>
      </c>
      <c r="M307" s="176">
        <v>1</v>
      </c>
      <c r="N307" s="176">
        <v>1</v>
      </c>
      <c r="O307" s="176">
        <v>3</v>
      </c>
      <c r="P307" s="176">
        <v>1</v>
      </c>
      <c r="Q307" s="176">
        <v>1</v>
      </c>
      <c r="R307" s="176">
        <v>2</v>
      </c>
      <c r="S307" s="176">
        <v>2</v>
      </c>
      <c r="T307" s="176">
        <v>5</v>
      </c>
      <c r="U307" s="176">
        <v>1</v>
      </c>
      <c r="V307" s="176">
        <v>1</v>
      </c>
      <c r="W307" s="176">
        <v>2</v>
      </c>
      <c r="X307" s="176">
        <v>2</v>
      </c>
      <c r="Y307" s="176">
        <v>7</v>
      </c>
      <c r="Z307" s="176">
        <v>5</v>
      </c>
      <c r="AA307" s="176">
        <v>5</v>
      </c>
      <c r="AB307" s="176">
        <v>7</v>
      </c>
      <c r="AC307" s="176">
        <v>1</v>
      </c>
      <c r="AD307" s="176"/>
      <c r="AE307" s="176"/>
      <c r="AF307" s="3"/>
      <c r="AG307" s="176"/>
      <c r="AH307" s="176"/>
      <c r="AI307" s="176"/>
      <c r="AJ307" s="176"/>
      <c r="AK307" s="176">
        <v>17</v>
      </c>
    </row>
    <row r="308" spans="1:37" x14ac:dyDescent="0.25">
      <c r="A308" s="5" t="s">
        <v>547</v>
      </c>
      <c r="B308" s="176">
        <v>9</v>
      </c>
      <c r="D308" s="176"/>
      <c r="E308" s="176"/>
      <c r="F308" s="176"/>
      <c r="G308" s="176"/>
      <c r="H308" s="176">
        <v>2</v>
      </c>
      <c r="I308" s="176">
        <v>2</v>
      </c>
      <c r="J308" s="176">
        <v>2</v>
      </c>
      <c r="K308" s="176">
        <v>4</v>
      </c>
      <c r="L308" s="176">
        <v>1</v>
      </c>
      <c r="M308" s="176">
        <v>1</v>
      </c>
      <c r="N308" s="176">
        <v>1</v>
      </c>
      <c r="O308" s="176">
        <v>1</v>
      </c>
      <c r="P308" s="176">
        <v>8</v>
      </c>
      <c r="Q308" s="176">
        <v>1</v>
      </c>
      <c r="R308" s="176">
        <v>1</v>
      </c>
      <c r="S308" s="176">
        <v>1</v>
      </c>
      <c r="T308" s="176">
        <v>1</v>
      </c>
      <c r="U308" s="176">
        <v>2</v>
      </c>
      <c r="V308" s="176">
        <v>1</v>
      </c>
      <c r="W308" s="176">
        <v>4</v>
      </c>
      <c r="X308" s="176">
        <v>2</v>
      </c>
      <c r="Y308" s="176">
        <v>5</v>
      </c>
      <c r="Z308" s="176">
        <v>1</v>
      </c>
      <c r="AA308" s="176">
        <v>1</v>
      </c>
      <c r="AB308" s="176">
        <v>1</v>
      </c>
      <c r="AC308" s="176">
        <v>2</v>
      </c>
      <c r="AD308" s="176">
        <v>6</v>
      </c>
      <c r="AE308" s="176">
        <v>1</v>
      </c>
      <c r="AF308" s="3"/>
      <c r="AG308" s="176"/>
      <c r="AH308" s="176"/>
      <c r="AI308" s="176"/>
      <c r="AJ308" s="176"/>
      <c r="AK308" s="176">
        <v>15</v>
      </c>
    </row>
    <row r="309" spans="1:37" x14ac:dyDescent="0.25">
      <c r="A309" s="5" t="s">
        <v>552</v>
      </c>
      <c r="B309" s="181">
        <v>9</v>
      </c>
      <c r="C309" s="181"/>
      <c r="D309" s="181"/>
      <c r="E309" s="181"/>
      <c r="F309" s="181"/>
      <c r="G309" s="181"/>
      <c r="H309" s="181">
        <v>1</v>
      </c>
      <c r="I309" s="181">
        <v>2</v>
      </c>
      <c r="J309" s="181">
        <v>1</v>
      </c>
      <c r="K309" s="181">
        <v>1</v>
      </c>
      <c r="L309" s="181">
        <v>1</v>
      </c>
      <c r="M309" s="181">
        <v>2</v>
      </c>
      <c r="N309" s="181">
        <v>3</v>
      </c>
      <c r="O309" s="181">
        <v>1</v>
      </c>
      <c r="P309" s="181">
        <v>1</v>
      </c>
      <c r="Q309" s="181">
        <v>1</v>
      </c>
      <c r="R309" s="181">
        <v>1</v>
      </c>
      <c r="S309" s="181">
        <v>3</v>
      </c>
      <c r="T309" s="181">
        <v>1</v>
      </c>
      <c r="U309" s="181">
        <v>2</v>
      </c>
      <c r="V309" s="181">
        <v>6</v>
      </c>
      <c r="W309" s="181">
        <v>4</v>
      </c>
      <c r="X309" s="181">
        <v>1</v>
      </c>
      <c r="Y309" s="181">
        <v>3</v>
      </c>
      <c r="Z309" s="181">
        <v>4</v>
      </c>
      <c r="AA309" s="181">
        <v>7</v>
      </c>
      <c r="AB309" s="181">
        <v>2</v>
      </c>
      <c r="AC309" s="181">
        <v>3</v>
      </c>
      <c r="AD309" s="181"/>
      <c r="AE309" s="181"/>
      <c r="AF309" s="3"/>
      <c r="AG309" s="181"/>
      <c r="AH309" s="181"/>
      <c r="AI309" s="181"/>
      <c r="AJ309" s="181"/>
      <c r="AK309" s="181">
        <v>15</v>
      </c>
    </row>
    <row r="310" spans="1:37" x14ac:dyDescent="0.25">
      <c r="A310" s="5" t="s">
        <v>554</v>
      </c>
      <c r="B310" s="181">
        <v>9</v>
      </c>
      <c r="C310" s="181"/>
      <c r="D310" s="181"/>
      <c r="E310" s="181"/>
      <c r="F310" s="181"/>
      <c r="G310" s="181"/>
      <c r="H310" s="181">
        <v>1</v>
      </c>
      <c r="I310" s="181">
        <v>3</v>
      </c>
      <c r="J310" s="181">
        <v>1</v>
      </c>
      <c r="K310" s="181">
        <v>1</v>
      </c>
      <c r="L310" s="181">
        <v>2</v>
      </c>
      <c r="M310" s="181">
        <v>2</v>
      </c>
      <c r="N310" s="181">
        <v>2</v>
      </c>
      <c r="O310" s="181">
        <v>1</v>
      </c>
      <c r="P310" s="181">
        <v>1</v>
      </c>
      <c r="Q310" s="181">
        <v>1</v>
      </c>
      <c r="R310" s="181">
        <v>2</v>
      </c>
      <c r="S310" s="181">
        <v>3</v>
      </c>
      <c r="T310" s="181">
        <v>1</v>
      </c>
      <c r="U310" s="181">
        <v>4</v>
      </c>
      <c r="V310" s="181">
        <v>4</v>
      </c>
      <c r="W310" s="181">
        <v>4</v>
      </c>
      <c r="X310" s="181">
        <v>7</v>
      </c>
      <c r="Y310" s="181">
        <v>1</v>
      </c>
      <c r="Z310" s="181">
        <v>1</v>
      </c>
      <c r="AA310" s="181">
        <v>2</v>
      </c>
      <c r="AB310" s="181">
        <v>1</v>
      </c>
      <c r="AC310" s="181">
        <v>1</v>
      </c>
      <c r="AD310" s="181">
        <v>11</v>
      </c>
      <c r="AE310" s="181"/>
      <c r="AF310" s="3"/>
      <c r="AG310" s="181"/>
      <c r="AH310" s="181"/>
      <c r="AI310" s="181"/>
      <c r="AJ310" s="181"/>
      <c r="AK310" s="181">
        <v>15</v>
      </c>
    </row>
    <row r="311" spans="1:37" x14ac:dyDescent="0.25">
      <c r="A311" s="5" t="s">
        <v>555</v>
      </c>
      <c r="B311" s="181">
        <v>9</v>
      </c>
      <c r="C311" s="181"/>
      <c r="D311" s="181"/>
      <c r="E311" s="181"/>
      <c r="F311" s="181"/>
      <c r="G311" s="181"/>
      <c r="H311" s="181">
        <v>1</v>
      </c>
      <c r="I311" s="181">
        <v>1</v>
      </c>
      <c r="J311" s="181">
        <v>1</v>
      </c>
      <c r="K311" s="181">
        <v>2</v>
      </c>
      <c r="L311" s="181">
        <v>1</v>
      </c>
      <c r="M311" s="181">
        <v>1</v>
      </c>
      <c r="N311" s="181">
        <v>2</v>
      </c>
      <c r="O311" s="181">
        <v>1</v>
      </c>
      <c r="P311" s="181">
        <v>5</v>
      </c>
      <c r="Q311" s="181">
        <v>2</v>
      </c>
      <c r="R311" s="181">
        <v>3</v>
      </c>
      <c r="S311" s="181">
        <v>1</v>
      </c>
      <c r="T311" s="181">
        <v>3</v>
      </c>
      <c r="U311" s="181">
        <v>2</v>
      </c>
      <c r="V311" s="181">
        <v>1</v>
      </c>
      <c r="W311" s="181">
        <v>2</v>
      </c>
      <c r="X311" s="181">
        <v>5</v>
      </c>
      <c r="Y311" s="181">
        <v>3</v>
      </c>
      <c r="Z311" s="181">
        <v>2</v>
      </c>
      <c r="AA311" s="181"/>
      <c r="AB311" s="181"/>
      <c r="AC311" s="181"/>
      <c r="AD311" s="181"/>
      <c r="AE311" s="181"/>
      <c r="AF311" s="3"/>
      <c r="AG311" s="181"/>
      <c r="AH311" s="181"/>
      <c r="AI311" s="181"/>
      <c r="AJ311" s="181"/>
      <c r="AK311" s="181">
        <v>16</v>
      </c>
    </row>
    <row r="312" spans="1:37" x14ac:dyDescent="0.25">
      <c r="A312" s="5" t="s">
        <v>557</v>
      </c>
      <c r="B312" s="181">
        <v>9</v>
      </c>
      <c r="C312" s="181"/>
      <c r="D312" s="181"/>
      <c r="E312" s="181"/>
      <c r="F312" s="181"/>
      <c r="G312" s="181"/>
      <c r="H312" s="181">
        <v>1</v>
      </c>
      <c r="I312" s="181">
        <v>2</v>
      </c>
      <c r="J312" s="181">
        <v>1</v>
      </c>
      <c r="K312" s="181">
        <v>2</v>
      </c>
      <c r="L312" s="181">
        <v>3</v>
      </c>
      <c r="M312" s="181">
        <v>1</v>
      </c>
      <c r="N312" s="181">
        <v>2</v>
      </c>
      <c r="O312" s="181">
        <v>1</v>
      </c>
      <c r="P312" s="181">
        <v>3</v>
      </c>
      <c r="Q312" s="181">
        <v>2</v>
      </c>
      <c r="R312" s="181">
        <v>2</v>
      </c>
      <c r="S312" s="181">
        <v>3</v>
      </c>
      <c r="T312" s="181">
        <v>3</v>
      </c>
      <c r="U312" s="181">
        <v>1</v>
      </c>
      <c r="V312" s="181">
        <v>4</v>
      </c>
      <c r="W312" s="181">
        <v>1</v>
      </c>
      <c r="X312" s="181">
        <v>2</v>
      </c>
      <c r="Y312" s="181">
        <v>2</v>
      </c>
      <c r="Z312" s="181">
        <v>1</v>
      </c>
      <c r="AA312" s="181">
        <v>5</v>
      </c>
      <c r="AB312" s="181"/>
      <c r="AC312" s="181"/>
      <c r="AD312" s="181"/>
      <c r="AE312" s="181"/>
      <c r="AF312" s="3"/>
      <c r="AG312" s="181"/>
      <c r="AH312" s="181"/>
      <c r="AI312" s="181"/>
      <c r="AJ312" s="181"/>
      <c r="AK312" s="181">
        <v>14</v>
      </c>
    </row>
    <row r="313" spans="1:37" x14ac:dyDescent="0.25">
      <c r="A313" s="5" t="s">
        <v>559</v>
      </c>
      <c r="B313" s="181">
        <v>9</v>
      </c>
      <c r="C313" s="181"/>
      <c r="D313" s="181"/>
      <c r="E313" s="181"/>
      <c r="F313" s="181"/>
      <c r="G313" s="181"/>
      <c r="H313" s="181">
        <v>2</v>
      </c>
      <c r="I313" s="181">
        <v>1</v>
      </c>
      <c r="J313" s="181">
        <v>3</v>
      </c>
      <c r="K313" s="181">
        <v>2</v>
      </c>
      <c r="L313" s="181">
        <v>2</v>
      </c>
      <c r="M313" s="181">
        <v>2</v>
      </c>
      <c r="N313" s="181">
        <v>3</v>
      </c>
      <c r="O313" s="181">
        <v>1</v>
      </c>
      <c r="P313" s="181">
        <v>2</v>
      </c>
      <c r="Q313" s="181">
        <v>1</v>
      </c>
      <c r="R313" s="181">
        <v>5</v>
      </c>
      <c r="S313" s="181">
        <v>1</v>
      </c>
      <c r="T313" s="181">
        <v>1</v>
      </c>
      <c r="U313" s="181">
        <v>1</v>
      </c>
      <c r="V313" s="181">
        <v>1</v>
      </c>
      <c r="W313" s="181">
        <v>3</v>
      </c>
      <c r="X313" s="181">
        <v>1</v>
      </c>
      <c r="Y313" s="181">
        <v>3</v>
      </c>
      <c r="Z313" s="181">
        <v>1</v>
      </c>
      <c r="AA313" s="181">
        <v>11</v>
      </c>
      <c r="AB313" s="181">
        <v>7</v>
      </c>
      <c r="AC313" s="181">
        <v>2</v>
      </c>
      <c r="AD313" s="181"/>
      <c r="AE313" s="181"/>
      <c r="AF313" s="3"/>
      <c r="AG313" s="181"/>
      <c r="AH313" s="181"/>
      <c r="AI313" s="181"/>
      <c r="AJ313" s="181"/>
      <c r="AK313" s="181">
        <v>15</v>
      </c>
    </row>
    <row r="314" spans="1:37" x14ac:dyDescent="0.25">
      <c r="A314" s="5" t="s">
        <v>560</v>
      </c>
      <c r="B314" s="181">
        <v>9</v>
      </c>
      <c r="C314" s="181"/>
      <c r="D314" s="181"/>
      <c r="E314" s="181"/>
      <c r="F314" s="181"/>
      <c r="G314" s="181"/>
      <c r="H314" s="181">
        <v>1</v>
      </c>
      <c r="I314" s="181">
        <v>2</v>
      </c>
      <c r="J314" s="181">
        <v>1</v>
      </c>
      <c r="K314" s="181">
        <v>1</v>
      </c>
      <c r="L314" s="181">
        <v>2</v>
      </c>
      <c r="M314" s="181">
        <v>1</v>
      </c>
      <c r="N314" s="181">
        <v>2</v>
      </c>
      <c r="O314" s="181">
        <v>2</v>
      </c>
      <c r="P314" s="181">
        <v>1</v>
      </c>
      <c r="Q314" s="181">
        <v>1</v>
      </c>
      <c r="R314" s="181">
        <v>1</v>
      </c>
      <c r="S314" s="181">
        <v>2</v>
      </c>
      <c r="T314" s="181">
        <v>2</v>
      </c>
      <c r="U314" s="181">
        <v>1</v>
      </c>
      <c r="V314" s="181">
        <v>2</v>
      </c>
      <c r="W314" s="181">
        <v>2</v>
      </c>
      <c r="X314" s="181">
        <v>1</v>
      </c>
      <c r="Y314" s="181">
        <v>2</v>
      </c>
      <c r="Z314" s="181">
        <v>4</v>
      </c>
      <c r="AA314" s="181">
        <v>1</v>
      </c>
      <c r="AB314" s="181">
        <v>6</v>
      </c>
      <c r="AC314" s="181">
        <v>8</v>
      </c>
      <c r="AD314" s="181">
        <v>2</v>
      </c>
      <c r="AE314" s="181"/>
      <c r="AF314" s="3"/>
      <c r="AG314" s="181"/>
      <c r="AH314" s="181"/>
      <c r="AI314" s="181"/>
      <c r="AJ314" s="181"/>
      <c r="AK314" s="181">
        <v>18</v>
      </c>
    </row>
    <row r="315" spans="1:37" s="181" customFormat="1" x14ac:dyDescent="0.25">
      <c r="A315" s="5" t="s">
        <v>562</v>
      </c>
      <c r="B315" s="181">
        <v>9</v>
      </c>
      <c r="H315" s="181">
        <v>1</v>
      </c>
      <c r="I315" s="181">
        <v>1</v>
      </c>
      <c r="J315" s="181">
        <v>3</v>
      </c>
      <c r="K315" s="181">
        <v>1</v>
      </c>
      <c r="L315" s="181">
        <v>2</v>
      </c>
      <c r="M315" s="181">
        <v>1</v>
      </c>
      <c r="N315" s="181">
        <v>3</v>
      </c>
      <c r="O315" s="181">
        <v>1</v>
      </c>
      <c r="P315" s="181">
        <v>1</v>
      </c>
      <c r="Q315" s="181">
        <v>3</v>
      </c>
      <c r="R315" s="181">
        <v>2</v>
      </c>
      <c r="S315" s="181">
        <v>2</v>
      </c>
      <c r="T315" s="181">
        <v>1</v>
      </c>
      <c r="U315" s="181">
        <v>4</v>
      </c>
      <c r="V315" s="181">
        <v>1</v>
      </c>
      <c r="W315" s="181">
        <v>3</v>
      </c>
      <c r="X315" s="181">
        <v>5</v>
      </c>
      <c r="Y315" s="181">
        <v>1</v>
      </c>
      <c r="Z315" s="181">
        <v>1</v>
      </c>
      <c r="AA315" s="181">
        <v>3</v>
      </c>
      <c r="AB315" s="181">
        <v>7</v>
      </c>
      <c r="AC315" s="181">
        <v>3</v>
      </c>
      <c r="AD315" s="181">
        <v>1</v>
      </c>
      <c r="AE315" s="181">
        <v>1</v>
      </c>
      <c r="AF315" s="3">
        <v>6</v>
      </c>
      <c r="AG315" s="181">
        <v>2</v>
      </c>
      <c r="AH315" s="181">
        <v>3</v>
      </c>
      <c r="AK315" s="181">
        <v>16</v>
      </c>
    </row>
    <row r="316" spans="1:37" x14ac:dyDescent="0.25">
      <c r="A316" s="5" t="s">
        <v>564</v>
      </c>
      <c r="B316" s="181">
        <v>9</v>
      </c>
      <c r="C316" s="181"/>
      <c r="D316" s="181"/>
      <c r="E316" s="181"/>
      <c r="F316" s="181"/>
      <c r="G316" s="181"/>
      <c r="H316" s="181">
        <v>1</v>
      </c>
      <c r="I316" s="181">
        <v>3</v>
      </c>
      <c r="J316" s="181">
        <v>1</v>
      </c>
      <c r="K316" s="181">
        <v>1</v>
      </c>
      <c r="L316" s="181">
        <v>1</v>
      </c>
      <c r="M316" s="181">
        <v>1</v>
      </c>
      <c r="N316" s="181">
        <v>1</v>
      </c>
      <c r="O316" s="181">
        <v>3</v>
      </c>
      <c r="P316" s="181">
        <v>1</v>
      </c>
      <c r="Q316" s="181">
        <v>3</v>
      </c>
      <c r="R316" s="181">
        <v>3</v>
      </c>
      <c r="S316" s="181">
        <v>1</v>
      </c>
      <c r="T316" s="181">
        <v>5</v>
      </c>
      <c r="U316" s="181">
        <v>2</v>
      </c>
      <c r="V316" s="181">
        <v>4</v>
      </c>
      <c r="W316" s="181">
        <v>3</v>
      </c>
      <c r="X316" s="181">
        <v>6</v>
      </c>
      <c r="Y316" s="181">
        <v>3</v>
      </c>
      <c r="Z316" s="181">
        <v>1</v>
      </c>
      <c r="AA316" s="181">
        <v>7</v>
      </c>
      <c r="AB316" s="181">
        <v>1</v>
      </c>
      <c r="AC316" s="181">
        <v>2</v>
      </c>
      <c r="AD316" s="181">
        <v>6</v>
      </c>
      <c r="AE316" s="181">
        <v>2</v>
      </c>
      <c r="AF316" s="3"/>
      <c r="AG316" s="181"/>
      <c r="AH316" s="181"/>
      <c r="AI316" s="181"/>
      <c r="AJ316" s="181"/>
      <c r="AK316" s="181">
        <v>14</v>
      </c>
    </row>
    <row r="317" spans="1:37" x14ac:dyDescent="0.25">
      <c r="A317" s="5" t="s">
        <v>566</v>
      </c>
      <c r="B317" s="181">
        <v>9</v>
      </c>
      <c r="C317" s="181"/>
      <c r="D317" s="181"/>
      <c r="E317" s="181"/>
      <c r="F317" s="181"/>
      <c r="G317" s="181"/>
      <c r="H317" s="181">
        <v>2</v>
      </c>
      <c r="I317" s="181">
        <v>1</v>
      </c>
      <c r="J317" s="181">
        <v>1</v>
      </c>
      <c r="K317" s="181">
        <v>2</v>
      </c>
      <c r="L317" s="181">
        <v>1</v>
      </c>
      <c r="M317" s="181">
        <v>4</v>
      </c>
      <c r="N317" s="181">
        <v>1</v>
      </c>
      <c r="O317" s="181">
        <v>1</v>
      </c>
      <c r="P317" s="181">
        <v>4</v>
      </c>
      <c r="Q317" s="181">
        <v>2</v>
      </c>
      <c r="R317" s="181">
        <v>1</v>
      </c>
      <c r="S317" s="181">
        <v>2</v>
      </c>
      <c r="T317" s="181">
        <v>3</v>
      </c>
      <c r="U317" s="181">
        <v>1</v>
      </c>
      <c r="V317" s="181">
        <v>3</v>
      </c>
      <c r="W317" s="181">
        <v>1</v>
      </c>
      <c r="X317" s="181">
        <v>1</v>
      </c>
      <c r="Y317" s="181">
        <v>11</v>
      </c>
      <c r="Z317" s="181">
        <v>1</v>
      </c>
      <c r="AA317" s="181">
        <v>4</v>
      </c>
      <c r="AB317" s="181">
        <v>3</v>
      </c>
      <c r="AC317" s="181"/>
      <c r="AD317" s="181"/>
      <c r="AE317" s="181"/>
      <c r="AF317" s="3"/>
      <c r="AG317" s="181"/>
      <c r="AH317" s="181"/>
      <c r="AI317" s="181"/>
      <c r="AJ317" s="181"/>
      <c r="AK317" s="181">
        <v>15</v>
      </c>
    </row>
    <row r="318" spans="1:37" x14ac:dyDescent="0.25">
      <c r="A318" s="5" t="s">
        <v>570</v>
      </c>
      <c r="B318" s="181">
        <v>9</v>
      </c>
      <c r="C318" s="181"/>
      <c r="D318" s="181"/>
      <c r="E318" s="181"/>
      <c r="F318" s="181"/>
      <c r="G318" s="181"/>
      <c r="H318" s="181">
        <v>1</v>
      </c>
      <c r="I318" s="181">
        <v>1</v>
      </c>
      <c r="J318" s="181">
        <v>6</v>
      </c>
      <c r="K318" s="181">
        <v>1</v>
      </c>
      <c r="L318" s="181">
        <v>2</v>
      </c>
      <c r="M318" s="181">
        <v>2</v>
      </c>
      <c r="N318" s="181">
        <v>1</v>
      </c>
      <c r="O318" s="181">
        <v>1</v>
      </c>
      <c r="P318" s="181">
        <v>1</v>
      </c>
      <c r="Q318" s="181">
        <v>1</v>
      </c>
      <c r="R318" s="181">
        <v>3</v>
      </c>
      <c r="S318" s="181">
        <v>1</v>
      </c>
      <c r="T318" s="181">
        <v>2</v>
      </c>
      <c r="U318" s="181">
        <v>1</v>
      </c>
      <c r="V318" s="181">
        <v>5</v>
      </c>
      <c r="W318" s="181">
        <v>5</v>
      </c>
      <c r="X318" s="181">
        <v>1</v>
      </c>
      <c r="Y318" s="181">
        <v>7</v>
      </c>
      <c r="Z318" s="181"/>
      <c r="AA318" s="181"/>
      <c r="AB318" s="181"/>
      <c r="AC318" s="181"/>
      <c r="AD318" s="181"/>
      <c r="AE318" s="181"/>
      <c r="AF318" s="3"/>
      <c r="AG318" s="181"/>
      <c r="AH318" s="181"/>
      <c r="AI318" s="181"/>
      <c r="AJ318" s="181"/>
      <c r="AK318" s="181">
        <v>15</v>
      </c>
    </row>
    <row r="319" spans="1:37" x14ac:dyDescent="0.25">
      <c r="A319" s="3"/>
      <c r="B319" s="181"/>
      <c r="C319" s="181"/>
      <c r="D319" s="181"/>
      <c r="E319" s="181"/>
      <c r="F319" s="181"/>
      <c r="G319" s="181"/>
      <c r="H319" s="181"/>
      <c r="I319" s="181"/>
      <c r="J319" s="181"/>
      <c r="K319" s="181"/>
      <c r="L319" s="181"/>
      <c r="M319" s="181"/>
      <c r="N319" s="181"/>
      <c r="O319" s="181"/>
      <c r="P319" s="181"/>
      <c r="Q319" s="181"/>
      <c r="R319" s="181"/>
      <c r="S319" s="181"/>
      <c r="T319" s="181"/>
      <c r="U319" s="181"/>
      <c r="V319" s="181"/>
      <c r="W319" s="181"/>
      <c r="X319" s="181"/>
      <c r="Y319" s="181"/>
      <c r="Z319" s="181"/>
      <c r="AA319" s="181"/>
      <c r="AB319" s="181"/>
      <c r="AC319" s="181"/>
      <c r="AD319" s="181"/>
      <c r="AE319" s="181"/>
      <c r="AF319" s="3"/>
      <c r="AG319" s="181"/>
      <c r="AH319" s="181"/>
      <c r="AI319" s="181"/>
      <c r="AJ319" s="181"/>
      <c r="AK319" s="181"/>
    </row>
    <row r="322" spans="1:37" x14ac:dyDescent="0.25">
      <c r="A322" s="5" t="s">
        <v>107</v>
      </c>
      <c r="B322" s="1">
        <v>10</v>
      </c>
      <c r="I322" s="1">
        <v>2</v>
      </c>
      <c r="J322" s="1">
        <v>1</v>
      </c>
      <c r="K322" s="1">
        <v>3</v>
      </c>
      <c r="L322" s="1">
        <v>1</v>
      </c>
      <c r="M322" s="1">
        <v>1</v>
      </c>
      <c r="N322" s="1">
        <v>2</v>
      </c>
      <c r="O322" s="1">
        <v>3</v>
      </c>
      <c r="P322" s="1">
        <v>2</v>
      </c>
      <c r="Q322" s="1">
        <v>2</v>
      </c>
      <c r="R322" s="1">
        <v>1</v>
      </c>
      <c r="S322" s="1">
        <v>3</v>
      </c>
      <c r="T322" s="1">
        <v>3</v>
      </c>
      <c r="U322" s="1">
        <v>1</v>
      </c>
      <c r="V322" s="1">
        <v>2</v>
      </c>
      <c r="W322" s="1">
        <v>2</v>
      </c>
      <c r="X322" s="1">
        <v>2</v>
      </c>
      <c r="Y322" s="1">
        <v>5</v>
      </c>
      <c r="Z322" s="1">
        <v>3</v>
      </c>
      <c r="AA322" s="1">
        <v>1</v>
      </c>
      <c r="AB322" s="1">
        <v>2</v>
      </c>
      <c r="AC322" s="1">
        <v>3</v>
      </c>
      <c r="AD322" s="1">
        <v>4</v>
      </c>
      <c r="AE322" s="1">
        <v>1</v>
      </c>
      <c r="AF322" s="1">
        <v>3</v>
      </c>
      <c r="AG322" s="1">
        <v>2</v>
      </c>
      <c r="AK322" s="1">
        <v>15</v>
      </c>
    </row>
    <row r="323" spans="1:37" x14ac:dyDescent="0.25">
      <c r="A323" s="5" t="s">
        <v>112</v>
      </c>
      <c r="B323" s="1">
        <v>10</v>
      </c>
      <c r="I323" s="1">
        <v>1</v>
      </c>
      <c r="J323" s="1">
        <v>2</v>
      </c>
      <c r="K323" s="1">
        <v>1</v>
      </c>
      <c r="L323" s="1">
        <v>2</v>
      </c>
      <c r="M323" s="1">
        <v>1</v>
      </c>
      <c r="N323" s="1">
        <v>2</v>
      </c>
      <c r="O323" s="1">
        <v>2</v>
      </c>
      <c r="P323" s="1">
        <v>1</v>
      </c>
      <c r="Q323" s="1">
        <v>2</v>
      </c>
      <c r="R323" s="1">
        <v>1</v>
      </c>
      <c r="S323" s="1">
        <v>1</v>
      </c>
      <c r="T323" s="1">
        <v>2</v>
      </c>
      <c r="U323" s="1">
        <v>2</v>
      </c>
      <c r="V323" s="1">
        <v>3</v>
      </c>
      <c r="W323" s="1">
        <v>1</v>
      </c>
      <c r="X323" s="1">
        <v>2</v>
      </c>
      <c r="Y323" s="1">
        <v>2</v>
      </c>
      <c r="Z323" s="1">
        <v>4</v>
      </c>
      <c r="AA323" s="1">
        <v>1</v>
      </c>
      <c r="AB323" s="1">
        <v>1</v>
      </c>
      <c r="AC323" s="1">
        <v>1</v>
      </c>
      <c r="AD323" s="1">
        <v>1</v>
      </c>
      <c r="AE323" s="1">
        <v>1</v>
      </c>
      <c r="AF323" s="1">
        <v>5</v>
      </c>
      <c r="AG323" s="1">
        <v>11</v>
      </c>
      <c r="AK323" s="1">
        <v>17</v>
      </c>
    </row>
    <row r="324" spans="1:37" x14ac:dyDescent="0.25">
      <c r="A324" s="5" t="s">
        <v>114</v>
      </c>
      <c r="B324" s="1">
        <v>10</v>
      </c>
      <c r="I324" s="1">
        <v>3</v>
      </c>
      <c r="J324" s="1">
        <v>1</v>
      </c>
      <c r="K324" s="1">
        <v>1</v>
      </c>
      <c r="L324" s="1">
        <v>1</v>
      </c>
      <c r="M324" s="1">
        <v>1</v>
      </c>
      <c r="N324" s="1">
        <v>4</v>
      </c>
      <c r="O324" s="1">
        <v>1</v>
      </c>
      <c r="P324" s="1">
        <v>2</v>
      </c>
      <c r="Q324" s="1">
        <v>5</v>
      </c>
      <c r="R324" s="1">
        <v>1</v>
      </c>
      <c r="S324" s="1">
        <v>3</v>
      </c>
      <c r="T324" s="1">
        <v>1</v>
      </c>
      <c r="U324" s="1">
        <v>2</v>
      </c>
      <c r="V324" s="1">
        <v>3</v>
      </c>
      <c r="W324" s="1">
        <v>2</v>
      </c>
      <c r="X324" s="1">
        <v>1</v>
      </c>
      <c r="Y324" s="1">
        <v>1</v>
      </c>
      <c r="Z324" s="1">
        <v>4</v>
      </c>
      <c r="AA324" s="1">
        <v>3</v>
      </c>
      <c r="AB324" s="1">
        <v>8</v>
      </c>
      <c r="AC324" s="1">
        <v>3</v>
      </c>
      <c r="AK324" s="1">
        <v>14</v>
      </c>
    </row>
    <row r="325" spans="1:37" x14ac:dyDescent="0.25">
      <c r="A325" s="5" t="s">
        <v>122</v>
      </c>
      <c r="B325" s="1">
        <v>10</v>
      </c>
      <c r="I325" s="1">
        <v>1</v>
      </c>
      <c r="J325" s="1">
        <v>5</v>
      </c>
      <c r="K325" s="1">
        <v>1</v>
      </c>
      <c r="L325" s="1">
        <v>1</v>
      </c>
      <c r="M325" s="1">
        <v>1</v>
      </c>
      <c r="N325" s="1">
        <v>1</v>
      </c>
      <c r="O325" s="1">
        <v>1</v>
      </c>
      <c r="P325" s="1">
        <v>1</v>
      </c>
      <c r="Q325" s="1">
        <v>2</v>
      </c>
      <c r="R325" s="1">
        <v>4</v>
      </c>
      <c r="S325" s="1">
        <v>2</v>
      </c>
      <c r="T325" s="1">
        <v>2</v>
      </c>
      <c r="U325" s="1">
        <v>1</v>
      </c>
      <c r="V325" s="1">
        <v>6</v>
      </c>
      <c r="W325" s="1">
        <v>2</v>
      </c>
      <c r="X325" s="1">
        <v>8</v>
      </c>
      <c r="Y325" s="1">
        <v>2</v>
      </c>
      <c r="Z325" s="1">
        <v>1</v>
      </c>
      <c r="AA325" s="1">
        <v>1</v>
      </c>
      <c r="AB325" s="1">
        <v>5</v>
      </c>
      <c r="AK325" s="1">
        <v>14</v>
      </c>
    </row>
    <row r="326" spans="1:37" x14ac:dyDescent="0.25">
      <c r="A326" s="5" t="s">
        <v>123</v>
      </c>
      <c r="B326" s="1">
        <v>10</v>
      </c>
      <c r="I326" s="1">
        <v>1</v>
      </c>
      <c r="J326" s="1">
        <v>2</v>
      </c>
      <c r="K326" s="1">
        <v>2</v>
      </c>
      <c r="L326" s="1">
        <v>1</v>
      </c>
      <c r="M326" s="1">
        <v>1</v>
      </c>
      <c r="N326" s="1">
        <v>1</v>
      </c>
      <c r="O326" s="1">
        <v>1</v>
      </c>
      <c r="P326" s="1">
        <v>1</v>
      </c>
      <c r="Q326" s="1">
        <v>1</v>
      </c>
      <c r="R326" s="1">
        <v>1</v>
      </c>
      <c r="S326" s="1">
        <v>4</v>
      </c>
      <c r="T326" s="1">
        <v>3</v>
      </c>
      <c r="U326" s="1">
        <v>2</v>
      </c>
      <c r="V326" s="1">
        <v>1</v>
      </c>
      <c r="W326" s="1">
        <v>3</v>
      </c>
      <c r="X326" s="1">
        <v>2</v>
      </c>
      <c r="Y326" s="1">
        <v>1</v>
      </c>
      <c r="Z326" s="1">
        <v>2</v>
      </c>
      <c r="AA326" s="1">
        <v>4</v>
      </c>
      <c r="AB326" s="1">
        <v>5</v>
      </c>
      <c r="AC326" s="1">
        <v>6</v>
      </c>
      <c r="AK326" s="1">
        <v>18</v>
      </c>
    </row>
    <row r="327" spans="1:37" x14ac:dyDescent="0.25">
      <c r="A327" s="5" t="s">
        <v>125</v>
      </c>
      <c r="B327" s="1">
        <v>10</v>
      </c>
      <c r="I327" s="1">
        <v>1</v>
      </c>
      <c r="J327" s="1">
        <v>2</v>
      </c>
      <c r="K327" s="1">
        <v>1</v>
      </c>
      <c r="L327" s="1">
        <v>1</v>
      </c>
      <c r="M327" s="1">
        <v>1</v>
      </c>
      <c r="N327" s="1">
        <v>2</v>
      </c>
      <c r="O327" s="1">
        <v>1</v>
      </c>
      <c r="P327" s="1">
        <v>3</v>
      </c>
      <c r="Q327" s="1">
        <v>3</v>
      </c>
      <c r="R327" s="1">
        <v>1</v>
      </c>
      <c r="S327" s="1">
        <v>3</v>
      </c>
      <c r="T327" s="1">
        <v>2</v>
      </c>
      <c r="U327" s="1">
        <v>1</v>
      </c>
      <c r="V327" s="1">
        <v>1</v>
      </c>
      <c r="W327" s="1">
        <v>3</v>
      </c>
      <c r="X327" s="1">
        <v>6</v>
      </c>
      <c r="Y327" s="1">
        <v>2</v>
      </c>
      <c r="Z327" s="1">
        <v>1</v>
      </c>
      <c r="AA327" s="1">
        <v>9</v>
      </c>
      <c r="AB327" s="1">
        <v>8</v>
      </c>
      <c r="AC327" s="1">
        <v>1</v>
      </c>
      <c r="AK327" s="1">
        <v>15</v>
      </c>
    </row>
    <row r="328" spans="1:37" x14ac:dyDescent="0.25">
      <c r="A328" s="5" t="s">
        <v>126</v>
      </c>
      <c r="B328" s="1">
        <v>10</v>
      </c>
      <c r="I328" s="1">
        <v>1</v>
      </c>
      <c r="J328" s="1">
        <v>2</v>
      </c>
      <c r="K328" s="1">
        <v>3</v>
      </c>
      <c r="L328" s="1">
        <v>1</v>
      </c>
      <c r="M328" s="1">
        <v>1</v>
      </c>
      <c r="N328" s="1">
        <v>1</v>
      </c>
      <c r="O328" s="1">
        <v>1</v>
      </c>
      <c r="P328" s="1">
        <v>1</v>
      </c>
      <c r="Q328" s="1">
        <v>1</v>
      </c>
      <c r="R328" s="1">
        <v>4</v>
      </c>
      <c r="S328" s="1">
        <v>1</v>
      </c>
      <c r="T328" s="1">
        <v>1</v>
      </c>
      <c r="U328" s="1">
        <v>1</v>
      </c>
      <c r="V328" s="1">
        <v>1</v>
      </c>
      <c r="W328" s="1">
        <v>1</v>
      </c>
      <c r="X328" s="1">
        <v>8</v>
      </c>
      <c r="Y328" s="1">
        <v>3</v>
      </c>
      <c r="Z328" s="1">
        <v>1</v>
      </c>
      <c r="AA328" s="1">
        <v>5</v>
      </c>
      <c r="AB328" s="1">
        <v>1</v>
      </c>
      <c r="AC328" s="1">
        <v>2</v>
      </c>
      <c r="AK328" s="1">
        <v>16</v>
      </c>
    </row>
    <row r="329" spans="1:37" x14ac:dyDescent="0.25">
      <c r="A329" s="5" t="s">
        <v>127</v>
      </c>
      <c r="B329" s="1">
        <v>10</v>
      </c>
      <c r="I329" s="1">
        <v>1</v>
      </c>
      <c r="J329" s="1">
        <v>1</v>
      </c>
      <c r="K329" s="1">
        <v>2</v>
      </c>
      <c r="L329" s="1">
        <v>1</v>
      </c>
      <c r="M329" s="1">
        <v>1</v>
      </c>
      <c r="N329" s="1">
        <v>1</v>
      </c>
      <c r="O329" s="1">
        <v>1</v>
      </c>
      <c r="P329" s="1">
        <v>1</v>
      </c>
      <c r="Q329" s="1">
        <v>3</v>
      </c>
      <c r="R329" s="1">
        <v>1</v>
      </c>
      <c r="S329" s="1">
        <v>3</v>
      </c>
      <c r="T329" s="1">
        <v>1</v>
      </c>
      <c r="U329" s="1">
        <v>2</v>
      </c>
      <c r="V329" s="1">
        <v>1</v>
      </c>
      <c r="W329" s="1">
        <v>4</v>
      </c>
      <c r="X329" s="1">
        <v>5</v>
      </c>
      <c r="Y329" s="1">
        <v>4</v>
      </c>
      <c r="Z329" s="1">
        <v>2</v>
      </c>
      <c r="AA329" s="1">
        <v>1</v>
      </c>
      <c r="AK329" s="1">
        <v>16</v>
      </c>
    </row>
    <row r="330" spans="1:37" x14ac:dyDescent="0.25">
      <c r="A330" s="5" t="s">
        <v>129</v>
      </c>
      <c r="B330" s="1">
        <v>10</v>
      </c>
      <c r="I330" s="1">
        <v>1</v>
      </c>
      <c r="J330" s="1">
        <v>1</v>
      </c>
      <c r="K330" s="1">
        <v>1</v>
      </c>
      <c r="L330" s="1">
        <v>1</v>
      </c>
      <c r="M330" s="1">
        <v>1</v>
      </c>
      <c r="N330" s="1">
        <v>1</v>
      </c>
      <c r="O330" s="1">
        <v>3</v>
      </c>
      <c r="P330" s="1">
        <v>1</v>
      </c>
      <c r="Q330" s="1">
        <v>1</v>
      </c>
      <c r="R330" s="1">
        <v>2</v>
      </c>
      <c r="S330" s="1">
        <v>1</v>
      </c>
      <c r="T330" s="1">
        <v>1</v>
      </c>
      <c r="U330" s="1">
        <v>2</v>
      </c>
      <c r="V330" s="1">
        <v>2</v>
      </c>
      <c r="W330" s="1">
        <v>5</v>
      </c>
      <c r="X330" s="1">
        <v>4</v>
      </c>
      <c r="Y330" s="1">
        <v>5</v>
      </c>
      <c r="Z330" s="1">
        <v>1</v>
      </c>
      <c r="AA330" s="1">
        <v>1</v>
      </c>
      <c r="AB330" s="1">
        <v>4</v>
      </c>
      <c r="AC330" s="1">
        <v>8</v>
      </c>
      <c r="AD330" s="1">
        <v>3</v>
      </c>
      <c r="AE330" s="1">
        <v>6</v>
      </c>
      <c r="AK330" s="1">
        <v>17</v>
      </c>
    </row>
    <row r="331" spans="1:37" x14ac:dyDescent="0.25">
      <c r="A331" s="5" t="s">
        <v>130</v>
      </c>
      <c r="B331" s="1">
        <v>10</v>
      </c>
      <c r="I331" s="1">
        <v>2</v>
      </c>
      <c r="J331" s="1">
        <v>1</v>
      </c>
      <c r="K331" s="1">
        <v>1</v>
      </c>
      <c r="L331" s="1">
        <v>3</v>
      </c>
      <c r="M331" s="1">
        <v>1</v>
      </c>
      <c r="N331" s="1">
        <v>2</v>
      </c>
      <c r="O331" s="1">
        <v>3</v>
      </c>
      <c r="P331" s="1">
        <v>1</v>
      </c>
      <c r="Q331" s="1">
        <v>5</v>
      </c>
      <c r="R331" s="1">
        <v>2</v>
      </c>
      <c r="S331" s="1">
        <v>2</v>
      </c>
      <c r="T331" s="1">
        <v>2</v>
      </c>
      <c r="U331" s="1">
        <v>2</v>
      </c>
      <c r="V331" s="1">
        <v>1</v>
      </c>
      <c r="W331" s="1">
        <v>2</v>
      </c>
      <c r="X331" s="1">
        <v>1</v>
      </c>
      <c r="Y331" s="1">
        <v>2</v>
      </c>
      <c r="Z331" s="1">
        <v>1</v>
      </c>
      <c r="AA331" s="1">
        <v>6</v>
      </c>
      <c r="AB331" s="1">
        <v>6</v>
      </c>
      <c r="AC331" s="1">
        <v>5</v>
      </c>
      <c r="AK331" s="1">
        <v>15</v>
      </c>
    </row>
    <row r="332" spans="1:37" x14ac:dyDescent="0.25">
      <c r="A332" s="5" t="s">
        <v>136</v>
      </c>
      <c r="B332" s="1">
        <v>10</v>
      </c>
      <c r="I332" s="1">
        <v>1</v>
      </c>
      <c r="J332" s="1">
        <v>2</v>
      </c>
      <c r="K332" s="1">
        <v>1</v>
      </c>
      <c r="L332" s="1">
        <v>1</v>
      </c>
      <c r="M332" s="1">
        <v>1</v>
      </c>
      <c r="N332" s="1">
        <v>1</v>
      </c>
      <c r="O332" s="1">
        <v>1</v>
      </c>
      <c r="P332" s="1">
        <v>1</v>
      </c>
      <c r="Q332" s="1">
        <v>1</v>
      </c>
      <c r="R332" s="1">
        <v>1</v>
      </c>
      <c r="S332" s="1">
        <v>1</v>
      </c>
      <c r="T332" s="1">
        <v>2</v>
      </c>
      <c r="U332" s="1">
        <v>2</v>
      </c>
      <c r="V332" s="1">
        <v>2</v>
      </c>
      <c r="W332" s="1">
        <v>3</v>
      </c>
      <c r="X332" s="1">
        <v>3</v>
      </c>
      <c r="Y332" s="1">
        <v>6</v>
      </c>
      <c r="Z332" s="1">
        <v>1</v>
      </c>
      <c r="AA332" s="1">
        <v>1</v>
      </c>
      <c r="AB332" s="1">
        <v>6</v>
      </c>
      <c r="AC332" s="1">
        <v>7</v>
      </c>
      <c r="AD332" s="1">
        <v>10</v>
      </c>
      <c r="AE332" s="1">
        <v>1</v>
      </c>
      <c r="AF332" s="1">
        <v>3</v>
      </c>
      <c r="AK332" s="1">
        <v>17</v>
      </c>
    </row>
    <row r="333" spans="1:37" x14ac:dyDescent="0.25">
      <c r="A333" s="5" t="s">
        <v>140</v>
      </c>
      <c r="B333" s="1">
        <v>10</v>
      </c>
      <c r="I333" s="1">
        <v>1</v>
      </c>
      <c r="J333" s="1">
        <v>1</v>
      </c>
      <c r="K333" s="1">
        <v>4</v>
      </c>
      <c r="L333" s="1">
        <v>2</v>
      </c>
      <c r="M333" s="1">
        <v>1</v>
      </c>
      <c r="N333" s="1">
        <v>1</v>
      </c>
      <c r="O333" s="1">
        <v>2</v>
      </c>
      <c r="P333" s="1">
        <v>5</v>
      </c>
      <c r="Q333" s="1">
        <v>2</v>
      </c>
      <c r="R333" s="1">
        <v>3</v>
      </c>
      <c r="S333" s="1">
        <v>2</v>
      </c>
      <c r="T333" s="1">
        <v>1</v>
      </c>
      <c r="U333" s="1">
        <v>2</v>
      </c>
      <c r="V333" s="1">
        <v>2</v>
      </c>
      <c r="W333" s="1">
        <v>10</v>
      </c>
      <c r="X333" s="1">
        <v>1</v>
      </c>
      <c r="Y333" s="1">
        <v>1</v>
      </c>
      <c r="Z333" s="1">
        <v>2</v>
      </c>
      <c r="AA333" s="1">
        <v>2</v>
      </c>
      <c r="AB333" s="1">
        <v>2</v>
      </c>
      <c r="AC333" s="1">
        <v>2</v>
      </c>
      <c r="AK333" s="1">
        <v>14</v>
      </c>
    </row>
    <row r="334" spans="1:37" x14ac:dyDescent="0.25">
      <c r="A334" s="5" t="s">
        <v>146</v>
      </c>
      <c r="B334" s="1">
        <v>10</v>
      </c>
      <c r="I334" s="1">
        <v>1</v>
      </c>
      <c r="J334" s="1">
        <v>1</v>
      </c>
      <c r="K334" s="1">
        <v>1</v>
      </c>
      <c r="L334" s="1">
        <v>2</v>
      </c>
      <c r="M334" s="1">
        <v>1</v>
      </c>
      <c r="N334" s="1">
        <v>3</v>
      </c>
      <c r="O334" s="1">
        <v>1</v>
      </c>
      <c r="P334" s="1">
        <v>1</v>
      </c>
      <c r="Q334" s="1">
        <v>2</v>
      </c>
      <c r="R334" s="1">
        <v>3</v>
      </c>
      <c r="S334" s="1">
        <v>2</v>
      </c>
      <c r="T334" s="1">
        <v>2</v>
      </c>
      <c r="U334" s="1">
        <v>10</v>
      </c>
      <c r="V334" s="1">
        <v>2</v>
      </c>
      <c r="W334" s="1">
        <v>4</v>
      </c>
      <c r="X334" s="1">
        <v>10</v>
      </c>
      <c r="Y334" s="1">
        <v>1</v>
      </c>
      <c r="Z334" s="1">
        <v>1</v>
      </c>
      <c r="AK334" s="1">
        <v>13</v>
      </c>
    </row>
    <row r="335" spans="1:37" x14ac:dyDescent="0.25">
      <c r="A335" s="5" t="s">
        <v>148</v>
      </c>
      <c r="B335" s="1">
        <v>10</v>
      </c>
      <c r="I335" s="1">
        <v>1</v>
      </c>
      <c r="J335" s="1">
        <v>1</v>
      </c>
      <c r="K335" s="1">
        <v>2</v>
      </c>
      <c r="L335" s="1">
        <v>2</v>
      </c>
      <c r="M335" s="1">
        <v>1</v>
      </c>
      <c r="N335" s="1">
        <v>3</v>
      </c>
      <c r="O335" s="1">
        <v>1</v>
      </c>
      <c r="P335" s="1">
        <v>2</v>
      </c>
      <c r="Q335" s="1">
        <v>1</v>
      </c>
      <c r="R335" s="1">
        <v>1</v>
      </c>
      <c r="S335" s="1">
        <v>2</v>
      </c>
      <c r="T335" s="1">
        <v>1</v>
      </c>
      <c r="U335" s="1">
        <v>1</v>
      </c>
      <c r="V335" s="1">
        <v>2</v>
      </c>
      <c r="W335" s="1">
        <v>1</v>
      </c>
      <c r="X335" s="1">
        <v>1</v>
      </c>
      <c r="Y335" s="1">
        <v>1</v>
      </c>
      <c r="Z335" s="1">
        <v>5</v>
      </c>
      <c r="AA335" s="1">
        <v>4</v>
      </c>
      <c r="AB335" s="1">
        <v>3</v>
      </c>
      <c r="AC335" s="1">
        <v>4</v>
      </c>
      <c r="AD335" s="1">
        <v>1</v>
      </c>
      <c r="AE335" s="1">
        <v>11</v>
      </c>
      <c r="AF335" s="1">
        <v>1</v>
      </c>
      <c r="AK335" s="1">
        <v>18</v>
      </c>
    </row>
    <row r="336" spans="1:37" x14ac:dyDescent="0.25">
      <c r="A336" s="5" t="s">
        <v>230</v>
      </c>
      <c r="B336" s="1">
        <v>10</v>
      </c>
      <c r="I336" s="1">
        <v>1</v>
      </c>
      <c r="J336" s="1">
        <v>1</v>
      </c>
      <c r="K336" s="1">
        <v>2</v>
      </c>
      <c r="L336" s="1">
        <v>1</v>
      </c>
      <c r="M336" s="1">
        <v>2</v>
      </c>
      <c r="N336" s="1">
        <v>3</v>
      </c>
      <c r="O336" s="1">
        <v>1</v>
      </c>
      <c r="P336" s="1">
        <v>4</v>
      </c>
      <c r="Q336" s="1">
        <v>2</v>
      </c>
      <c r="R336" s="1">
        <v>1</v>
      </c>
      <c r="S336" s="1">
        <v>2</v>
      </c>
      <c r="T336" s="1">
        <v>2</v>
      </c>
      <c r="U336" s="1">
        <v>1</v>
      </c>
      <c r="V336" s="1">
        <v>4</v>
      </c>
      <c r="W336" s="1">
        <v>1</v>
      </c>
      <c r="X336" s="1">
        <v>5</v>
      </c>
      <c r="Y336" s="1">
        <v>8</v>
      </c>
      <c r="Z336" s="1">
        <v>2</v>
      </c>
      <c r="AA336" s="1">
        <v>7</v>
      </c>
      <c r="AK336" s="1">
        <v>15</v>
      </c>
    </row>
    <row r="337" spans="1:37" x14ac:dyDescent="0.25">
      <c r="A337" s="5" t="s">
        <v>158</v>
      </c>
      <c r="B337" s="1">
        <v>10</v>
      </c>
      <c r="I337" s="1">
        <v>1</v>
      </c>
      <c r="J337" s="1">
        <v>2</v>
      </c>
      <c r="K337" s="1">
        <v>1</v>
      </c>
      <c r="L337" s="1">
        <v>3</v>
      </c>
      <c r="M337" s="1">
        <v>1</v>
      </c>
      <c r="N337" s="1">
        <v>1</v>
      </c>
      <c r="O337" s="1">
        <v>2</v>
      </c>
      <c r="P337" s="1">
        <v>1</v>
      </c>
      <c r="Q337" s="1">
        <v>3</v>
      </c>
      <c r="R337" s="1">
        <v>2</v>
      </c>
      <c r="S337" s="1">
        <v>4</v>
      </c>
      <c r="T337" s="1">
        <v>1</v>
      </c>
      <c r="U337" s="1">
        <v>1</v>
      </c>
      <c r="V337" s="1">
        <v>1</v>
      </c>
      <c r="W337" s="1">
        <v>11</v>
      </c>
      <c r="X337" s="1">
        <v>1</v>
      </c>
      <c r="Y337" s="1">
        <v>1</v>
      </c>
      <c r="Z337" s="1">
        <v>5</v>
      </c>
      <c r="AK337" s="1">
        <v>14</v>
      </c>
    </row>
    <row r="338" spans="1:37" x14ac:dyDescent="0.25">
      <c r="A338" s="5" t="s">
        <v>161</v>
      </c>
      <c r="B338" s="1">
        <v>10</v>
      </c>
      <c r="I338" s="1">
        <v>1</v>
      </c>
      <c r="J338" s="1">
        <v>1</v>
      </c>
      <c r="K338" s="1">
        <v>3</v>
      </c>
      <c r="L338" s="1">
        <v>1</v>
      </c>
      <c r="M338" s="1">
        <v>1</v>
      </c>
      <c r="N338" s="1">
        <v>2</v>
      </c>
      <c r="O338" s="1">
        <v>2</v>
      </c>
      <c r="P338" s="1">
        <v>2</v>
      </c>
      <c r="Q338" s="1">
        <v>1</v>
      </c>
      <c r="R338" s="1">
        <v>1</v>
      </c>
      <c r="S338" s="1">
        <v>2</v>
      </c>
      <c r="T338" s="1">
        <v>1</v>
      </c>
      <c r="U338" s="1">
        <v>2</v>
      </c>
      <c r="V338" s="1">
        <v>1</v>
      </c>
      <c r="W338" s="1">
        <v>2</v>
      </c>
      <c r="X338" s="1">
        <v>1</v>
      </c>
      <c r="Y338" s="1">
        <v>8</v>
      </c>
      <c r="Z338" s="1">
        <v>1</v>
      </c>
      <c r="AA338" s="1">
        <v>2</v>
      </c>
      <c r="AB338" s="1">
        <v>5</v>
      </c>
      <c r="AC338" s="1">
        <v>4</v>
      </c>
      <c r="AD338" s="1">
        <v>1</v>
      </c>
      <c r="AE338" s="1">
        <v>5</v>
      </c>
      <c r="AF338" s="1">
        <v>5</v>
      </c>
      <c r="AK338" s="1">
        <v>16</v>
      </c>
    </row>
    <row r="339" spans="1:37" x14ac:dyDescent="0.25">
      <c r="A339" s="5" t="s">
        <v>163</v>
      </c>
      <c r="B339" s="1">
        <v>10</v>
      </c>
      <c r="I339" s="1">
        <v>1</v>
      </c>
      <c r="J339" s="1">
        <v>2</v>
      </c>
      <c r="K339" s="1">
        <v>1</v>
      </c>
      <c r="L339" s="1">
        <v>2</v>
      </c>
      <c r="M339" s="1">
        <v>1</v>
      </c>
      <c r="N339" s="1">
        <v>2</v>
      </c>
      <c r="O339" s="1">
        <v>4</v>
      </c>
      <c r="P339" s="1">
        <v>2</v>
      </c>
      <c r="Q339" s="1">
        <v>1</v>
      </c>
      <c r="R339" s="1">
        <v>1</v>
      </c>
      <c r="S339" s="1">
        <v>2</v>
      </c>
      <c r="T339" s="1">
        <v>2</v>
      </c>
      <c r="U339" s="1">
        <v>1</v>
      </c>
      <c r="V339" s="1">
        <v>1</v>
      </c>
      <c r="W339" s="1">
        <v>3</v>
      </c>
      <c r="X339" s="1">
        <v>1</v>
      </c>
      <c r="Y339" s="1">
        <v>2</v>
      </c>
      <c r="Z339" s="1">
        <v>1</v>
      </c>
      <c r="AA339" s="1">
        <v>1</v>
      </c>
      <c r="AB339" s="1">
        <v>3</v>
      </c>
      <c r="AC339" s="1">
        <v>3</v>
      </c>
      <c r="AD339" s="1">
        <v>8</v>
      </c>
      <c r="AK339" s="1">
        <v>18</v>
      </c>
    </row>
    <row r="340" spans="1:37" x14ac:dyDescent="0.25">
      <c r="A340" s="5" t="s">
        <v>166</v>
      </c>
      <c r="B340" s="1">
        <v>10</v>
      </c>
      <c r="I340" s="1">
        <v>1</v>
      </c>
      <c r="J340" s="1">
        <v>1</v>
      </c>
      <c r="K340" s="1">
        <v>1</v>
      </c>
      <c r="L340" s="1">
        <v>3</v>
      </c>
      <c r="M340" s="1">
        <v>1</v>
      </c>
      <c r="N340" s="1">
        <v>3</v>
      </c>
      <c r="O340" s="1">
        <v>1</v>
      </c>
      <c r="P340" s="1">
        <v>3</v>
      </c>
      <c r="Q340" s="1">
        <v>7</v>
      </c>
      <c r="R340" s="1">
        <v>1</v>
      </c>
      <c r="S340" s="1">
        <v>6</v>
      </c>
      <c r="T340" s="1">
        <v>2</v>
      </c>
      <c r="U340" s="1">
        <v>2</v>
      </c>
      <c r="V340" s="1">
        <v>1</v>
      </c>
      <c r="W340" s="1">
        <v>5</v>
      </c>
      <c r="X340" s="1">
        <v>1</v>
      </c>
      <c r="AK340" s="1">
        <v>12</v>
      </c>
    </row>
    <row r="341" spans="1:37" x14ac:dyDescent="0.25">
      <c r="A341" s="5" t="s">
        <v>167</v>
      </c>
      <c r="B341" s="1">
        <v>10</v>
      </c>
      <c r="I341" s="1">
        <v>1</v>
      </c>
      <c r="J341" s="1">
        <v>2</v>
      </c>
      <c r="K341" s="1">
        <v>1</v>
      </c>
      <c r="L341" s="1">
        <v>1</v>
      </c>
      <c r="M341" s="1">
        <v>2</v>
      </c>
      <c r="N341" s="1">
        <v>1</v>
      </c>
      <c r="O341" s="1">
        <v>4</v>
      </c>
      <c r="P341" s="1">
        <v>2</v>
      </c>
      <c r="Q341" s="1">
        <v>4</v>
      </c>
      <c r="R341" s="1">
        <v>4</v>
      </c>
      <c r="S341" s="1">
        <v>2</v>
      </c>
      <c r="T341" s="1">
        <v>4</v>
      </c>
      <c r="U341" s="1">
        <v>3</v>
      </c>
      <c r="V341" s="1">
        <v>1</v>
      </c>
      <c r="W341" s="1">
        <v>2</v>
      </c>
      <c r="X341" s="1">
        <v>1</v>
      </c>
      <c r="Y341" s="1">
        <v>1</v>
      </c>
      <c r="AK341" s="1">
        <v>12</v>
      </c>
    </row>
    <row r="342" spans="1:37" x14ac:dyDescent="0.25">
      <c r="A342" s="5" t="s">
        <v>168</v>
      </c>
      <c r="B342" s="1">
        <v>10</v>
      </c>
      <c r="I342" s="1">
        <v>1</v>
      </c>
      <c r="J342" s="1">
        <v>1</v>
      </c>
      <c r="K342" s="1">
        <v>1</v>
      </c>
      <c r="L342" s="1">
        <v>1</v>
      </c>
      <c r="M342" s="1">
        <v>1</v>
      </c>
      <c r="N342" s="1">
        <v>3</v>
      </c>
      <c r="O342" s="1">
        <v>4</v>
      </c>
      <c r="P342" s="1">
        <v>2</v>
      </c>
      <c r="Q342" s="1">
        <v>1</v>
      </c>
      <c r="R342" s="1">
        <v>1</v>
      </c>
      <c r="S342" s="1">
        <v>2</v>
      </c>
      <c r="T342" s="1">
        <v>4</v>
      </c>
      <c r="U342" s="1">
        <v>1</v>
      </c>
      <c r="V342" s="1">
        <v>3</v>
      </c>
      <c r="W342" s="1">
        <v>4</v>
      </c>
      <c r="X342" s="1">
        <v>2</v>
      </c>
      <c r="Y342" s="1">
        <v>1</v>
      </c>
      <c r="Z342" s="1">
        <v>2</v>
      </c>
      <c r="AA342" s="1">
        <v>9</v>
      </c>
      <c r="AB342" s="1">
        <v>2</v>
      </c>
      <c r="AC342" s="1">
        <v>1</v>
      </c>
      <c r="AD342" s="1">
        <v>2</v>
      </c>
      <c r="AE342" s="1">
        <v>5</v>
      </c>
      <c r="AK342" s="1">
        <v>15</v>
      </c>
    </row>
    <row r="343" spans="1:37" x14ac:dyDescent="0.25">
      <c r="A343" s="5" t="s">
        <v>231</v>
      </c>
      <c r="B343" s="1">
        <v>10</v>
      </c>
      <c r="I343" s="1">
        <v>1</v>
      </c>
      <c r="J343" s="1">
        <v>2</v>
      </c>
      <c r="K343" s="1">
        <v>1</v>
      </c>
      <c r="L343" s="1">
        <v>2</v>
      </c>
      <c r="M343" s="1">
        <v>1</v>
      </c>
      <c r="N343" s="1">
        <v>1</v>
      </c>
      <c r="O343" s="1">
        <v>3</v>
      </c>
      <c r="P343" s="1">
        <v>1</v>
      </c>
      <c r="Q343" s="1">
        <v>1</v>
      </c>
      <c r="R343" s="1">
        <v>2</v>
      </c>
      <c r="S343" s="1">
        <v>1</v>
      </c>
      <c r="T343" s="1">
        <v>1</v>
      </c>
      <c r="U343" s="1">
        <v>2</v>
      </c>
      <c r="V343" s="1">
        <v>4</v>
      </c>
      <c r="W343" s="1">
        <v>11</v>
      </c>
      <c r="X343" s="1">
        <v>4</v>
      </c>
      <c r="Y343" s="1">
        <v>9</v>
      </c>
      <c r="Z343" s="1">
        <v>3</v>
      </c>
      <c r="AA343" s="1">
        <v>2</v>
      </c>
      <c r="AB343" s="1">
        <v>2</v>
      </c>
      <c r="AC343" s="1">
        <v>2</v>
      </c>
      <c r="AK343" s="1">
        <v>14</v>
      </c>
    </row>
    <row r="344" spans="1:37" x14ac:dyDescent="0.25">
      <c r="A344" s="5" t="s">
        <v>189</v>
      </c>
      <c r="B344" s="1">
        <v>10</v>
      </c>
      <c r="I344" s="1">
        <v>1</v>
      </c>
      <c r="J344" s="1">
        <v>1</v>
      </c>
      <c r="K344" s="1">
        <v>1</v>
      </c>
      <c r="L344" s="1">
        <v>2</v>
      </c>
      <c r="M344" s="1">
        <v>1</v>
      </c>
      <c r="N344" s="1">
        <v>2</v>
      </c>
      <c r="O344" s="1">
        <v>1</v>
      </c>
      <c r="P344" s="1">
        <v>1</v>
      </c>
      <c r="Q344" s="1">
        <v>1</v>
      </c>
      <c r="R344" s="1">
        <v>1</v>
      </c>
      <c r="S344" s="1">
        <v>1</v>
      </c>
      <c r="T344" s="1">
        <v>7</v>
      </c>
      <c r="U344" s="1">
        <v>1</v>
      </c>
      <c r="V344" s="1">
        <v>1</v>
      </c>
      <c r="W344" s="1">
        <v>1</v>
      </c>
      <c r="X344" s="1">
        <v>1</v>
      </c>
      <c r="Y344" s="1">
        <v>9</v>
      </c>
      <c r="Z344" s="1">
        <v>1</v>
      </c>
      <c r="AA344" s="1">
        <v>4</v>
      </c>
      <c r="AB344" s="1">
        <v>5</v>
      </c>
      <c r="AC344" s="1">
        <v>17</v>
      </c>
      <c r="AD344" s="1">
        <v>5</v>
      </c>
      <c r="AE344" s="1">
        <v>4</v>
      </c>
      <c r="AK344" s="1">
        <v>16</v>
      </c>
    </row>
    <row r="345" spans="1:37" x14ac:dyDescent="0.25">
      <c r="A345" s="5" t="s">
        <v>190</v>
      </c>
      <c r="B345" s="1">
        <v>10</v>
      </c>
      <c r="I345" s="1">
        <v>1</v>
      </c>
      <c r="J345" s="1">
        <v>1</v>
      </c>
      <c r="K345" s="1">
        <v>2</v>
      </c>
      <c r="L345" s="1">
        <v>2</v>
      </c>
      <c r="M345" s="1">
        <v>1</v>
      </c>
      <c r="N345" s="1">
        <v>2</v>
      </c>
      <c r="O345" s="1">
        <v>1</v>
      </c>
      <c r="P345" s="1">
        <v>4</v>
      </c>
      <c r="Q345" s="1">
        <v>2</v>
      </c>
      <c r="R345" s="1">
        <v>6</v>
      </c>
      <c r="S345" s="1">
        <v>1</v>
      </c>
      <c r="T345" s="1">
        <v>2</v>
      </c>
      <c r="U345" s="1">
        <v>1</v>
      </c>
      <c r="V345" s="1">
        <v>4</v>
      </c>
      <c r="W345" s="1">
        <v>7</v>
      </c>
      <c r="X345" s="1">
        <v>9</v>
      </c>
      <c r="Y345" s="1">
        <v>1</v>
      </c>
      <c r="Z345" s="1">
        <v>2</v>
      </c>
      <c r="AA345" s="1">
        <v>2</v>
      </c>
      <c r="AK345" s="1">
        <v>14</v>
      </c>
    </row>
    <row r="346" spans="1:37" x14ac:dyDescent="0.25">
      <c r="A346" s="5" t="s">
        <v>192</v>
      </c>
      <c r="B346" s="1">
        <v>10</v>
      </c>
      <c r="I346" s="1">
        <v>1</v>
      </c>
      <c r="J346" s="1">
        <v>1</v>
      </c>
      <c r="K346" s="1">
        <v>1</v>
      </c>
      <c r="L346" s="1">
        <v>1</v>
      </c>
      <c r="M346" s="1">
        <v>2</v>
      </c>
      <c r="N346" s="1">
        <v>1</v>
      </c>
      <c r="O346" s="1">
        <v>2</v>
      </c>
      <c r="P346" s="1">
        <v>1</v>
      </c>
      <c r="Q346" s="1">
        <v>1</v>
      </c>
      <c r="R346" s="1">
        <v>1</v>
      </c>
      <c r="S346" s="1">
        <v>5</v>
      </c>
      <c r="T346" s="1">
        <v>7</v>
      </c>
      <c r="U346" s="1">
        <v>1</v>
      </c>
      <c r="V346" s="1">
        <v>5</v>
      </c>
      <c r="W346" s="1">
        <v>1</v>
      </c>
      <c r="X346" s="1">
        <v>2</v>
      </c>
      <c r="Y346" s="1">
        <v>1</v>
      </c>
      <c r="Z346" s="1">
        <v>3</v>
      </c>
      <c r="AA346" s="1">
        <v>9</v>
      </c>
      <c r="AB346" s="1">
        <v>1</v>
      </c>
      <c r="AK346" s="1">
        <v>14</v>
      </c>
    </row>
    <row r="347" spans="1:37" x14ac:dyDescent="0.25">
      <c r="A347" s="5" t="s">
        <v>194</v>
      </c>
      <c r="B347" s="1">
        <v>10</v>
      </c>
      <c r="I347" s="1">
        <v>1</v>
      </c>
      <c r="J347" s="1">
        <v>2</v>
      </c>
      <c r="K347" s="1">
        <v>1</v>
      </c>
      <c r="L347" s="1">
        <v>2</v>
      </c>
      <c r="M347" s="1">
        <v>6</v>
      </c>
      <c r="N347" s="1">
        <v>1</v>
      </c>
      <c r="O347" s="1">
        <v>3</v>
      </c>
      <c r="P347" s="1">
        <v>1</v>
      </c>
      <c r="Q347" s="1">
        <v>3</v>
      </c>
      <c r="R347" s="1">
        <v>2</v>
      </c>
      <c r="S347" s="1">
        <v>1</v>
      </c>
      <c r="T347" s="1">
        <v>1</v>
      </c>
      <c r="U347" s="1">
        <v>7</v>
      </c>
      <c r="V347" s="1">
        <v>3</v>
      </c>
      <c r="W347" s="1">
        <v>4</v>
      </c>
      <c r="X347" s="1">
        <v>1</v>
      </c>
      <c r="Y347" s="1">
        <v>1</v>
      </c>
      <c r="Z347" s="1">
        <v>2</v>
      </c>
      <c r="AA347" s="1">
        <v>1</v>
      </c>
      <c r="AB347" s="1">
        <v>3</v>
      </c>
      <c r="AC347" s="1">
        <v>1</v>
      </c>
      <c r="AD347" s="1">
        <v>1</v>
      </c>
      <c r="AE347" s="1">
        <v>10</v>
      </c>
      <c r="AK347" s="1">
        <v>12</v>
      </c>
    </row>
    <row r="348" spans="1:37" x14ac:dyDescent="0.25">
      <c r="A348" s="5" t="s">
        <v>199</v>
      </c>
      <c r="B348" s="1">
        <v>10</v>
      </c>
      <c r="I348" s="1">
        <v>1</v>
      </c>
      <c r="J348" s="1">
        <v>1</v>
      </c>
      <c r="K348" s="1">
        <v>1</v>
      </c>
      <c r="L348" s="1">
        <v>1</v>
      </c>
      <c r="M348" s="1">
        <v>1</v>
      </c>
      <c r="N348" s="1">
        <v>2</v>
      </c>
      <c r="O348" s="1">
        <v>4</v>
      </c>
      <c r="P348" s="1">
        <v>2</v>
      </c>
      <c r="Q348" s="1">
        <v>2</v>
      </c>
      <c r="R348" s="1">
        <v>3</v>
      </c>
      <c r="S348" s="1">
        <v>2</v>
      </c>
      <c r="T348" s="1">
        <v>2</v>
      </c>
      <c r="U348" s="1">
        <v>4</v>
      </c>
      <c r="V348" s="1">
        <v>2</v>
      </c>
      <c r="W348" s="1">
        <v>1</v>
      </c>
      <c r="X348" s="1">
        <v>4</v>
      </c>
      <c r="Y348" s="1">
        <v>2</v>
      </c>
      <c r="Z348" s="1">
        <v>1</v>
      </c>
      <c r="AA348" s="1">
        <v>3</v>
      </c>
      <c r="AB348" s="1">
        <v>1</v>
      </c>
      <c r="AC348" s="1">
        <v>6</v>
      </c>
      <c r="AD348" s="1">
        <v>3</v>
      </c>
      <c r="AE348" s="1">
        <v>1</v>
      </c>
      <c r="AK348" s="1">
        <v>15</v>
      </c>
    </row>
    <row r="349" spans="1:37" x14ac:dyDescent="0.25">
      <c r="A349" s="5" t="s">
        <v>200</v>
      </c>
      <c r="B349" s="1">
        <v>10</v>
      </c>
      <c r="I349" s="1">
        <v>1</v>
      </c>
      <c r="J349" s="1">
        <v>1</v>
      </c>
      <c r="K349" s="1">
        <v>1</v>
      </c>
      <c r="L349" s="1">
        <v>2</v>
      </c>
      <c r="M349" s="1">
        <v>1</v>
      </c>
      <c r="N349" s="1">
        <v>1</v>
      </c>
      <c r="O349" s="1">
        <v>1</v>
      </c>
      <c r="P349" s="1">
        <v>1</v>
      </c>
      <c r="Q349" s="1">
        <v>1</v>
      </c>
      <c r="R349" s="1">
        <v>1</v>
      </c>
      <c r="S349" s="1">
        <v>1</v>
      </c>
      <c r="T349" s="1">
        <v>1</v>
      </c>
      <c r="U349" s="1">
        <v>3</v>
      </c>
      <c r="V349" s="1">
        <v>1</v>
      </c>
      <c r="W349" s="1">
        <v>5</v>
      </c>
      <c r="X349" s="1">
        <v>3</v>
      </c>
      <c r="Y349" s="1">
        <v>2</v>
      </c>
      <c r="Z349" s="1">
        <v>1</v>
      </c>
      <c r="AA349" s="1">
        <v>2</v>
      </c>
      <c r="AB349" s="1">
        <v>4</v>
      </c>
      <c r="AC349" s="1">
        <v>3</v>
      </c>
      <c r="AD349" s="1">
        <v>1</v>
      </c>
      <c r="AE349" s="1">
        <v>9</v>
      </c>
      <c r="AK349" s="1">
        <v>19</v>
      </c>
    </row>
    <row r="350" spans="1:37" x14ac:dyDescent="0.25">
      <c r="A350" s="10" t="s">
        <v>239</v>
      </c>
      <c r="B350" s="1">
        <v>10</v>
      </c>
      <c r="I350" s="1">
        <v>2</v>
      </c>
      <c r="J350" s="1">
        <v>3</v>
      </c>
      <c r="K350" s="1">
        <v>1</v>
      </c>
      <c r="L350" s="1">
        <v>1</v>
      </c>
      <c r="M350" s="1">
        <v>3</v>
      </c>
      <c r="N350" s="1">
        <v>1</v>
      </c>
      <c r="O350" s="1">
        <v>1</v>
      </c>
      <c r="P350" s="1">
        <v>2</v>
      </c>
      <c r="Q350" s="1">
        <v>2</v>
      </c>
      <c r="R350" s="1">
        <v>2</v>
      </c>
      <c r="S350" s="1">
        <v>1</v>
      </c>
      <c r="T350" s="1">
        <v>5</v>
      </c>
      <c r="U350" s="1">
        <v>1</v>
      </c>
      <c r="V350" s="1">
        <v>3</v>
      </c>
      <c r="W350" s="1">
        <v>6</v>
      </c>
      <c r="X350" s="1">
        <v>4</v>
      </c>
      <c r="AK350" s="1">
        <v>14</v>
      </c>
    </row>
    <row r="351" spans="1:37" x14ac:dyDescent="0.25">
      <c r="A351" s="10" t="s">
        <v>240</v>
      </c>
      <c r="B351" s="1">
        <v>10</v>
      </c>
      <c r="I351" s="1">
        <v>1</v>
      </c>
      <c r="J351" s="1">
        <v>5</v>
      </c>
      <c r="K351" s="1">
        <v>1</v>
      </c>
      <c r="L351" s="1">
        <v>1</v>
      </c>
      <c r="M351" s="1">
        <v>1</v>
      </c>
      <c r="N351" s="1">
        <v>2</v>
      </c>
      <c r="O351" s="1">
        <v>7</v>
      </c>
      <c r="P351" s="1">
        <v>2</v>
      </c>
      <c r="Q351" s="1">
        <v>2</v>
      </c>
      <c r="R351" s="1">
        <v>2</v>
      </c>
      <c r="S351" s="1">
        <v>3</v>
      </c>
      <c r="T351" s="1">
        <v>1</v>
      </c>
      <c r="U351" s="1">
        <v>1</v>
      </c>
      <c r="V351" s="1">
        <v>9</v>
      </c>
      <c r="W351" s="1">
        <v>2</v>
      </c>
      <c r="X351" s="1">
        <v>3</v>
      </c>
      <c r="AK351" s="1">
        <v>13</v>
      </c>
    </row>
    <row r="352" spans="1:37" x14ac:dyDescent="0.25">
      <c r="A352" s="10" t="s">
        <v>241</v>
      </c>
      <c r="B352" s="1">
        <v>10</v>
      </c>
      <c r="I352" s="1">
        <v>1</v>
      </c>
      <c r="J352" s="1">
        <v>1</v>
      </c>
      <c r="K352" s="1">
        <v>2</v>
      </c>
      <c r="L352" s="1">
        <v>1</v>
      </c>
      <c r="M352" s="1">
        <v>1</v>
      </c>
      <c r="N352" s="1">
        <v>1</v>
      </c>
      <c r="O352" s="1">
        <v>1</v>
      </c>
      <c r="P352" s="1">
        <v>4</v>
      </c>
      <c r="Q352" s="1">
        <v>1</v>
      </c>
      <c r="R352" s="1">
        <v>2</v>
      </c>
      <c r="S352" s="1">
        <v>1</v>
      </c>
      <c r="T352" s="1">
        <v>1</v>
      </c>
      <c r="U352" s="1">
        <v>2</v>
      </c>
      <c r="V352" s="1">
        <v>2</v>
      </c>
      <c r="W352" s="1">
        <v>1</v>
      </c>
      <c r="X352" s="1">
        <v>1</v>
      </c>
      <c r="Y352" s="1">
        <v>6</v>
      </c>
      <c r="Z352" s="1">
        <v>2</v>
      </c>
      <c r="AA352" s="1">
        <v>4</v>
      </c>
      <c r="AB352" s="1">
        <v>1</v>
      </c>
      <c r="AC352" s="1">
        <v>6</v>
      </c>
      <c r="AK352" s="1">
        <v>17</v>
      </c>
    </row>
    <row r="353" spans="1:37" x14ac:dyDescent="0.25">
      <c r="A353" s="10" t="s">
        <v>246</v>
      </c>
      <c r="B353" s="1">
        <v>10</v>
      </c>
      <c r="I353" s="1">
        <v>1</v>
      </c>
      <c r="J353" s="1">
        <v>1</v>
      </c>
      <c r="K353" s="1">
        <v>1</v>
      </c>
      <c r="L353" s="1">
        <v>1</v>
      </c>
      <c r="M353" s="1">
        <v>2</v>
      </c>
      <c r="N353" s="1">
        <v>1</v>
      </c>
      <c r="O353" s="1">
        <v>2</v>
      </c>
      <c r="P353" s="1">
        <v>4</v>
      </c>
      <c r="Q353" s="1">
        <v>2</v>
      </c>
      <c r="R353" s="1">
        <v>4</v>
      </c>
      <c r="S353" s="1">
        <v>3</v>
      </c>
      <c r="T353" s="1">
        <v>1</v>
      </c>
      <c r="U353" s="1">
        <v>2</v>
      </c>
      <c r="V353" s="1">
        <v>1</v>
      </c>
      <c r="W353" s="1">
        <v>1</v>
      </c>
      <c r="X353" s="1">
        <v>2</v>
      </c>
      <c r="Y353" s="1">
        <v>2</v>
      </c>
      <c r="Z353" s="1">
        <v>1</v>
      </c>
      <c r="AA353" s="1">
        <v>5</v>
      </c>
      <c r="AB353" s="1">
        <v>9</v>
      </c>
      <c r="AC353" s="1">
        <v>2</v>
      </c>
      <c r="AK353" s="1">
        <v>16</v>
      </c>
    </row>
    <row r="354" spans="1:37" x14ac:dyDescent="0.25">
      <c r="A354" s="10" t="s">
        <v>253</v>
      </c>
      <c r="B354" s="1">
        <v>10</v>
      </c>
      <c r="I354" s="1">
        <v>1</v>
      </c>
      <c r="J354" s="1">
        <v>2</v>
      </c>
      <c r="K354" s="1">
        <v>1</v>
      </c>
      <c r="L354" s="1">
        <v>1</v>
      </c>
      <c r="M354" s="1">
        <v>2</v>
      </c>
      <c r="N354" s="1">
        <v>1</v>
      </c>
      <c r="O354" s="1">
        <v>1</v>
      </c>
      <c r="P354" s="1">
        <v>1</v>
      </c>
      <c r="Q354" s="1">
        <v>1</v>
      </c>
      <c r="R354" s="1">
        <v>1</v>
      </c>
      <c r="S354" s="1">
        <v>1</v>
      </c>
      <c r="T354" s="1">
        <v>4</v>
      </c>
      <c r="U354" s="1">
        <v>3</v>
      </c>
      <c r="V354" s="1">
        <v>3</v>
      </c>
      <c r="W354" s="1">
        <v>1</v>
      </c>
      <c r="X354" s="1">
        <v>1</v>
      </c>
      <c r="Y354" s="1">
        <v>2</v>
      </c>
      <c r="Z354" s="1">
        <v>6</v>
      </c>
      <c r="AA354" s="1">
        <v>3</v>
      </c>
      <c r="AB354" s="1">
        <v>1</v>
      </c>
      <c r="AC354" s="1">
        <v>7</v>
      </c>
      <c r="AD354" s="1">
        <v>2</v>
      </c>
      <c r="AE354" s="1">
        <v>10</v>
      </c>
      <c r="AK354" s="1">
        <v>17</v>
      </c>
    </row>
    <row r="355" spans="1:37" x14ac:dyDescent="0.25">
      <c r="A355" s="10" t="s">
        <v>267</v>
      </c>
      <c r="B355" s="1">
        <v>10</v>
      </c>
      <c r="I355" s="1">
        <v>1</v>
      </c>
      <c r="J355" s="1">
        <v>1</v>
      </c>
      <c r="K355" s="1">
        <v>1</v>
      </c>
      <c r="L355" s="1">
        <v>1</v>
      </c>
      <c r="M355" s="1">
        <v>1</v>
      </c>
      <c r="N355" s="1">
        <v>1</v>
      </c>
      <c r="O355" s="1">
        <v>3</v>
      </c>
      <c r="P355" s="1">
        <v>3</v>
      </c>
      <c r="Q355" s="1">
        <v>1</v>
      </c>
      <c r="R355" s="1">
        <v>2</v>
      </c>
      <c r="S355" s="1">
        <v>1</v>
      </c>
      <c r="T355" s="1">
        <v>8</v>
      </c>
      <c r="U355" s="1">
        <v>4</v>
      </c>
      <c r="V355" s="1">
        <v>2</v>
      </c>
      <c r="W355" s="1">
        <v>2</v>
      </c>
      <c r="X355" s="1">
        <v>13</v>
      </c>
      <c r="Y355" s="1">
        <v>9</v>
      </c>
      <c r="Z355" s="1">
        <v>3</v>
      </c>
      <c r="AA355" s="1">
        <v>3</v>
      </c>
      <c r="AK355" s="1">
        <v>14</v>
      </c>
    </row>
    <row r="356" spans="1:37" x14ac:dyDescent="0.25">
      <c r="A356" s="10" t="s">
        <v>273</v>
      </c>
      <c r="B356" s="1">
        <v>10</v>
      </c>
      <c r="I356" s="1">
        <v>2</v>
      </c>
      <c r="J356" s="1">
        <v>1</v>
      </c>
      <c r="K356" s="1">
        <v>2</v>
      </c>
      <c r="L356" s="1">
        <v>2</v>
      </c>
      <c r="M356" s="1">
        <v>2</v>
      </c>
      <c r="N356" s="1">
        <v>1</v>
      </c>
      <c r="O356" s="1">
        <v>1</v>
      </c>
      <c r="P356" s="1">
        <v>1</v>
      </c>
      <c r="Q356" s="1">
        <v>1</v>
      </c>
      <c r="R356" s="1">
        <v>5</v>
      </c>
      <c r="S356" s="1">
        <v>1</v>
      </c>
      <c r="T356" s="1">
        <v>4</v>
      </c>
      <c r="U356" s="1">
        <v>2</v>
      </c>
      <c r="V356" s="1">
        <v>3</v>
      </c>
      <c r="W356" s="1">
        <v>1</v>
      </c>
      <c r="X356" s="1">
        <v>3</v>
      </c>
      <c r="Y356" s="1">
        <v>6</v>
      </c>
      <c r="Z356" s="1">
        <v>2</v>
      </c>
      <c r="AA356" s="1">
        <v>7</v>
      </c>
      <c r="AB356" s="1">
        <v>4</v>
      </c>
      <c r="AC356" s="1">
        <v>1</v>
      </c>
      <c r="AK356" s="1">
        <v>15</v>
      </c>
    </row>
    <row r="357" spans="1:37" x14ac:dyDescent="0.25">
      <c r="A357" s="10" t="s">
        <v>284</v>
      </c>
      <c r="B357" s="1">
        <v>10</v>
      </c>
      <c r="I357" s="1">
        <v>2</v>
      </c>
      <c r="J357" s="1">
        <v>3</v>
      </c>
      <c r="K357" s="1">
        <v>1</v>
      </c>
      <c r="L357" s="1">
        <v>2</v>
      </c>
      <c r="M357" s="1">
        <v>3</v>
      </c>
      <c r="N357" s="1">
        <v>1</v>
      </c>
      <c r="O357" s="1">
        <v>3</v>
      </c>
      <c r="P357" s="1">
        <v>2</v>
      </c>
      <c r="Q357" s="1">
        <v>1</v>
      </c>
      <c r="R357" s="1">
        <v>1</v>
      </c>
      <c r="S357" s="1">
        <v>1</v>
      </c>
      <c r="T357" s="1">
        <v>3</v>
      </c>
      <c r="U357" s="1">
        <v>2</v>
      </c>
      <c r="V357" s="1">
        <v>4</v>
      </c>
      <c r="W357" s="1">
        <v>4</v>
      </c>
      <c r="X357" s="1">
        <v>4</v>
      </c>
      <c r="Y357" s="1">
        <v>3</v>
      </c>
      <c r="Z357" s="1">
        <v>2</v>
      </c>
      <c r="AA357" s="1">
        <v>2</v>
      </c>
      <c r="AB357" s="1">
        <v>1</v>
      </c>
      <c r="AC357" s="1">
        <v>5</v>
      </c>
      <c r="AK357" s="1">
        <v>14</v>
      </c>
    </row>
    <row r="358" spans="1:37" x14ac:dyDescent="0.25">
      <c r="A358" s="10" t="s">
        <v>289</v>
      </c>
      <c r="B358" s="1">
        <v>10</v>
      </c>
      <c r="I358" s="1">
        <v>3</v>
      </c>
      <c r="J358" s="1">
        <v>1</v>
      </c>
      <c r="K358" s="1">
        <v>1</v>
      </c>
      <c r="L358" s="1">
        <v>2</v>
      </c>
      <c r="M358" s="1">
        <v>2</v>
      </c>
      <c r="N358" s="1">
        <v>1</v>
      </c>
      <c r="O358" s="1">
        <v>1</v>
      </c>
      <c r="P358" s="1">
        <v>6</v>
      </c>
      <c r="Q358" s="1">
        <v>1</v>
      </c>
      <c r="R358" s="1">
        <v>4</v>
      </c>
      <c r="S358" s="1">
        <v>2</v>
      </c>
      <c r="T358" s="1">
        <v>4</v>
      </c>
      <c r="U358" s="1">
        <v>1</v>
      </c>
      <c r="V358" s="1">
        <v>4</v>
      </c>
      <c r="W358" s="1">
        <v>3</v>
      </c>
      <c r="X358" s="1">
        <v>6</v>
      </c>
      <c r="Y358" s="1">
        <v>1</v>
      </c>
      <c r="Z358" s="1">
        <v>3</v>
      </c>
      <c r="AA358" s="1">
        <v>3</v>
      </c>
      <c r="AB358" s="1">
        <v>2</v>
      </c>
      <c r="AC358" s="1">
        <v>6</v>
      </c>
      <c r="AD358" s="1">
        <v>1</v>
      </c>
      <c r="AE358" s="1">
        <v>2</v>
      </c>
      <c r="AF358" s="1">
        <v>6</v>
      </c>
      <c r="AK358" s="1">
        <v>13</v>
      </c>
    </row>
    <row r="359" spans="1:37" x14ac:dyDescent="0.25">
      <c r="A359" s="10" t="s">
        <v>295</v>
      </c>
      <c r="B359" s="1">
        <v>10</v>
      </c>
      <c r="I359" s="1">
        <v>1</v>
      </c>
      <c r="J359" s="1">
        <v>2</v>
      </c>
      <c r="K359" s="1">
        <v>1</v>
      </c>
      <c r="L359" s="1">
        <v>1</v>
      </c>
      <c r="M359" s="1">
        <v>1</v>
      </c>
      <c r="N359" s="1">
        <v>1</v>
      </c>
      <c r="O359" s="1">
        <v>1</v>
      </c>
      <c r="P359" s="1">
        <v>1</v>
      </c>
      <c r="Q359" s="1">
        <v>2</v>
      </c>
      <c r="R359" s="1">
        <v>1</v>
      </c>
      <c r="S359" s="1">
        <v>2</v>
      </c>
      <c r="T359" s="1">
        <v>3</v>
      </c>
      <c r="U359" s="1">
        <v>1</v>
      </c>
      <c r="V359" s="1">
        <v>2</v>
      </c>
      <c r="W359" s="1">
        <v>1</v>
      </c>
      <c r="X359" s="1">
        <v>16</v>
      </c>
      <c r="Y359" s="1">
        <v>1</v>
      </c>
      <c r="Z359" s="1">
        <v>1</v>
      </c>
      <c r="AA359" s="1">
        <v>2</v>
      </c>
      <c r="AB359" s="1">
        <v>1</v>
      </c>
      <c r="AC359" s="1">
        <v>3</v>
      </c>
      <c r="AD359" s="1">
        <v>11</v>
      </c>
      <c r="AK359" s="1">
        <v>15</v>
      </c>
    </row>
    <row r="360" spans="1:37" x14ac:dyDescent="0.25">
      <c r="A360" s="10" t="s">
        <v>300</v>
      </c>
      <c r="B360" s="1">
        <v>10</v>
      </c>
      <c r="I360" s="1">
        <v>1</v>
      </c>
      <c r="J360" s="1">
        <v>1</v>
      </c>
      <c r="K360" s="1">
        <v>1</v>
      </c>
      <c r="L360" s="1">
        <v>1</v>
      </c>
      <c r="M360" s="1">
        <v>2</v>
      </c>
      <c r="N360" s="1">
        <v>5</v>
      </c>
      <c r="O360" s="1">
        <v>5</v>
      </c>
      <c r="P360" s="1">
        <v>3</v>
      </c>
      <c r="Q360" s="1">
        <v>1</v>
      </c>
      <c r="R360" s="1">
        <v>4</v>
      </c>
      <c r="S360" s="1">
        <v>1</v>
      </c>
      <c r="T360" s="1">
        <v>2</v>
      </c>
      <c r="U360" s="1">
        <v>2</v>
      </c>
      <c r="V360" s="1">
        <v>3</v>
      </c>
      <c r="W360" s="1">
        <v>3</v>
      </c>
      <c r="X360" s="1">
        <v>3</v>
      </c>
      <c r="Y360" s="1">
        <v>1</v>
      </c>
      <c r="Z360" s="1">
        <v>6</v>
      </c>
      <c r="AA360" s="1">
        <v>1</v>
      </c>
      <c r="AB360" s="1">
        <v>7</v>
      </c>
      <c r="AC360" s="1">
        <v>5</v>
      </c>
      <c r="AD360" s="1">
        <v>3</v>
      </c>
      <c r="AE360" s="1">
        <v>3</v>
      </c>
      <c r="AK360" s="1">
        <v>13</v>
      </c>
    </row>
    <row r="361" spans="1:37" x14ac:dyDescent="0.25">
      <c r="A361" s="10" t="s">
        <v>310</v>
      </c>
      <c r="B361" s="13">
        <v>10</v>
      </c>
      <c r="E361" s="13"/>
      <c r="F361" s="13"/>
      <c r="G361" s="13"/>
      <c r="H361" s="13"/>
      <c r="I361" s="13">
        <v>1</v>
      </c>
      <c r="J361" s="13">
        <v>2</v>
      </c>
      <c r="K361" s="13">
        <v>1</v>
      </c>
      <c r="L361" s="13">
        <v>1</v>
      </c>
      <c r="M361" s="13">
        <v>1</v>
      </c>
      <c r="N361" s="13">
        <v>1</v>
      </c>
      <c r="O361" s="13">
        <v>1</v>
      </c>
      <c r="P361" s="13">
        <v>2</v>
      </c>
      <c r="Q361" s="13">
        <v>1</v>
      </c>
      <c r="R361" s="13">
        <v>1</v>
      </c>
      <c r="S361" s="13">
        <v>3</v>
      </c>
      <c r="T361" s="13">
        <v>2</v>
      </c>
      <c r="U361" s="13">
        <v>2</v>
      </c>
      <c r="V361" s="13">
        <v>3</v>
      </c>
      <c r="W361" s="13">
        <v>7</v>
      </c>
      <c r="X361" s="13">
        <v>2</v>
      </c>
      <c r="Y361" s="13">
        <v>1</v>
      </c>
      <c r="Z361" s="13">
        <v>2</v>
      </c>
      <c r="AA361" s="13">
        <v>4</v>
      </c>
      <c r="AB361" s="13">
        <v>1</v>
      </c>
      <c r="AC361" s="13">
        <v>2</v>
      </c>
      <c r="AD361" s="13">
        <v>2</v>
      </c>
      <c r="AE361" s="13"/>
      <c r="AF361" s="13"/>
      <c r="AG361" s="13"/>
      <c r="AH361" s="13"/>
      <c r="AI361" s="13"/>
      <c r="AJ361" s="13"/>
      <c r="AK361" s="13">
        <v>15</v>
      </c>
    </row>
    <row r="362" spans="1:37" x14ac:dyDescent="0.25">
      <c r="A362" s="10" t="s">
        <v>312</v>
      </c>
      <c r="B362" s="14">
        <v>10</v>
      </c>
      <c r="E362" s="14"/>
      <c r="F362" s="14"/>
      <c r="G362" s="14"/>
      <c r="H362" s="14"/>
      <c r="I362" s="14">
        <v>1</v>
      </c>
      <c r="J362" s="14">
        <v>1</v>
      </c>
      <c r="K362" s="14">
        <v>1</v>
      </c>
      <c r="L362" s="14">
        <v>3</v>
      </c>
      <c r="M362" s="14">
        <v>1</v>
      </c>
      <c r="N362" s="14">
        <v>1</v>
      </c>
      <c r="O362" s="14">
        <v>2</v>
      </c>
      <c r="P362" s="14">
        <v>2</v>
      </c>
      <c r="Q362" s="14">
        <v>1</v>
      </c>
      <c r="R362" s="14">
        <v>2</v>
      </c>
      <c r="S362" s="14">
        <v>1</v>
      </c>
      <c r="T362" s="14">
        <v>1</v>
      </c>
      <c r="U362" s="14">
        <v>1</v>
      </c>
      <c r="V362" s="14">
        <v>1</v>
      </c>
      <c r="W362" s="14">
        <v>1</v>
      </c>
      <c r="X362" s="14">
        <v>1</v>
      </c>
      <c r="Y362" s="14">
        <v>8</v>
      </c>
      <c r="Z362" s="14">
        <v>1</v>
      </c>
      <c r="AA362" s="14">
        <v>3</v>
      </c>
      <c r="AB362" s="14">
        <v>3</v>
      </c>
      <c r="AC362" s="14">
        <v>2</v>
      </c>
      <c r="AD362" s="14">
        <v>1</v>
      </c>
      <c r="AE362" s="14">
        <v>9</v>
      </c>
      <c r="AF362" s="14">
        <v>1</v>
      </c>
      <c r="AG362" s="14"/>
      <c r="AH362" s="14"/>
      <c r="AI362" s="14"/>
      <c r="AJ362" s="14"/>
      <c r="AK362" s="14">
        <v>18</v>
      </c>
    </row>
    <row r="363" spans="1:37" x14ac:dyDescent="0.25">
      <c r="A363" s="10" t="s">
        <v>314</v>
      </c>
      <c r="B363" s="17">
        <v>10</v>
      </c>
      <c r="E363" s="17"/>
      <c r="F363" s="17"/>
      <c r="G363" s="17"/>
      <c r="H363" s="17"/>
      <c r="I363" s="17">
        <v>2</v>
      </c>
      <c r="J363" s="17">
        <v>1</v>
      </c>
      <c r="K363" s="17">
        <v>1</v>
      </c>
      <c r="L363" s="17">
        <v>2</v>
      </c>
      <c r="M363" s="17">
        <v>1</v>
      </c>
      <c r="N363" s="17">
        <v>1</v>
      </c>
      <c r="O363" s="17">
        <v>1</v>
      </c>
      <c r="P363" s="17">
        <v>1</v>
      </c>
      <c r="Q363" s="17">
        <v>1</v>
      </c>
      <c r="R363" s="17">
        <v>3</v>
      </c>
      <c r="S363" s="17">
        <v>1</v>
      </c>
      <c r="T363" s="17">
        <v>1</v>
      </c>
      <c r="U363" s="17">
        <v>1</v>
      </c>
      <c r="V363" s="17">
        <v>1</v>
      </c>
      <c r="W363" s="17">
        <v>8</v>
      </c>
      <c r="X363" s="17">
        <v>2</v>
      </c>
      <c r="Y363" s="17">
        <v>14</v>
      </c>
      <c r="Z363" s="17">
        <v>3</v>
      </c>
      <c r="AA363" s="17">
        <v>1</v>
      </c>
      <c r="AB363" s="17"/>
      <c r="AC363" s="17"/>
      <c r="AD363" s="17"/>
      <c r="AE363" s="17"/>
      <c r="AF363" s="3"/>
      <c r="AG363" s="17"/>
      <c r="AH363" s="17"/>
      <c r="AI363" s="17"/>
      <c r="AJ363" s="17"/>
      <c r="AK363" s="17">
        <v>16</v>
      </c>
    </row>
    <row r="364" spans="1:37" x14ac:dyDescent="0.25">
      <c r="A364" s="10" t="s">
        <v>317</v>
      </c>
      <c r="B364" s="17">
        <v>10</v>
      </c>
      <c r="E364" s="17"/>
      <c r="F364" s="17"/>
      <c r="G364" s="17"/>
      <c r="H364" s="17"/>
      <c r="I364" s="17">
        <v>1</v>
      </c>
      <c r="J364" s="17">
        <v>1</v>
      </c>
      <c r="K364" s="17">
        <v>1</v>
      </c>
      <c r="L364" s="17">
        <v>3</v>
      </c>
      <c r="M364" s="17">
        <v>1</v>
      </c>
      <c r="N364" s="17">
        <v>7</v>
      </c>
      <c r="O364" s="17">
        <v>1</v>
      </c>
      <c r="P364" s="17">
        <v>1</v>
      </c>
      <c r="Q364" s="17">
        <v>2</v>
      </c>
      <c r="R364" s="17">
        <v>1</v>
      </c>
      <c r="S364" s="17">
        <v>3</v>
      </c>
      <c r="T364" s="17">
        <v>1</v>
      </c>
      <c r="U364" s="17">
        <v>1</v>
      </c>
      <c r="V364" s="17">
        <v>3</v>
      </c>
      <c r="W364" s="17">
        <v>1</v>
      </c>
      <c r="X364" s="17">
        <v>5</v>
      </c>
      <c r="Y364" s="17">
        <v>6</v>
      </c>
      <c r="Z364" s="17">
        <v>1</v>
      </c>
      <c r="AA364" s="17">
        <v>2</v>
      </c>
      <c r="AB364" s="17">
        <v>11</v>
      </c>
      <c r="AC364" s="17">
        <v>3</v>
      </c>
      <c r="AD364" s="17">
        <v>7</v>
      </c>
      <c r="AE364" s="17"/>
      <c r="AF364" s="3"/>
      <c r="AG364" s="17"/>
      <c r="AH364" s="17"/>
      <c r="AI364" s="17"/>
      <c r="AJ364" s="17"/>
      <c r="AK364" s="17">
        <v>15</v>
      </c>
    </row>
    <row r="365" spans="1:37" x14ac:dyDescent="0.25">
      <c r="A365" s="10" t="s">
        <v>318</v>
      </c>
      <c r="B365" s="18">
        <v>10</v>
      </c>
      <c r="E365" s="18"/>
      <c r="F365" s="18"/>
      <c r="G365" s="18"/>
      <c r="H365" s="18"/>
      <c r="I365" s="18">
        <v>1</v>
      </c>
      <c r="J365" s="18">
        <v>1</v>
      </c>
      <c r="K365" s="18">
        <v>1</v>
      </c>
      <c r="L365" s="18">
        <v>1</v>
      </c>
      <c r="M365" s="18">
        <v>1</v>
      </c>
      <c r="N365" s="18">
        <v>6</v>
      </c>
      <c r="O365" s="18">
        <v>1</v>
      </c>
      <c r="P365" s="18">
        <v>2</v>
      </c>
      <c r="Q365" s="18">
        <v>1</v>
      </c>
      <c r="R365" s="18">
        <v>1</v>
      </c>
      <c r="S365" s="18">
        <v>1</v>
      </c>
      <c r="T365" s="18">
        <v>1</v>
      </c>
      <c r="U365" s="18">
        <v>3</v>
      </c>
      <c r="V365" s="18">
        <v>2</v>
      </c>
      <c r="W365" s="18">
        <v>5</v>
      </c>
      <c r="X365" s="18">
        <v>1</v>
      </c>
      <c r="Y365" s="18">
        <v>3</v>
      </c>
      <c r="Z365" s="18">
        <v>5</v>
      </c>
      <c r="AA365" s="18">
        <v>12</v>
      </c>
      <c r="AB365" s="18"/>
      <c r="AC365" s="18"/>
      <c r="AD365" s="18"/>
      <c r="AE365" s="18"/>
      <c r="AF365" s="3"/>
      <c r="AG365" s="18"/>
      <c r="AH365" s="18"/>
      <c r="AI365" s="18"/>
      <c r="AJ365" s="18"/>
      <c r="AK365" s="18">
        <v>16</v>
      </c>
    </row>
    <row r="366" spans="1:37" x14ac:dyDescent="0.25">
      <c r="A366" s="10" t="s">
        <v>325</v>
      </c>
      <c r="B366" s="26">
        <v>10</v>
      </c>
      <c r="E366" s="26"/>
      <c r="F366" s="26"/>
      <c r="G366" s="26"/>
      <c r="H366" s="26"/>
      <c r="I366" s="26">
        <v>1</v>
      </c>
      <c r="J366" s="26">
        <v>1</v>
      </c>
      <c r="K366" s="26">
        <v>1</v>
      </c>
      <c r="L366" s="26">
        <v>1</v>
      </c>
      <c r="M366" s="26">
        <v>2</v>
      </c>
      <c r="N366" s="26">
        <v>4</v>
      </c>
      <c r="O366" s="26">
        <v>2</v>
      </c>
      <c r="P366" s="26">
        <v>1</v>
      </c>
      <c r="Q366" s="26">
        <v>1</v>
      </c>
      <c r="R366" s="26">
        <v>1</v>
      </c>
      <c r="S366" s="26">
        <v>1</v>
      </c>
      <c r="T366" s="26">
        <v>3</v>
      </c>
      <c r="U366" s="26">
        <v>1</v>
      </c>
      <c r="V366" s="26">
        <v>5</v>
      </c>
      <c r="W366" s="26">
        <v>1</v>
      </c>
      <c r="X366" s="26">
        <v>8</v>
      </c>
      <c r="Y366" s="26">
        <v>7</v>
      </c>
      <c r="Z366" s="26">
        <v>2</v>
      </c>
      <c r="AA366" s="26">
        <v>14</v>
      </c>
      <c r="AB366" s="26"/>
      <c r="AC366" s="26"/>
      <c r="AD366" s="26"/>
      <c r="AE366" s="26"/>
      <c r="AF366" s="3"/>
      <c r="AG366" s="26"/>
      <c r="AH366" s="26"/>
      <c r="AI366" s="26"/>
      <c r="AJ366" s="26"/>
      <c r="AK366" s="26">
        <v>15</v>
      </c>
    </row>
    <row r="367" spans="1:37" x14ac:dyDescent="0.25">
      <c r="A367" s="10" t="s">
        <v>327</v>
      </c>
      <c r="B367" s="28">
        <v>10</v>
      </c>
      <c r="E367" s="28"/>
      <c r="F367" s="28"/>
      <c r="G367" s="28"/>
      <c r="H367" s="28"/>
      <c r="I367" s="28">
        <v>3</v>
      </c>
      <c r="J367" s="28">
        <v>1</v>
      </c>
      <c r="K367" s="28">
        <v>1</v>
      </c>
      <c r="L367" s="28">
        <v>1</v>
      </c>
      <c r="M367" s="28">
        <v>1</v>
      </c>
      <c r="N367" s="28">
        <v>1</v>
      </c>
      <c r="O367" s="28">
        <v>3</v>
      </c>
      <c r="P367" s="28">
        <v>1</v>
      </c>
      <c r="Q367" s="28">
        <v>2</v>
      </c>
      <c r="R367" s="28">
        <v>1</v>
      </c>
      <c r="S367" s="28">
        <v>2</v>
      </c>
      <c r="T367" s="28">
        <v>3</v>
      </c>
      <c r="U367" s="28">
        <v>1</v>
      </c>
      <c r="V367" s="28">
        <v>5</v>
      </c>
      <c r="W367" s="28">
        <v>3</v>
      </c>
      <c r="X367" s="28">
        <v>3</v>
      </c>
      <c r="Y367" s="28">
        <v>3</v>
      </c>
      <c r="Z367" s="28">
        <v>3</v>
      </c>
      <c r="AA367" s="28">
        <v>3</v>
      </c>
      <c r="AB367" s="28">
        <v>4</v>
      </c>
      <c r="AC367" s="28">
        <v>9</v>
      </c>
      <c r="AD367" s="28">
        <v>7</v>
      </c>
      <c r="AE367" s="28">
        <v>2</v>
      </c>
      <c r="AF367" s="3"/>
      <c r="AG367" s="28"/>
      <c r="AH367" s="28"/>
      <c r="AI367" s="28"/>
      <c r="AJ367" s="28"/>
      <c r="AK367" s="28">
        <v>15</v>
      </c>
    </row>
    <row r="368" spans="1:37" x14ac:dyDescent="0.25">
      <c r="A368" s="10" t="s">
        <v>334</v>
      </c>
      <c r="B368" s="39">
        <v>10</v>
      </c>
      <c r="E368" s="39"/>
      <c r="F368" s="39"/>
      <c r="G368" s="39"/>
      <c r="H368" s="39"/>
      <c r="I368" s="39">
        <v>2</v>
      </c>
      <c r="J368" s="39">
        <v>4</v>
      </c>
      <c r="K368" s="39">
        <v>1</v>
      </c>
      <c r="L368" s="39">
        <v>2</v>
      </c>
      <c r="M368" s="39">
        <v>1</v>
      </c>
      <c r="N368" s="39">
        <v>1</v>
      </c>
      <c r="O368" s="39">
        <v>1</v>
      </c>
      <c r="P368" s="39">
        <v>1</v>
      </c>
      <c r="Q368" s="39">
        <v>5</v>
      </c>
      <c r="R368" s="39">
        <v>2</v>
      </c>
      <c r="S368" s="39">
        <v>3</v>
      </c>
      <c r="T368" s="39">
        <v>4</v>
      </c>
      <c r="U368" s="39">
        <v>4</v>
      </c>
      <c r="V368" s="39">
        <v>2</v>
      </c>
      <c r="W368" s="39">
        <v>2</v>
      </c>
      <c r="X368" s="39">
        <v>4</v>
      </c>
      <c r="Y368" s="39">
        <v>1</v>
      </c>
      <c r="Z368" s="39">
        <v>3</v>
      </c>
      <c r="AA368" s="39">
        <v>3</v>
      </c>
      <c r="AB368" s="39">
        <v>4</v>
      </c>
      <c r="AC368" s="39">
        <v>9</v>
      </c>
      <c r="AD368" s="39"/>
      <c r="AE368" s="39"/>
      <c r="AF368" s="3"/>
      <c r="AG368" s="39"/>
      <c r="AH368" s="39"/>
      <c r="AI368" s="39"/>
      <c r="AJ368" s="39"/>
      <c r="AK368" s="39">
        <v>13</v>
      </c>
    </row>
    <row r="369" spans="1:37" x14ac:dyDescent="0.25">
      <c r="A369" s="10" t="s">
        <v>336</v>
      </c>
      <c r="B369" s="40">
        <v>10</v>
      </c>
      <c r="E369" s="40"/>
      <c r="F369" s="40"/>
      <c r="G369" s="40"/>
      <c r="H369" s="40"/>
      <c r="I369" s="40">
        <v>2</v>
      </c>
      <c r="J369" s="40">
        <v>1</v>
      </c>
      <c r="K369" s="40">
        <v>1</v>
      </c>
      <c r="L369" s="40">
        <v>1</v>
      </c>
      <c r="M369" s="40">
        <v>2</v>
      </c>
      <c r="N369" s="40">
        <v>4</v>
      </c>
      <c r="O369" s="40">
        <v>1</v>
      </c>
      <c r="P369" s="40">
        <v>2</v>
      </c>
      <c r="Q369" s="40">
        <v>1</v>
      </c>
      <c r="R369" s="40">
        <v>1</v>
      </c>
      <c r="S369" s="40">
        <v>1</v>
      </c>
      <c r="T369" s="40">
        <v>2</v>
      </c>
      <c r="U369" s="40">
        <v>9</v>
      </c>
      <c r="V369" s="40">
        <v>1</v>
      </c>
      <c r="W369" s="40">
        <v>1</v>
      </c>
      <c r="X369" s="40">
        <v>5</v>
      </c>
      <c r="Y369" s="40">
        <v>2</v>
      </c>
      <c r="Z369" s="40">
        <v>1</v>
      </c>
      <c r="AA369" s="40">
        <v>2</v>
      </c>
      <c r="AB369" s="40">
        <v>3</v>
      </c>
      <c r="AC369" s="40"/>
      <c r="AD369" s="40"/>
      <c r="AE369" s="40"/>
      <c r="AF369" s="3"/>
      <c r="AG369" s="40"/>
      <c r="AH369" s="40"/>
      <c r="AI369" s="40"/>
      <c r="AJ369" s="40"/>
      <c r="AK369" s="40">
        <v>15</v>
      </c>
    </row>
    <row r="370" spans="1:37" x14ac:dyDescent="0.25">
      <c r="A370" s="10" t="s">
        <v>341</v>
      </c>
      <c r="B370" s="43">
        <v>10</v>
      </c>
      <c r="E370" s="43"/>
      <c r="F370" s="43"/>
      <c r="G370" s="43"/>
      <c r="H370" s="43"/>
      <c r="I370" s="43">
        <v>1</v>
      </c>
      <c r="J370" s="43">
        <v>1</v>
      </c>
      <c r="K370" s="43">
        <v>1</v>
      </c>
      <c r="L370" s="43">
        <v>1</v>
      </c>
      <c r="M370" s="43">
        <v>1</v>
      </c>
      <c r="N370" s="43">
        <v>1</v>
      </c>
      <c r="O370" s="43">
        <v>4</v>
      </c>
      <c r="P370" s="43">
        <v>1</v>
      </c>
      <c r="Q370" s="43">
        <v>1</v>
      </c>
      <c r="R370" s="43">
        <v>5</v>
      </c>
      <c r="S370" s="43">
        <v>1</v>
      </c>
      <c r="T370" s="43">
        <v>6</v>
      </c>
      <c r="U370" s="43">
        <v>5</v>
      </c>
      <c r="V370" s="43">
        <v>1</v>
      </c>
      <c r="W370" s="43">
        <v>4</v>
      </c>
      <c r="X370" s="43">
        <v>5</v>
      </c>
      <c r="Y370" s="43">
        <v>3</v>
      </c>
      <c r="Z370" s="43">
        <v>1</v>
      </c>
      <c r="AA370" s="43">
        <v>2</v>
      </c>
      <c r="AB370" s="43">
        <v>6</v>
      </c>
      <c r="AC370" s="43"/>
      <c r="AD370" s="43"/>
      <c r="AE370" s="43"/>
      <c r="AF370" s="3"/>
      <c r="AG370" s="43"/>
      <c r="AH370" s="43"/>
      <c r="AI370" s="43"/>
      <c r="AJ370" s="43"/>
      <c r="AK370" s="43">
        <v>14</v>
      </c>
    </row>
    <row r="371" spans="1:37" x14ac:dyDescent="0.25">
      <c r="A371" s="10" t="s">
        <v>344</v>
      </c>
      <c r="B371" s="44">
        <v>10</v>
      </c>
      <c r="E371" s="44"/>
      <c r="F371" s="44"/>
      <c r="G371" s="44"/>
      <c r="H371" s="44"/>
      <c r="I371" s="44">
        <v>1</v>
      </c>
      <c r="J371" s="44">
        <v>2</v>
      </c>
      <c r="K371" s="44">
        <v>1</v>
      </c>
      <c r="L371" s="44">
        <v>2</v>
      </c>
      <c r="M371" s="44">
        <v>1</v>
      </c>
      <c r="N371" s="44">
        <v>1</v>
      </c>
      <c r="O371" s="44">
        <v>1</v>
      </c>
      <c r="P371" s="44">
        <v>1</v>
      </c>
      <c r="Q371" s="44">
        <v>1</v>
      </c>
      <c r="R371" s="44">
        <v>4</v>
      </c>
      <c r="S371" s="44">
        <v>2</v>
      </c>
      <c r="T371" s="44">
        <v>2</v>
      </c>
      <c r="U371" s="44">
        <v>1</v>
      </c>
      <c r="V371" s="44">
        <v>1</v>
      </c>
      <c r="W371" s="44">
        <v>1</v>
      </c>
      <c r="X371" s="44">
        <v>2</v>
      </c>
      <c r="Y371" s="44">
        <v>1</v>
      </c>
      <c r="Z371" s="44">
        <v>4</v>
      </c>
      <c r="AA371" s="44">
        <v>2</v>
      </c>
      <c r="AB371" s="44">
        <v>7</v>
      </c>
      <c r="AC371" s="44">
        <v>4</v>
      </c>
      <c r="AD371" s="44">
        <v>1</v>
      </c>
      <c r="AE371" s="44">
        <v>1</v>
      </c>
      <c r="AF371" s="3">
        <v>1</v>
      </c>
      <c r="AG371" s="44">
        <v>14</v>
      </c>
      <c r="AH371" s="44">
        <v>3</v>
      </c>
      <c r="AI371" s="44"/>
      <c r="AJ371" s="44"/>
      <c r="AK371" s="44">
        <v>18</v>
      </c>
    </row>
    <row r="372" spans="1:37" x14ac:dyDescent="0.25">
      <c r="A372" s="10" t="s">
        <v>345</v>
      </c>
      <c r="B372" s="44">
        <v>10</v>
      </c>
      <c r="E372" s="44"/>
      <c r="F372" s="44"/>
      <c r="G372" s="44"/>
      <c r="H372" s="44"/>
      <c r="I372" s="44">
        <v>2</v>
      </c>
      <c r="J372" s="44">
        <v>2</v>
      </c>
      <c r="K372" s="44">
        <v>2</v>
      </c>
      <c r="L372" s="44">
        <v>1</v>
      </c>
      <c r="M372" s="44">
        <v>1</v>
      </c>
      <c r="N372" s="44">
        <v>1</v>
      </c>
      <c r="O372" s="44">
        <v>1</v>
      </c>
      <c r="P372" s="44">
        <v>1</v>
      </c>
      <c r="Q372" s="44">
        <v>1</v>
      </c>
      <c r="R372" s="44">
        <v>2</v>
      </c>
      <c r="S372" s="44">
        <v>1</v>
      </c>
      <c r="T372" s="44">
        <v>1</v>
      </c>
      <c r="U372" s="44">
        <v>2</v>
      </c>
      <c r="V372" s="44">
        <v>6</v>
      </c>
      <c r="W372" s="44">
        <v>4</v>
      </c>
      <c r="X372" s="44">
        <v>1</v>
      </c>
      <c r="Y372" s="44">
        <v>1</v>
      </c>
      <c r="Z372" s="44">
        <v>1</v>
      </c>
      <c r="AA372" s="44">
        <v>1</v>
      </c>
      <c r="AB372" s="44">
        <v>9</v>
      </c>
      <c r="AC372" s="44">
        <v>7</v>
      </c>
      <c r="AD372" s="44">
        <v>7</v>
      </c>
      <c r="AE372" s="44"/>
      <c r="AF372" s="3"/>
      <c r="AG372" s="44"/>
      <c r="AH372" s="44"/>
      <c r="AI372" s="44"/>
      <c r="AJ372" s="44"/>
      <c r="AK372" s="44">
        <v>17</v>
      </c>
    </row>
    <row r="373" spans="1:37" x14ac:dyDescent="0.25">
      <c r="A373" s="3" t="s">
        <v>346</v>
      </c>
      <c r="B373" s="46">
        <v>10</v>
      </c>
      <c r="E373" s="46"/>
      <c r="F373" s="46"/>
      <c r="G373" s="46"/>
      <c r="H373" s="46"/>
      <c r="I373" s="46">
        <v>1</v>
      </c>
      <c r="J373" s="46">
        <v>1</v>
      </c>
      <c r="K373" s="46">
        <v>1</v>
      </c>
      <c r="L373" s="46">
        <v>3</v>
      </c>
      <c r="M373" s="46">
        <v>2</v>
      </c>
      <c r="N373" s="46">
        <v>1</v>
      </c>
      <c r="O373" s="46">
        <v>1</v>
      </c>
      <c r="P373" s="46">
        <v>1</v>
      </c>
      <c r="Q373" s="46">
        <v>3</v>
      </c>
      <c r="R373" s="46">
        <v>1</v>
      </c>
      <c r="S373" s="46">
        <v>4</v>
      </c>
      <c r="T373" s="46">
        <v>1</v>
      </c>
      <c r="U373" s="46">
        <v>8</v>
      </c>
      <c r="V373" s="46">
        <v>1</v>
      </c>
      <c r="W373" s="46">
        <v>2</v>
      </c>
      <c r="X373" s="46">
        <v>10</v>
      </c>
      <c r="Y373" s="46">
        <v>3</v>
      </c>
      <c r="Z373" s="46"/>
      <c r="AA373" s="46"/>
      <c r="AB373" s="46"/>
      <c r="AC373" s="46"/>
      <c r="AD373" s="46"/>
      <c r="AE373" s="46"/>
      <c r="AF373" s="3"/>
      <c r="AG373" s="46"/>
      <c r="AH373" s="46"/>
      <c r="AI373" s="46"/>
      <c r="AJ373" s="46"/>
      <c r="AK373" s="46">
        <v>14</v>
      </c>
    </row>
    <row r="374" spans="1:37" x14ac:dyDescent="0.25">
      <c r="A374" s="50" t="s">
        <v>350</v>
      </c>
      <c r="B374" s="50">
        <v>10</v>
      </c>
      <c r="E374" s="50"/>
      <c r="F374" s="50"/>
      <c r="G374" s="50"/>
      <c r="H374" s="50"/>
      <c r="I374" s="50">
        <v>2</v>
      </c>
      <c r="J374" s="50">
        <v>1</v>
      </c>
      <c r="K374" s="50">
        <v>5</v>
      </c>
      <c r="L374" s="50">
        <v>1</v>
      </c>
      <c r="M374" s="50">
        <v>1</v>
      </c>
      <c r="N374" s="50">
        <v>1</v>
      </c>
      <c r="O374" s="50">
        <v>1</v>
      </c>
      <c r="P374" s="50">
        <v>2</v>
      </c>
      <c r="Q374" s="50">
        <v>3</v>
      </c>
      <c r="R374" s="50">
        <v>1</v>
      </c>
      <c r="S374" s="50">
        <v>3</v>
      </c>
      <c r="T374" s="50">
        <v>3</v>
      </c>
      <c r="U374" s="50">
        <v>2</v>
      </c>
      <c r="V374" s="50">
        <v>2</v>
      </c>
      <c r="W374" s="50">
        <v>5</v>
      </c>
      <c r="X374" s="50">
        <v>1</v>
      </c>
      <c r="Y374" s="50">
        <v>2</v>
      </c>
      <c r="Z374" s="50">
        <v>2</v>
      </c>
      <c r="AA374" s="50">
        <v>9</v>
      </c>
      <c r="AB374" s="50">
        <v>1</v>
      </c>
      <c r="AC374" s="50"/>
      <c r="AD374" s="50"/>
      <c r="AE374" s="50"/>
      <c r="AF374" s="3"/>
      <c r="AG374" s="50"/>
      <c r="AH374" s="50"/>
      <c r="AI374" s="50"/>
      <c r="AJ374" s="50"/>
      <c r="AK374" s="50">
        <v>14</v>
      </c>
    </row>
    <row r="375" spans="1:37" x14ac:dyDescent="0.25">
      <c r="A375" s="52" t="s">
        <v>353</v>
      </c>
      <c r="B375" s="52">
        <v>10</v>
      </c>
      <c r="E375" s="52"/>
      <c r="F375" s="52"/>
      <c r="G375" s="52"/>
      <c r="H375" s="52"/>
      <c r="I375" s="52">
        <v>1</v>
      </c>
      <c r="J375" s="52">
        <v>1</v>
      </c>
      <c r="K375" s="52">
        <v>1</v>
      </c>
      <c r="L375" s="52">
        <v>1</v>
      </c>
      <c r="M375" s="52">
        <v>1</v>
      </c>
      <c r="N375" s="52">
        <v>2</v>
      </c>
      <c r="O375" s="52">
        <v>2</v>
      </c>
      <c r="P375" s="52">
        <v>2</v>
      </c>
      <c r="Q375" s="52">
        <v>1</v>
      </c>
      <c r="R375" s="52">
        <v>1</v>
      </c>
      <c r="S375" s="52">
        <v>4</v>
      </c>
      <c r="T375" s="52">
        <v>2</v>
      </c>
      <c r="U375" s="52">
        <v>2</v>
      </c>
      <c r="V375" s="52">
        <v>4</v>
      </c>
      <c r="W375" s="52">
        <v>2</v>
      </c>
      <c r="X375" s="52">
        <v>3</v>
      </c>
      <c r="Y375" s="52">
        <v>2</v>
      </c>
      <c r="Z375" s="52">
        <v>1</v>
      </c>
      <c r="AA375" s="52">
        <v>3</v>
      </c>
      <c r="AB375" s="52"/>
      <c r="AC375" s="52"/>
      <c r="AD375" s="52"/>
      <c r="AE375" s="52"/>
      <c r="AF375" s="3"/>
      <c r="AG375" s="52"/>
      <c r="AH375" s="52"/>
      <c r="AI375" s="52"/>
      <c r="AJ375" s="52"/>
      <c r="AK375" s="52">
        <v>16</v>
      </c>
    </row>
    <row r="376" spans="1:37" x14ac:dyDescent="0.25">
      <c r="A376" s="54" t="s">
        <v>355</v>
      </c>
      <c r="B376" s="54">
        <v>10</v>
      </c>
      <c r="E376" s="54"/>
      <c r="F376" s="54"/>
      <c r="G376" s="54"/>
      <c r="H376" s="54"/>
      <c r="I376" s="54">
        <v>1</v>
      </c>
      <c r="J376" s="54">
        <v>3</v>
      </c>
      <c r="K376" s="54">
        <v>1</v>
      </c>
      <c r="L376" s="54">
        <v>1</v>
      </c>
      <c r="M376" s="54">
        <v>1</v>
      </c>
      <c r="N376" s="54">
        <v>1</v>
      </c>
      <c r="O376" s="54">
        <v>1</v>
      </c>
      <c r="P376" s="54">
        <v>2</v>
      </c>
      <c r="Q376" s="54">
        <v>1</v>
      </c>
      <c r="R376" s="54">
        <v>3</v>
      </c>
      <c r="S376" s="54">
        <v>1</v>
      </c>
      <c r="T376" s="54">
        <v>2</v>
      </c>
      <c r="U376" s="54">
        <v>1</v>
      </c>
      <c r="V376" s="54">
        <v>1</v>
      </c>
      <c r="W376" s="54">
        <v>1</v>
      </c>
      <c r="X376" s="54">
        <v>3</v>
      </c>
      <c r="Y376" s="54">
        <v>1</v>
      </c>
      <c r="Z376" s="54">
        <v>1</v>
      </c>
      <c r="AA376" s="54">
        <v>3</v>
      </c>
      <c r="AB376" s="54">
        <v>3</v>
      </c>
      <c r="AC376" s="54">
        <v>1</v>
      </c>
      <c r="AD376" s="54">
        <v>1</v>
      </c>
      <c r="AE376" s="54">
        <v>6</v>
      </c>
      <c r="AF376" s="3">
        <v>7</v>
      </c>
      <c r="AG376" s="54">
        <v>1</v>
      </c>
      <c r="AH376" s="54">
        <v>1</v>
      </c>
      <c r="AI376" s="54"/>
      <c r="AJ376" s="54"/>
      <c r="AK376" s="54">
        <v>19</v>
      </c>
    </row>
    <row r="377" spans="1:37" x14ac:dyDescent="0.25">
      <c r="A377" s="55" t="s">
        <v>357</v>
      </c>
      <c r="B377" s="55">
        <v>10</v>
      </c>
      <c r="E377" s="55"/>
      <c r="F377" s="55"/>
      <c r="G377" s="55"/>
      <c r="H377" s="55"/>
      <c r="I377" s="55">
        <v>2</v>
      </c>
      <c r="J377" s="55">
        <v>2</v>
      </c>
      <c r="K377" s="55">
        <v>2</v>
      </c>
      <c r="L377" s="55">
        <v>1</v>
      </c>
      <c r="M377" s="55">
        <v>2</v>
      </c>
      <c r="N377" s="55">
        <v>1</v>
      </c>
      <c r="O377" s="55">
        <v>1</v>
      </c>
      <c r="P377" s="55">
        <v>1</v>
      </c>
      <c r="Q377" s="55">
        <v>2</v>
      </c>
      <c r="R377" s="55">
        <v>1</v>
      </c>
      <c r="S377" s="55">
        <v>2</v>
      </c>
      <c r="T377" s="55">
        <v>2</v>
      </c>
      <c r="U377" s="55">
        <v>1</v>
      </c>
      <c r="V377" s="55">
        <v>1</v>
      </c>
      <c r="W377" s="55">
        <v>1</v>
      </c>
      <c r="X377" s="55">
        <v>2</v>
      </c>
      <c r="Y377" s="55">
        <v>2</v>
      </c>
      <c r="Z377" s="55">
        <v>1</v>
      </c>
      <c r="AA377" s="55">
        <v>2</v>
      </c>
      <c r="AB377" s="55">
        <v>1</v>
      </c>
      <c r="AC377" s="55">
        <v>2</v>
      </c>
      <c r="AD377" s="55">
        <v>5</v>
      </c>
      <c r="AE377" s="55">
        <v>14</v>
      </c>
      <c r="AF377" s="3">
        <v>3</v>
      </c>
      <c r="AG377" s="55"/>
      <c r="AH377" s="55"/>
      <c r="AI377" s="55"/>
      <c r="AJ377" s="55"/>
      <c r="AK377" s="55">
        <v>20</v>
      </c>
    </row>
    <row r="378" spans="1:37" x14ac:dyDescent="0.25">
      <c r="A378" s="65" t="s">
        <v>368</v>
      </c>
      <c r="B378" s="65">
        <v>10</v>
      </c>
      <c r="E378" s="65"/>
      <c r="F378" s="65"/>
      <c r="G378" s="65"/>
      <c r="H378" s="65"/>
      <c r="I378" s="65">
        <v>1</v>
      </c>
      <c r="J378" s="65">
        <v>5</v>
      </c>
      <c r="K378" s="65">
        <v>2</v>
      </c>
      <c r="L378" s="65">
        <v>1</v>
      </c>
      <c r="M378" s="65">
        <v>1</v>
      </c>
      <c r="N378" s="65">
        <v>2</v>
      </c>
      <c r="O378" s="65">
        <v>2</v>
      </c>
      <c r="P378" s="65">
        <v>2</v>
      </c>
      <c r="Q378" s="65">
        <v>3</v>
      </c>
      <c r="R378" s="65">
        <v>3</v>
      </c>
      <c r="S378" s="65">
        <v>3</v>
      </c>
      <c r="T378" s="65">
        <v>2</v>
      </c>
      <c r="U378" s="65">
        <v>3</v>
      </c>
      <c r="V378" s="65">
        <v>2</v>
      </c>
      <c r="W378" s="65">
        <v>1</v>
      </c>
      <c r="X378" s="65">
        <v>7</v>
      </c>
      <c r="Y378" s="65">
        <v>1</v>
      </c>
      <c r="Z378" s="65">
        <v>3</v>
      </c>
      <c r="AA378" s="65">
        <v>6</v>
      </c>
      <c r="AB378" s="65"/>
      <c r="AC378" s="65"/>
      <c r="AD378" s="65"/>
      <c r="AE378" s="65"/>
      <c r="AF378" s="3"/>
      <c r="AG378" s="65"/>
      <c r="AH378" s="65"/>
      <c r="AI378" s="65"/>
      <c r="AJ378" s="65"/>
      <c r="AK378" s="65">
        <v>13</v>
      </c>
    </row>
    <row r="379" spans="1:37" x14ac:dyDescent="0.25">
      <c r="A379" s="66" t="s">
        <v>369</v>
      </c>
      <c r="B379" s="66">
        <v>10</v>
      </c>
      <c r="E379" s="66"/>
      <c r="F379" s="66"/>
      <c r="G379" s="66"/>
      <c r="H379" s="66"/>
      <c r="I379" s="66">
        <v>1</v>
      </c>
      <c r="J379" s="66">
        <v>1</v>
      </c>
      <c r="K379" s="66">
        <v>1</v>
      </c>
      <c r="L379" s="66">
        <v>3</v>
      </c>
      <c r="M379" s="66">
        <v>1</v>
      </c>
      <c r="N379" s="66">
        <v>1</v>
      </c>
      <c r="O379" s="66">
        <v>5</v>
      </c>
      <c r="P379" s="66">
        <v>3</v>
      </c>
      <c r="Q379" s="66">
        <v>1</v>
      </c>
      <c r="R379" s="66">
        <v>4</v>
      </c>
      <c r="S379" s="66">
        <v>3</v>
      </c>
      <c r="T379" s="66">
        <v>1</v>
      </c>
      <c r="U379" s="66">
        <v>5</v>
      </c>
      <c r="V379" s="66">
        <v>2</v>
      </c>
      <c r="W379" s="66">
        <v>2</v>
      </c>
      <c r="X379" s="66">
        <v>1</v>
      </c>
      <c r="Y379" s="66">
        <v>4</v>
      </c>
      <c r="Z379" s="66">
        <v>8</v>
      </c>
      <c r="AA379" s="66">
        <v>2</v>
      </c>
      <c r="AB379" s="66">
        <v>5</v>
      </c>
      <c r="AC379" s="66">
        <v>5</v>
      </c>
      <c r="AD379" s="66"/>
      <c r="AE379" s="66"/>
      <c r="AF379" s="3"/>
      <c r="AG379" s="66"/>
      <c r="AH379" s="66"/>
      <c r="AI379" s="66"/>
      <c r="AJ379" s="66"/>
      <c r="AK379" s="66">
        <v>13</v>
      </c>
    </row>
    <row r="380" spans="1:37" x14ac:dyDescent="0.25">
      <c r="A380" s="71" t="s">
        <v>374</v>
      </c>
      <c r="B380" s="71">
        <v>10</v>
      </c>
      <c r="E380" s="71"/>
      <c r="F380" s="71"/>
      <c r="G380" s="71"/>
      <c r="H380" s="71"/>
      <c r="I380" s="71">
        <v>1</v>
      </c>
      <c r="J380" s="71">
        <v>1</v>
      </c>
      <c r="K380" s="71">
        <v>1</v>
      </c>
      <c r="L380" s="71">
        <v>1</v>
      </c>
      <c r="M380" s="71">
        <v>2</v>
      </c>
      <c r="N380" s="71">
        <v>2</v>
      </c>
      <c r="O380" s="71">
        <v>2</v>
      </c>
      <c r="P380" s="71">
        <v>1</v>
      </c>
      <c r="Q380" s="71">
        <v>2</v>
      </c>
      <c r="R380" s="71">
        <v>1</v>
      </c>
      <c r="S380" s="71">
        <v>1</v>
      </c>
      <c r="T380" s="71">
        <v>1</v>
      </c>
      <c r="U380" s="71">
        <v>2</v>
      </c>
      <c r="V380" s="71">
        <v>4</v>
      </c>
      <c r="W380" s="71">
        <v>2</v>
      </c>
      <c r="X380" s="71">
        <v>1</v>
      </c>
      <c r="Y380" s="71">
        <v>6</v>
      </c>
      <c r="Z380" s="71">
        <v>5</v>
      </c>
      <c r="AA380" s="71">
        <v>2</v>
      </c>
      <c r="AB380" s="71">
        <v>4</v>
      </c>
      <c r="AC380" s="71"/>
      <c r="AD380" s="71"/>
      <c r="AE380" s="71"/>
      <c r="AF380" s="3"/>
      <c r="AG380" s="71"/>
      <c r="AH380" s="71"/>
      <c r="AI380" s="71"/>
      <c r="AJ380" s="71"/>
      <c r="AK380" s="71">
        <v>16</v>
      </c>
    </row>
    <row r="381" spans="1:37" x14ac:dyDescent="0.25">
      <c r="A381" s="72" t="s">
        <v>375</v>
      </c>
      <c r="B381" s="72">
        <v>10</v>
      </c>
      <c r="E381" s="72"/>
      <c r="F381" s="72"/>
      <c r="G381" s="72"/>
      <c r="H381" s="72"/>
      <c r="I381" s="72">
        <v>2</v>
      </c>
      <c r="J381" s="72">
        <v>1</v>
      </c>
      <c r="K381" s="72">
        <v>1</v>
      </c>
      <c r="L381" s="72">
        <v>1</v>
      </c>
      <c r="M381" s="72">
        <v>1</v>
      </c>
      <c r="N381" s="72">
        <v>1</v>
      </c>
      <c r="O381" s="72">
        <v>3</v>
      </c>
      <c r="P381" s="72">
        <v>1</v>
      </c>
      <c r="Q381" s="72">
        <v>5</v>
      </c>
      <c r="R381" s="72">
        <v>2</v>
      </c>
      <c r="S381" s="72">
        <v>1</v>
      </c>
      <c r="T381" s="72">
        <v>2</v>
      </c>
      <c r="U381" s="72">
        <v>1</v>
      </c>
      <c r="V381" s="72">
        <v>2</v>
      </c>
      <c r="W381" s="72">
        <v>2</v>
      </c>
      <c r="X381" s="72">
        <v>5</v>
      </c>
      <c r="Y381" s="72">
        <v>4</v>
      </c>
      <c r="Z381" s="72">
        <v>1</v>
      </c>
      <c r="AA381" s="72">
        <v>3</v>
      </c>
      <c r="AB381" s="72">
        <v>4</v>
      </c>
      <c r="AC381" s="72">
        <v>4</v>
      </c>
      <c r="AD381" s="72">
        <v>1</v>
      </c>
      <c r="AE381" s="72">
        <v>7</v>
      </c>
      <c r="AF381" s="3">
        <v>4</v>
      </c>
      <c r="AG381" s="72"/>
      <c r="AH381" s="72"/>
      <c r="AI381" s="72"/>
      <c r="AJ381" s="72"/>
      <c r="AK381" s="72">
        <v>15</v>
      </c>
    </row>
    <row r="382" spans="1:37" x14ac:dyDescent="0.25">
      <c r="A382" s="79" t="s">
        <v>384</v>
      </c>
      <c r="B382" s="79">
        <v>10</v>
      </c>
      <c r="E382" s="79"/>
      <c r="F382" s="79"/>
      <c r="G382" s="79"/>
      <c r="H382" s="79"/>
      <c r="I382" s="79">
        <v>1</v>
      </c>
      <c r="J382" s="79">
        <v>1</v>
      </c>
      <c r="K382" s="79">
        <v>1</v>
      </c>
      <c r="L382" s="79">
        <v>1</v>
      </c>
      <c r="M382" s="79">
        <v>1</v>
      </c>
      <c r="N382" s="79">
        <v>1</v>
      </c>
      <c r="O382" s="79">
        <v>1</v>
      </c>
      <c r="P382" s="79">
        <v>2</v>
      </c>
      <c r="Q382" s="79">
        <v>1</v>
      </c>
      <c r="R382" s="79">
        <v>1</v>
      </c>
      <c r="S382" s="79">
        <v>1</v>
      </c>
      <c r="T382" s="79">
        <v>1</v>
      </c>
      <c r="U382" s="79">
        <v>3</v>
      </c>
      <c r="V382" s="79">
        <v>4</v>
      </c>
      <c r="W382" s="79">
        <v>3</v>
      </c>
      <c r="X382" s="79">
        <v>1</v>
      </c>
      <c r="Y382" s="79">
        <v>9</v>
      </c>
      <c r="Z382" s="79">
        <v>2</v>
      </c>
      <c r="AA382" s="79">
        <v>1</v>
      </c>
      <c r="AB382" s="79">
        <v>2</v>
      </c>
      <c r="AC382" s="79">
        <v>1</v>
      </c>
      <c r="AD382" s="79">
        <v>16</v>
      </c>
      <c r="AE382" s="79">
        <v>2</v>
      </c>
      <c r="AF382" s="3"/>
      <c r="AG382" s="79"/>
      <c r="AH382" s="79"/>
      <c r="AI382" s="79"/>
      <c r="AJ382" s="79"/>
      <c r="AK382" s="79">
        <v>16</v>
      </c>
    </row>
    <row r="383" spans="1:37" x14ac:dyDescent="0.25">
      <c r="A383" s="79" t="s">
        <v>385</v>
      </c>
      <c r="B383" s="79">
        <v>10</v>
      </c>
      <c r="E383" s="79"/>
      <c r="F383" s="79"/>
      <c r="G383" s="79"/>
      <c r="H383" s="79"/>
      <c r="I383" s="79">
        <v>1</v>
      </c>
      <c r="J383" s="79">
        <v>1</v>
      </c>
      <c r="K383" s="79">
        <v>1</v>
      </c>
      <c r="L383" s="79">
        <v>1</v>
      </c>
      <c r="M383" s="79">
        <v>1</v>
      </c>
      <c r="N383" s="79">
        <v>1</v>
      </c>
      <c r="O383" s="79">
        <v>1</v>
      </c>
      <c r="P383" s="79">
        <v>1</v>
      </c>
      <c r="Q383" s="79">
        <v>1</v>
      </c>
      <c r="R383" s="79">
        <v>1</v>
      </c>
      <c r="S383" s="79">
        <v>5</v>
      </c>
      <c r="T383" s="79">
        <v>2</v>
      </c>
      <c r="U383" s="79">
        <v>5</v>
      </c>
      <c r="V383" s="79">
        <v>4</v>
      </c>
      <c r="W383" s="79">
        <v>2</v>
      </c>
      <c r="X383" s="79">
        <v>1</v>
      </c>
      <c r="Y383" s="79">
        <v>7</v>
      </c>
      <c r="Z383" s="79">
        <v>1</v>
      </c>
      <c r="AA383" s="79">
        <v>1</v>
      </c>
      <c r="AB383" s="79">
        <v>6</v>
      </c>
      <c r="AC383" s="79">
        <v>4</v>
      </c>
      <c r="AD383" s="79"/>
      <c r="AE383" s="79"/>
      <c r="AF383" s="3"/>
      <c r="AG383" s="79"/>
      <c r="AH383" s="79"/>
      <c r="AI383" s="79"/>
      <c r="AJ383" s="79"/>
      <c r="AK383" s="79">
        <v>16</v>
      </c>
    </row>
    <row r="384" spans="1:37" x14ac:dyDescent="0.25">
      <c r="A384" s="81" t="s">
        <v>387</v>
      </c>
      <c r="B384" s="81">
        <v>10</v>
      </c>
      <c r="E384" s="81"/>
      <c r="F384" s="81"/>
      <c r="G384" s="81"/>
      <c r="H384" s="81"/>
      <c r="I384" s="81">
        <v>1</v>
      </c>
      <c r="J384" s="81">
        <v>2</v>
      </c>
      <c r="K384" s="81">
        <v>2</v>
      </c>
      <c r="L384" s="81">
        <v>1</v>
      </c>
      <c r="M384" s="81">
        <v>1</v>
      </c>
      <c r="N384" s="81">
        <v>2</v>
      </c>
      <c r="O384" s="81">
        <v>1</v>
      </c>
      <c r="P384" s="81">
        <v>3</v>
      </c>
      <c r="Q384" s="81">
        <v>1</v>
      </c>
      <c r="R384" s="81">
        <v>2</v>
      </c>
      <c r="S384" s="81">
        <v>3</v>
      </c>
      <c r="T384" s="81">
        <v>4</v>
      </c>
      <c r="U384" s="81">
        <v>2</v>
      </c>
      <c r="V384" s="81">
        <v>1</v>
      </c>
      <c r="W384" s="81">
        <v>4</v>
      </c>
      <c r="X384" s="81">
        <v>3</v>
      </c>
      <c r="Y384" s="81">
        <v>4</v>
      </c>
      <c r="Z384" s="81">
        <v>2</v>
      </c>
      <c r="AA384" s="81">
        <v>15</v>
      </c>
      <c r="AB384" s="81">
        <v>1</v>
      </c>
      <c r="AC384" s="81">
        <v>4</v>
      </c>
      <c r="AD384" s="81">
        <v>1</v>
      </c>
      <c r="AE384" s="81"/>
      <c r="AF384" s="3"/>
      <c r="AG384" s="81"/>
      <c r="AH384" s="81"/>
      <c r="AI384" s="81"/>
      <c r="AJ384" s="81"/>
      <c r="AK384" s="81">
        <v>15</v>
      </c>
    </row>
    <row r="385" spans="1:37" x14ac:dyDescent="0.25">
      <c r="A385" s="84" t="s">
        <v>392</v>
      </c>
      <c r="B385" s="84">
        <v>10</v>
      </c>
      <c r="E385" s="84"/>
      <c r="F385" s="84"/>
      <c r="G385" s="84"/>
      <c r="H385" s="84"/>
      <c r="I385" s="84">
        <v>3</v>
      </c>
      <c r="J385" s="84">
        <v>1</v>
      </c>
      <c r="K385" s="84">
        <v>1</v>
      </c>
      <c r="L385" s="84">
        <v>1</v>
      </c>
      <c r="M385" s="84">
        <v>2</v>
      </c>
      <c r="N385" s="84">
        <v>1</v>
      </c>
      <c r="O385" s="84">
        <v>1</v>
      </c>
      <c r="P385" s="84">
        <v>2</v>
      </c>
      <c r="Q385" s="84">
        <v>3</v>
      </c>
      <c r="R385" s="84">
        <v>1</v>
      </c>
      <c r="S385" s="84">
        <v>2</v>
      </c>
      <c r="T385" s="84">
        <v>2</v>
      </c>
      <c r="U385" s="84">
        <v>2</v>
      </c>
      <c r="V385" s="84">
        <v>1</v>
      </c>
      <c r="W385" s="84">
        <v>6</v>
      </c>
      <c r="X385" s="84">
        <v>5</v>
      </c>
      <c r="Y385" s="84">
        <v>4</v>
      </c>
      <c r="Z385" s="84">
        <v>2</v>
      </c>
      <c r="AA385" s="84">
        <v>4</v>
      </c>
      <c r="AB385" s="84">
        <v>1</v>
      </c>
      <c r="AC385" s="84">
        <v>3</v>
      </c>
      <c r="AD385" s="84">
        <v>15</v>
      </c>
      <c r="AE385" s="84"/>
      <c r="AF385" s="3"/>
      <c r="AG385" s="84"/>
      <c r="AH385" s="84"/>
      <c r="AI385" s="84"/>
      <c r="AJ385" s="84"/>
      <c r="AK385" s="84">
        <v>15</v>
      </c>
    </row>
    <row r="386" spans="1:37" x14ac:dyDescent="0.25">
      <c r="A386" s="84" t="s">
        <v>393</v>
      </c>
      <c r="B386" s="84">
        <v>10</v>
      </c>
      <c r="E386" s="84"/>
      <c r="F386" s="84"/>
      <c r="G386" s="84"/>
      <c r="H386" s="84"/>
      <c r="I386" s="84">
        <v>1</v>
      </c>
      <c r="J386" s="84">
        <v>2</v>
      </c>
      <c r="K386" s="84">
        <v>1</v>
      </c>
      <c r="L386" s="84">
        <v>1</v>
      </c>
      <c r="M386" s="84">
        <v>3</v>
      </c>
      <c r="N386" s="84">
        <v>5</v>
      </c>
      <c r="O386" s="84">
        <v>1</v>
      </c>
      <c r="P386" s="84">
        <v>2</v>
      </c>
      <c r="Q386" s="84">
        <v>1</v>
      </c>
      <c r="R386" s="84">
        <v>2</v>
      </c>
      <c r="S386" s="84">
        <v>2</v>
      </c>
      <c r="T386" s="84">
        <v>1</v>
      </c>
      <c r="U386" s="84">
        <v>2</v>
      </c>
      <c r="V386" s="84">
        <v>2</v>
      </c>
      <c r="W386" s="84">
        <v>3</v>
      </c>
      <c r="X386" s="84">
        <v>1</v>
      </c>
      <c r="Y386" s="84">
        <v>2</v>
      </c>
      <c r="Z386" s="84">
        <v>1</v>
      </c>
      <c r="AA386" s="84">
        <v>2</v>
      </c>
      <c r="AB386" s="84">
        <v>3</v>
      </c>
      <c r="AC386" s="84">
        <v>6</v>
      </c>
      <c r="AD386" s="84">
        <v>7</v>
      </c>
      <c r="AE386" s="84">
        <v>3</v>
      </c>
      <c r="AF386" s="3"/>
      <c r="AG386" s="84"/>
      <c r="AH386" s="84"/>
      <c r="AI386" s="84"/>
      <c r="AJ386" s="84"/>
      <c r="AK386" s="84">
        <v>16</v>
      </c>
    </row>
    <row r="387" spans="1:37" x14ac:dyDescent="0.25">
      <c r="A387" s="84" t="s">
        <v>394</v>
      </c>
      <c r="B387" s="84">
        <v>10</v>
      </c>
      <c r="E387" s="84"/>
      <c r="F387" s="84"/>
      <c r="G387" s="84"/>
      <c r="H387" s="84"/>
      <c r="I387" s="84">
        <v>2</v>
      </c>
      <c r="J387" s="84">
        <v>2</v>
      </c>
      <c r="K387" s="84">
        <v>1</v>
      </c>
      <c r="L387" s="84">
        <v>1</v>
      </c>
      <c r="M387" s="84">
        <v>1</v>
      </c>
      <c r="N387" s="84">
        <v>2</v>
      </c>
      <c r="O387" s="84">
        <v>2</v>
      </c>
      <c r="P387" s="84">
        <v>1</v>
      </c>
      <c r="Q387" s="84">
        <v>1</v>
      </c>
      <c r="R387" s="84">
        <v>3</v>
      </c>
      <c r="S387" s="84">
        <v>4</v>
      </c>
      <c r="T387" s="84">
        <v>5</v>
      </c>
      <c r="U387" s="84">
        <v>2</v>
      </c>
      <c r="V387" s="84">
        <v>1</v>
      </c>
      <c r="W387" s="84">
        <v>2</v>
      </c>
      <c r="X387" s="84">
        <v>3</v>
      </c>
      <c r="Y387" s="84">
        <v>2</v>
      </c>
      <c r="Z387" s="84">
        <v>10</v>
      </c>
      <c r="AA387" s="84">
        <v>1</v>
      </c>
      <c r="AB387" s="84">
        <v>9</v>
      </c>
      <c r="AC387" s="84">
        <v>2</v>
      </c>
      <c r="AD387" s="84">
        <v>1</v>
      </c>
      <c r="AE387" s="84"/>
      <c r="AF387" s="3"/>
      <c r="AG387" s="84"/>
      <c r="AH387" s="84"/>
      <c r="AI387" s="84"/>
      <c r="AJ387" s="84"/>
      <c r="AK387" s="84">
        <v>15</v>
      </c>
    </row>
    <row r="388" spans="1:37" x14ac:dyDescent="0.25">
      <c r="A388" s="90" t="s">
        <v>402</v>
      </c>
      <c r="B388" s="90">
        <v>10</v>
      </c>
      <c r="E388" s="90"/>
      <c r="F388" s="90"/>
      <c r="G388" s="90"/>
      <c r="H388" s="90"/>
      <c r="I388" s="90">
        <v>3</v>
      </c>
      <c r="J388" s="90">
        <v>2</v>
      </c>
      <c r="K388" s="90">
        <v>1</v>
      </c>
      <c r="L388" s="90">
        <v>1</v>
      </c>
      <c r="M388" s="90">
        <v>1</v>
      </c>
      <c r="N388" s="90">
        <v>1</v>
      </c>
      <c r="O388" s="90">
        <v>1</v>
      </c>
      <c r="P388" s="90">
        <v>1</v>
      </c>
      <c r="Q388" s="90">
        <v>4</v>
      </c>
      <c r="R388" s="90">
        <v>1</v>
      </c>
      <c r="S388" s="90">
        <v>1</v>
      </c>
      <c r="T388" s="90">
        <v>5</v>
      </c>
      <c r="U388" s="90">
        <v>5</v>
      </c>
      <c r="V388" s="90">
        <v>3</v>
      </c>
      <c r="W388" s="90">
        <v>4</v>
      </c>
      <c r="X388" s="90">
        <v>2</v>
      </c>
      <c r="Y388" s="90">
        <v>1</v>
      </c>
      <c r="Z388" s="90">
        <v>3</v>
      </c>
      <c r="AA388" s="90">
        <v>2</v>
      </c>
      <c r="AB388" s="90">
        <v>2</v>
      </c>
      <c r="AC388" s="90">
        <v>4</v>
      </c>
      <c r="AD388" s="90"/>
      <c r="AE388" s="90"/>
      <c r="AF388" s="3"/>
      <c r="AG388" s="90"/>
      <c r="AH388" s="90"/>
      <c r="AI388" s="90"/>
      <c r="AJ388" s="90"/>
      <c r="AK388" s="90">
        <v>14</v>
      </c>
    </row>
    <row r="389" spans="1:37" x14ac:dyDescent="0.25">
      <c r="A389" s="90" t="s">
        <v>403</v>
      </c>
      <c r="B389" s="90">
        <v>10</v>
      </c>
      <c r="E389" s="90"/>
      <c r="F389" s="90"/>
      <c r="G389" s="90"/>
      <c r="H389" s="90"/>
      <c r="I389" s="90">
        <v>1</v>
      </c>
      <c r="J389" s="90">
        <v>1</v>
      </c>
      <c r="K389" s="90">
        <v>1</v>
      </c>
      <c r="L389" s="90">
        <v>3</v>
      </c>
      <c r="M389" s="90">
        <v>1</v>
      </c>
      <c r="N389" s="90">
        <v>1</v>
      </c>
      <c r="O389" s="90">
        <v>1</v>
      </c>
      <c r="P389" s="90">
        <v>1</v>
      </c>
      <c r="Q389" s="90">
        <v>1</v>
      </c>
      <c r="R389" s="90">
        <v>1</v>
      </c>
      <c r="S389" s="90">
        <v>1</v>
      </c>
      <c r="T389" s="90">
        <v>1</v>
      </c>
      <c r="U389" s="90">
        <v>4</v>
      </c>
      <c r="V389" s="90">
        <v>1</v>
      </c>
      <c r="W389" s="90">
        <v>6</v>
      </c>
      <c r="X389" s="90">
        <v>3</v>
      </c>
      <c r="Y389" s="90">
        <v>2</v>
      </c>
      <c r="Z389" s="90">
        <v>1</v>
      </c>
      <c r="AA389" s="90">
        <v>3</v>
      </c>
      <c r="AB389" s="90">
        <v>5</v>
      </c>
      <c r="AC389" s="90">
        <v>3</v>
      </c>
      <c r="AD389" s="90">
        <v>5</v>
      </c>
      <c r="AE389" s="90">
        <v>4</v>
      </c>
      <c r="AF389" s="3">
        <v>5</v>
      </c>
      <c r="AG389" s="90"/>
      <c r="AH389" s="90"/>
      <c r="AI389" s="90"/>
      <c r="AJ389" s="90"/>
      <c r="AK389" s="90">
        <v>17</v>
      </c>
    </row>
    <row r="390" spans="1:37" x14ac:dyDescent="0.25">
      <c r="A390" s="92" t="s">
        <v>404</v>
      </c>
      <c r="B390" s="92">
        <v>10</v>
      </c>
      <c r="E390" s="92"/>
      <c r="F390" s="92"/>
      <c r="G390" s="92"/>
      <c r="H390" s="92"/>
      <c r="I390" s="92">
        <v>1</v>
      </c>
      <c r="J390" s="92">
        <v>3</v>
      </c>
      <c r="K390" s="92">
        <v>2</v>
      </c>
      <c r="L390" s="92">
        <v>1</v>
      </c>
      <c r="M390" s="92">
        <v>1</v>
      </c>
      <c r="N390" s="92">
        <v>1</v>
      </c>
      <c r="O390" s="92">
        <v>5</v>
      </c>
      <c r="P390" s="92">
        <v>1</v>
      </c>
      <c r="Q390" s="92">
        <v>1</v>
      </c>
      <c r="R390" s="92">
        <v>1</v>
      </c>
      <c r="S390" s="92">
        <v>2</v>
      </c>
      <c r="T390" s="92">
        <v>4</v>
      </c>
      <c r="U390" s="92">
        <v>1</v>
      </c>
      <c r="V390" s="92">
        <v>1</v>
      </c>
      <c r="W390" s="92">
        <v>1</v>
      </c>
      <c r="X390" s="92">
        <v>2</v>
      </c>
      <c r="Y390" s="92">
        <v>9</v>
      </c>
      <c r="Z390" s="92">
        <v>4</v>
      </c>
      <c r="AA390" s="92">
        <v>4</v>
      </c>
      <c r="AB390" s="92">
        <v>6</v>
      </c>
      <c r="AC390" s="92"/>
      <c r="AD390" s="92"/>
      <c r="AE390" s="92"/>
      <c r="AF390" s="3"/>
      <c r="AG390" s="92"/>
      <c r="AH390" s="92"/>
      <c r="AI390" s="92"/>
      <c r="AJ390" s="92"/>
      <c r="AK390" s="92">
        <v>16</v>
      </c>
    </row>
    <row r="391" spans="1:37" x14ac:dyDescent="0.25">
      <c r="A391" s="96" t="s">
        <v>407</v>
      </c>
      <c r="B391" s="96">
        <v>10</v>
      </c>
      <c r="E391" s="96"/>
      <c r="F391" s="96"/>
      <c r="G391" s="96"/>
      <c r="H391" s="96"/>
      <c r="I391" s="96">
        <v>2</v>
      </c>
      <c r="J391" s="96">
        <v>1</v>
      </c>
      <c r="K391" s="96">
        <v>1</v>
      </c>
      <c r="L391" s="96">
        <v>1</v>
      </c>
      <c r="M391" s="96">
        <v>2</v>
      </c>
      <c r="N391" s="96">
        <v>1</v>
      </c>
      <c r="O391" s="96">
        <v>4</v>
      </c>
      <c r="P391" s="96">
        <v>1</v>
      </c>
      <c r="Q391" s="96">
        <v>1</v>
      </c>
      <c r="R391" s="96">
        <v>2</v>
      </c>
      <c r="S391" s="96">
        <v>5</v>
      </c>
      <c r="T391" s="96">
        <v>5</v>
      </c>
      <c r="U391" s="96">
        <v>1</v>
      </c>
      <c r="V391" s="96">
        <v>6</v>
      </c>
      <c r="W391" s="96">
        <v>1</v>
      </c>
      <c r="X391" s="96">
        <v>1</v>
      </c>
      <c r="Y391" s="96">
        <v>8</v>
      </c>
      <c r="Z391" s="96">
        <v>1</v>
      </c>
      <c r="AA391" s="96">
        <v>4</v>
      </c>
      <c r="AB391" s="96">
        <v>1</v>
      </c>
      <c r="AC391" s="96">
        <v>1</v>
      </c>
      <c r="AD391" s="96">
        <v>3</v>
      </c>
      <c r="AE391" s="96"/>
      <c r="AF391" s="3"/>
      <c r="AG391" s="96"/>
      <c r="AH391" s="96"/>
      <c r="AI391" s="96"/>
      <c r="AJ391" s="96"/>
      <c r="AK391" s="96">
        <v>13</v>
      </c>
    </row>
    <row r="392" spans="1:37" x14ac:dyDescent="0.25">
      <c r="A392" s="99" t="s">
        <v>410</v>
      </c>
      <c r="B392" s="99">
        <v>10</v>
      </c>
      <c r="E392" s="99"/>
      <c r="F392" s="99"/>
      <c r="G392" s="99"/>
      <c r="H392" s="99"/>
      <c r="I392" s="99">
        <v>2</v>
      </c>
      <c r="J392" s="99">
        <v>1</v>
      </c>
      <c r="K392" s="99">
        <v>2</v>
      </c>
      <c r="L392" s="99">
        <v>2</v>
      </c>
      <c r="M392" s="99">
        <v>1</v>
      </c>
      <c r="N392" s="99">
        <v>3</v>
      </c>
      <c r="O392" s="99">
        <v>2</v>
      </c>
      <c r="P392" s="99">
        <v>2</v>
      </c>
      <c r="Q392" s="99">
        <v>1</v>
      </c>
      <c r="R392" s="99">
        <v>1</v>
      </c>
      <c r="S392" s="99">
        <v>2</v>
      </c>
      <c r="T392" s="99">
        <v>1</v>
      </c>
      <c r="U392" s="99">
        <v>3</v>
      </c>
      <c r="V392" s="99">
        <v>3</v>
      </c>
      <c r="W392" s="99">
        <v>3</v>
      </c>
      <c r="X392" s="99">
        <v>1</v>
      </c>
      <c r="Y392" s="99">
        <v>4</v>
      </c>
      <c r="Z392" s="99">
        <v>2</v>
      </c>
      <c r="AA392" s="99">
        <v>4</v>
      </c>
      <c r="AB392" s="99">
        <v>2</v>
      </c>
      <c r="AC392" s="99">
        <v>2</v>
      </c>
      <c r="AD392" s="99"/>
      <c r="AE392" s="99"/>
      <c r="AF392" s="3"/>
      <c r="AG392" s="99"/>
      <c r="AH392" s="99"/>
      <c r="AI392" s="99"/>
      <c r="AJ392" s="99"/>
      <c r="AK392" s="99">
        <v>16</v>
      </c>
    </row>
    <row r="393" spans="1:37" x14ac:dyDescent="0.25">
      <c r="A393" s="114" t="s">
        <v>423</v>
      </c>
      <c r="B393" s="114">
        <v>10</v>
      </c>
      <c r="E393" s="114"/>
      <c r="F393" s="114"/>
      <c r="G393" s="114"/>
      <c r="H393" s="114"/>
      <c r="I393" s="114">
        <v>1</v>
      </c>
      <c r="J393" s="114">
        <v>1</v>
      </c>
      <c r="K393" s="114">
        <v>2</v>
      </c>
      <c r="L393" s="114">
        <v>1</v>
      </c>
      <c r="M393" s="114">
        <v>2</v>
      </c>
      <c r="N393" s="114">
        <v>3</v>
      </c>
      <c r="O393" s="114">
        <v>2</v>
      </c>
      <c r="P393" s="114">
        <v>1</v>
      </c>
      <c r="Q393" s="114">
        <v>3</v>
      </c>
      <c r="R393" s="114">
        <v>2</v>
      </c>
      <c r="S393" s="114">
        <v>4</v>
      </c>
      <c r="T393" s="114">
        <v>1</v>
      </c>
      <c r="U393" s="114">
        <v>3</v>
      </c>
      <c r="V393" s="114">
        <v>3</v>
      </c>
      <c r="W393" s="114">
        <v>2</v>
      </c>
      <c r="X393" s="114">
        <v>1</v>
      </c>
      <c r="Y393" s="114">
        <v>2</v>
      </c>
      <c r="Z393" s="114">
        <v>7</v>
      </c>
      <c r="AA393" s="114">
        <v>3</v>
      </c>
      <c r="AB393" s="114">
        <v>8</v>
      </c>
      <c r="AC393" s="114">
        <v>3</v>
      </c>
      <c r="AD393" s="114">
        <v>8</v>
      </c>
      <c r="AE393" s="114">
        <v>2</v>
      </c>
      <c r="AF393" s="3">
        <v>1</v>
      </c>
      <c r="AG393" s="114">
        <v>1</v>
      </c>
      <c r="AH393" s="114"/>
      <c r="AI393" s="114"/>
      <c r="AJ393" s="114"/>
      <c r="AK393" s="114">
        <v>14</v>
      </c>
    </row>
    <row r="394" spans="1:37" x14ac:dyDescent="0.25">
      <c r="A394" s="116" t="s">
        <v>426</v>
      </c>
      <c r="B394" s="116">
        <v>10</v>
      </c>
      <c r="E394" s="116"/>
      <c r="F394" s="116"/>
      <c r="G394" s="116"/>
      <c r="H394" s="116"/>
      <c r="I394" s="116">
        <v>1</v>
      </c>
      <c r="J394" s="116">
        <v>1</v>
      </c>
      <c r="K394" s="116">
        <v>1</v>
      </c>
      <c r="L394" s="116">
        <v>1</v>
      </c>
      <c r="M394" s="116">
        <v>1</v>
      </c>
      <c r="N394" s="116">
        <v>3</v>
      </c>
      <c r="O394" s="116">
        <v>3</v>
      </c>
      <c r="P394" s="116">
        <v>1</v>
      </c>
      <c r="Q394" s="116">
        <v>4</v>
      </c>
      <c r="R394" s="116">
        <v>3</v>
      </c>
      <c r="S394" s="116">
        <v>2</v>
      </c>
      <c r="T394" s="116">
        <v>6</v>
      </c>
      <c r="U394" s="116">
        <v>1</v>
      </c>
      <c r="V394" s="116">
        <v>6</v>
      </c>
      <c r="W394" s="116">
        <v>1</v>
      </c>
      <c r="X394" s="116">
        <v>8</v>
      </c>
      <c r="Y394" s="116">
        <v>2</v>
      </c>
      <c r="Z394" s="116">
        <v>4</v>
      </c>
      <c r="AA394" s="116">
        <v>4</v>
      </c>
      <c r="AB394" s="116">
        <v>5</v>
      </c>
      <c r="AC394" s="116"/>
      <c r="AD394" s="116"/>
      <c r="AE394" s="116"/>
      <c r="AF394" s="3"/>
      <c r="AG394" s="116"/>
      <c r="AH394" s="116"/>
      <c r="AI394" s="116"/>
      <c r="AJ394" s="116"/>
      <c r="AK394" s="116">
        <v>13</v>
      </c>
    </row>
    <row r="395" spans="1:37" x14ac:dyDescent="0.25">
      <c r="A395" s="123" t="s">
        <v>432</v>
      </c>
      <c r="B395" s="123">
        <v>10</v>
      </c>
      <c r="E395" s="123"/>
      <c r="F395" s="123"/>
      <c r="G395" s="123"/>
      <c r="H395" s="123"/>
      <c r="I395" s="123">
        <v>1</v>
      </c>
      <c r="J395" s="123">
        <v>2</v>
      </c>
      <c r="K395" s="123">
        <v>1</v>
      </c>
      <c r="L395" s="123">
        <v>2</v>
      </c>
      <c r="M395" s="123">
        <v>4</v>
      </c>
      <c r="N395" s="123">
        <v>1</v>
      </c>
      <c r="O395" s="123">
        <v>1</v>
      </c>
      <c r="P395" s="123">
        <v>3</v>
      </c>
      <c r="Q395" s="123">
        <v>3</v>
      </c>
      <c r="R395" s="123">
        <v>2</v>
      </c>
      <c r="S395" s="123">
        <v>3</v>
      </c>
      <c r="T395" s="123">
        <v>1</v>
      </c>
      <c r="U395" s="123">
        <v>2</v>
      </c>
      <c r="V395" s="123">
        <v>2</v>
      </c>
      <c r="W395" s="123">
        <v>2</v>
      </c>
      <c r="X395" s="123">
        <v>1</v>
      </c>
      <c r="Y395" s="123">
        <v>2</v>
      </c>
      <c r="Z395" s="123">
        <v>2</v>
      </c>
      <c r="AA395" s="123">
        <v>3</v>
      </c>
      <c r="AB395" s="123">
        <v>4</v>
      </c>
      <c r="AC395" s="123">
        <v>18</v>
      </c>
      <c r="AD395" s="123"/>
      <c r="AE395" s="123"/>
      <c r="AF395" s="3"/>
      <c r="AG395" s="123"/>
      <c r="AH395" s="123"/>
      <c r="AI395" s="123"/>
      <c r="AJ395" s="123"/>
      <c r="AK395" s="123">
        <v>15</v>
      </c>
    </row>
    <row r="396" spans="1:37" x14ac:dyDescent="0.25">
      <c r="A396" s="124" t="s">
        <v>433</v>
      </c>
      <c r="B396" s="124">
        <v>10</v>
      </c>
      <c r="E396" s="124"/>
      <c r="F396" s="124"/>
      <c r="G396" s="124"/>
      <c r="H396" s="124"/>
      <c r="I396" s="124">
        <v>3</v>
      </c>
      <c r="J396" s="124">
        <v>1</v>
      </c>
      <c r="K396" s="124">
        <v>1</v>
      </c>
      <c r="L396" s="124">
        <v>2</v>
      </c>
      <c r="M396" s="124">
        <v>2</v>
      </c>
      <c r="N396" s="124">
        <v>1</v>
      </c>
      <c r="O396" s="124">
        <v>1</v>
      </c>
      <c r="P396" s="124">
        <v>1</v>
      </c>
      <c r="Q396" s="124">
        <v>4</v>
      </c>
      <c r="R396" s="124">
        <v>1</v>
      </c>
      <c r="S396" s="124">
        <v>5</v>
      </c>
      <c r="T396" s="124">
        <v>1</v>
      </c>
      <c r="U396" s="124">
        <v>4</v>
      </c>
      <c r="V396" s="124">
        <v>2</v>
      </c>
      <c r="W396" s="124">
        <v>8</v>
      </c>
      <c r="X396" s="124">
        <v>7</v>
      </c>
      <c r="Y396" s="124">
        <v>1</v>
      </c>
      <c r="Z396" s="124">
        <v>2</v>
      </c>
      <c r="AA396" s="124"/>
      <c r="AB396" s="124"/>
      <c r="AC396" s="124"/>
      <c r="AD396" s="124"/>
      <c r="AE396" s="124"/>
      <c r="AF396" s="3"/>
      <c r="AG396" s="124"/>
      <c r="AH396" s="124"/>
      <c r="AI396" s="124"/>
      <c r="AJ396" s="124"/>
      <c r="AK396" s="124">
        <v>14</v>
      </c>
    </row>
    <row r="397" spans="1:37" x14ac:dyDescent="0.25">
      <c r="A397" s="131" t="s">
        <v>442</v>
      </c>
      <c r="B397" s="131">
        <v>10</v>
      </c>
      <c r="E397" s="131"/>
      <c r="F397" s="131"/>
      <c r="G397" s="131"/>
      <c r="H397" s="131"/>
      <c r="I397" s="131">
        <v>1</v>
      </c>
      <c r="J397" s="131">
        <v>3</v>
      </c>
      <c r="K397" s="131">
        <v>1</v>
      </c>
      <c r="L397" s="131">
        <v>1</v>
      </c>
      <c r="M397" s="131">
        <v>2</v>
      </c>
      <c r="N397" s="131">
        <v>2</v>
      </c>
      <c r="O397" s="131">
        <v>2</v>
      </c>
      <c r="P397" s="131">
        <v>6</v>
      </c>
      <c r="Q397" s="131">
        <v>1</v>
      </c>
      <c r="R397" s="131">
        <v>1</v>
      </c>
      <c r="S397" s="131">
        <v>1</v>
      </c>
      <c r="T397" s="131">
        <v>1</v>
      </c>
      <c r="U397" s="131">
        <v>3</v>
      </c>
      <c r="V397" s="131">
        <v>3</v>
      </c>
      <c r="W397" s="131">
        <v>9</v>
      </c>
      <c r="X397" s="131">
        <v>7</v>
      </c>
      <c r="Y397" s="131">
        <v>3</v>
      </c>
      <c r="Z397" s="131">
        <v>3</v>
      </c>
      <c r="AA397" s="131">
        <v>4</v>
      </c>
      <c r="AB397" s="131">
        <v>2</v>
      </c>
      <c r="AC397" s="131">
        <v>3</v>
      </c>
      <c r="AD397" s="131"/>
      <c r="AE397" s="131"/>
      <c r="AF397" s="3"/>
      <c r="AG397" s="131"/>
      <c r="AH397" s="131"/>
      <c r="AI397" s="131"/>
      <c r="AJ397" s="131"/>
      <c r="AK397" s="131">
        <v>14</v>
      </c>
    </row>
    <row r="398" spans="1:37" x14ac:dyDescent="0.25">
      <c r="A398" s="135" t="s">
        <v>448</v>
      </c>
      <c r="B398" s="135">
        <v>10</v>
      </c>
      <c r="E398" s="135"/>
      <c r="F398" s="135"/>
      <c r="G398" s="135"/>
      <c r="H398" s="135"/>
      <c r="I398" s="135">
        <v>1</v>
      </c>
      <c r="J398" s="135">
        <v>2</v>
      </c>
      <c r="K398" s="135">
        <v>2</v>
      </c>
      <c r="L398" s="135">
        <v>5</v>
      </c>
      <c r="M398" s="135">
        <v>1</v>
      </c>
      <c r="N398" s="135">
        <v>3</v>
      </c>
      <c r="O398" s="135">
        <v>1</v>
      </c>
      <c r="P398" s="135">
        <v>1</v>
      </c>
      <c r="Q398" s="135">
        <v>1</v>
      </c>
      <c r="R398" s="135">
        <v>1</v>
      </c>
      <c r="S398" s="135">
        <v>1</v>
      </c>
      <c r="T398" s="135">
        <v>2</v>
      </c>
      <c r="U398" s="135">
        <v>2</v>
      </c>
      <c r="V398" s="135">
        <v>2</v>
      </c>
      <c r="W398" s="135">
        <v>2</v>
      </c>
      <c r="X398" s="135">
        <v>1</v>
      </c>
      <c r="Y398" s="135">
        <v>7</v>
      </c>
      <c r="Z398" s="135">
        <v>7</v>
      </c>
      <c r="AA398" s="135">
        <v>7</v>
      </c>
      <c r="AB398" s="135">
        <v>6</v>
      </c>
      <c r="AC398" s="135">
        <v>4</v>
      </c>
      <c r="AD398" s="135"/>
      <c r="AE398" s="135"/>
      <c r="AF398" s="3"/>
      <c r="AG398" s="135"/>
      <c r="AH398" s="135"/>
      <c r="AI398" s="135"/>
      <c r="AJ398" s="135"/>
      <c r="AK398" s="135">
        <v>16</v>
      </c>
    </row>
    <row r="399" spans="1:37" x14ac:dyDescent="0.25">
      <c r="A399" s="140" t="s">
        <v>459</v>
      </c>
      <c r="B399" s="140">
        <v>10</v>
      </c>
      <c r="E399" s="140"/>
      <c r="F399" s="140"/>
      <c r="G399" s="140"/>
      <c r="H399" s="140"/>
      <c r="I399" s="140">
        <v>2</v>
      </c>
      <c r="J399" s="140">
        <v>1</v>
      </c>
      <c r="K399" s="140">
        <v>1</v>
      </c>
      <c r="L399" s="140">
        <v>3</v>
      </c>
      <c r="M399" s="140">
        <v>1</v>
      </c>
      <c r="N399" s="140">
        <v>3</v>
      </c>
      <c r="O399" s="140">
        <v>2</v>
      </c>
      <c r="P399" s="140">
        <v>1</v>
      </c>
      <c r="Q399" s="140">
        <v>6</v>
      </c>
      <c r="R399" s="140">
        <v>6</v>
      </c>
      <c r="S399" s="140">
        <v>5</v>
      </c>
      <c r="T399" s="140">
        <v>4</v>
      </c>
      <c r="U399" s="140">
        <v>3</v>
      </c>
      <c r="V399" s="140">
        <v>5</v>
      </c>
      <c r="W399" s="140">
        <v>1</v>
      </c>
      <c r="X399" s="140">
        <v>6</v>
      </c>
      <c r="Y399" s="140">
        <v>6</v>
      </c>
      <c r="Z399" s="140">
        <v>5</v>
      </c>
      <c r="AA399" s="140">
        <v>6</v>
      </c>
      <c r="AB399" s="140"/>
      <c r="AC399" s="140"/>
      <c r="AD399" s="140"/>
      <c r="AE399" s="140"/>
      <c r="AF399" s="3"/>
      <c r="AG399" s="140"/>
      <c r="AH399" s="140"/>
      <c r="AI399" s="140"/>
      <c r="AJ399" s="140"/>
      <c r="AK399" s="140">
        <v>10</v>
      </c>
    </row>
    <row r="400" spans="1:37" x14ac:dyDescent="0.25">
      <c r="A400" s="141" t="s">
        <v>460</v>
      </c>
      <c r="B400" s="141">
        <v>10</v>
      </c>
      <c r="E400" s="141"/>
      <c r="F400" s="141"/>
      <c r="G400" s="141"/>
      <c r="H400" s="141"/>
      <c r="I400" s="141">
        <v>2</v>
      </c>
      <c r="J400" s="141">
        <v>1</v>
      </c>
      <c r="K400" s="141">
        <v>1</v>
      </c>
      <c r="L400" s="141">
        <v>3</v>
      </c>
      <c r="M400" s="141">
        <v>1</v>
      </c>
      <c r="N400" s="141">
        <v>1</v>
      </c>
      <c r="O400" s="141">
        <v>2</v>
      </c>
      <c r="P400" s="141">
        <v>3</v>
      </c>
      <c r="Q400" s="141">
        <v>1</v>
      </c>
      <c r="R400" s="141">
        <v>1</v>
      </c>
      <c r="S400" s="141">
        <v>2</v>
      </c>
      <c r="T400" s="141">
        <v>3</v>
      </c>
      <c r="U400" s="141">
        <v>1</v>
      </c>
      <c r="V400" s="141">
        <v>3</v>
      </c>
      <c r="W400" s="141">
        <v>1</v>
      </c>
      <c r="X400" s="141">
        <v>2</v>
      </c>
      <c r="Y400" s="141">
        <v>2</v>
      </c>
      <c r="Z400" s="141">
        <v>1</v>
      </c>
      <c r="AA400" s="141">
        <v>4</v>
      </c>
      <c r="AB400" s="141">
        <v>11</v>
      </c>
      <c r="AC400" s="141">
        <v>5</v>
      </c>
      <c r="AD400" s="141">
        <v>2</v>
      </c>
      <c r="AE400" s="141">
        <v>3</v>
      </c>
      <c r="AF400" s="3"/>
      <c r="AG400" s="141"/>
      <c r="AH400" s="141"/>
      <c r="AI400" s="141"/>
      <c r="AJ400" s="141"/>
      <c r="AK400" s="141">
        <v>17</v>
      </c>
    </row>
    <row r="401" spans="1:37" x14ac:dyDescent="0.25">
      <c r="A401" s="5" t="s">
        <v>468</v>
      </c>
      <c r="B401" s="149">
        <v>10</v>
      </c>
      <c r="E401" s="149"/>
      <c r="F401" s="149"/>
      <c r="G401" s="149"/>
      <c r="H401" s="149"/>
      <c r="I401" s="149">
        <v>1</v>
      </c>
      <c r="J401" s="149">
        <v>3</v>
      </c>
      <c r="K401" s="149">
        <v>2</v>
      </c>
      <c r="L401" s="149">
        <v>1</v>
      </c>
      <c r="M401" s="149">
        <v>1</v>
      </c>
      <c r="N401" s="149">
        <v>1</v>
      </c>
      <c r="O401" s="149">
        <v>4</v>
      </c>
      <c r="P401" s="149">
        <v>1</v>
      </c>
      <c r="Q401" s="149">
        <v>3</v>
      </c>
      <c r="R401" s="149">
        <v>1</v>
      </c>
      <c r="S401" s="149">
        <v>2</v>
      </c>
      <c r="T401" s="149">
        <v>2</v>
      </c>
      <c r="U401" s="149">
        <v>2</v>
      </c>
      <c r="V401" s="149">
        <v>3</v>
      </c>
      <c r="W401" s="149">
        <v>1</v>
      </c>
      <c r="X401" s="149">
        <v>16</v>
      </c>
      <c r="Y401" s="149">
        <v>3</v>
      </c>
      <c r="Z401" s="149">
        <v>3</v>
      </c>
      <c r="AA401" s="149">
        <v>2</v>
      </c>
      <c r="AB401" s="149">
        <v>6</v>
      </c>
      <c r="AC401" s="149">
        <v>1</v>
      </c>
      <c r="AD401" s="149">
        <v>7</v>
      </c>
      <c r="AE401" s="149"/>
      <c r="AF401" s="3"/>
      <c r="AG401" s="149"/>
      <c r="AH401" s="149"/>
      <c r="AI401" s="149"/>
      <c r="AJ401" s="149"/>
      <c r="AK401" s="149">
        <v>16</v>
      </c>
    </row>
    <row r="402" spans="1:37" x14ac:dyDescent="0.25">
      <c r="A402" s="5" t="s">
        <v>475</v>
      </c>
      <c r="B402" s="156">
        <v>10</v>
      </c>
      <c r="E402" s="156"/>
      <c r="F402" s="156"/>
      <c r="G402" s="156"/>
      <c r="H402" s="156"/>
      <c r="I402" s="156">
        <v>1</v>
      </c>
      <c r="J402" s="156">
        <v>1</v>
      </c>
      <c r="K402" s="156">
        <v>1</v>
      </c>
      <c r="L402" s="156">
        <v>4</v>
      </c>
      <c r="M402" s="156">
        <v>1</v>
      </c>
      <c r="N402" s="156">
        <v>2</v>
      </c>
      <c r="O402" s="156">
        <v>2</v>
      </c>
      <c r="P402" s="156">
        <v>1</v>
      </c>
      <c r="Q402" s="156">
        <v>1</v>
      </c>
      <c r="R402" s="156">
        <v>1</v>
      </c>
      <c r="S402" s="156">
        <v>1</v>
      </c>
      <c r="T402" s="156">
        <v>1</v>
      </c>
      <c r="U402" s="156">
        <v>8</v>
      </c>
      <c r="V402" s="156">
        <v>3</v>
      </c>
      <c r="W402" s="156">
        <v>5</v>
      </c>
      <c r="X402" s="156">
        <v>1</v>
      </c>
      <c r="Y402" s="156">
        <v>1</v>
      </c>
      <c r="Z402" s="156">
        <v>3</v>
      </c>
      <c r="AA402" s="156">
        <v>3</v>
      </c>
      <c r="AB402" s="156">
        <v>10</v>
      </c>
      <c r="AC402" s="156">
        <v>1</v>
      </c>
      <c r="AD402" s="156"/>
      <c r="AE402" s="156"/>
      <c r="AF402" s="3"/>
      <c r="AG402" s="156"/>
      <c r="AH402" s="156"/>
      <c r="AI402" s="156"/>
      <c r="AJ402" s="156"/>
      <c r="AK402" s="156">
        <v>14</v>
      </c>
    </row>
    <row r="403" spans="1:37" x14ac:dyDescent="0.25">
      <c r="A403" s="5" t="s">
        <v>483</v>
      </c>
      <c r="B403" s="161">
        <v>10</v>
      </c>
      <c r="E403" s="161"/>
      <c r="F403" s="161"/>
      <c r="G403" s="161"/>
      <c r="H403" s="161"/>
      <c r="I403" s="161">
        <v>1</v>
      </c>
      <c r="J403" s="161">
        <v>1</v>
      </c>
      <c r="K403" s="161">
        <v>2</v>
      </c>
      <c r="L403" s="161">
        <v>2</v>
      </c>
      <c r="M403" s="161">
        <v>1</v>
      </c>
      <c r="N403" s="161">
        <v>1</v>
      </c>
      <c r="O403" s="161">
        <v>1</v>
      </c>
      <c r="P403" s="161">
        <v>1</v>
      </c>
      <c r="Q403" s="161">
        <v>1</v>
      </c>
      <c r="R403" s="161">
        <v>2</v>
      </c>
      <c r="S403" s="161">
        <v>1</v>
      </c>
      <c r="T403" s="161">
        <v>2</v>
      </c>
      <c r="U403" s="161">
        <v>3</v>
      </c>
      <c r="V403" s="161">
        <v>3</v>
      </c>
      <c r="W403" s="161">
        <v>1</v>
      </c>
      <c r="X403" s="161">
        <v>2</v>
      </c>
      <c r="Y403" s="161">
        <v>3</v>
      </c>
      <c r="Z403" s="161">
        <v>4</v>
      </c>
      <c r="AA403" s="161">
        <v>4</v>
      </c>
      <c r="AB403" s="161">
        <v>2</v>
      </c>
      <c r="AC403" s="161">
        <v>5</v>
      </c>
      <c r="AD403" s="161">
        <v>1</v>
      </c>
      <c r="AE403" s="161">
        <v>9</v>
      </c>
      <c r="AF403" s="3">
        <v>2</v>
      </c>
      <c r="AG403" s="161"/>
      <c r="AH403" s="161"/>
      <c r="AI403" s="161"/>
      <c r="AJ403" s="161"/>
      <c r="AK403" s="161">
        <v>17</v>
      </c>
    </row>
    <row r="404" spans="1:37" x14ac:dyDescent="0.25">
      <c r="A404" s="5" t="s">
        <v>488</v>
      </c>
      <c r="B404" s="162">
        <v>10</v>
      </c>
      <c r="E404" s="162"/>
      <c r="F404" s="162"/>
      <c r="G404" s="162"/>
      <c r="H404" s="162"/>
      <c r="I404" s="162">
        <v>3</v>
      </c>
      <c r="J404" s="162">
        <v>2</v>
      </c>
      <c r="K404" s="162">
        <v>1</v>
      </c>
      <c r="L404" s="162">
        <v>1</v>
      </c>
      <c r="M404" s="162">
        <v>1</v>
      </c>
      <c r="N404" s="162">
        <v>1</v>
      </c>
      <c r="O404" s="162">
        <v>4</v>
      </c>
      <c r="P404" s="162">
        <v>1</v>
      </c>
      <c r="Q404" s="162">
        <v>1</v>
      </c>
      <c r="R404" s="162">
        <v>6</v>
      </c>
      <c r="S404" s="162">
        <v>3</v>
      </c>
      <c r="T404" s="162">
        <v>1</v>
      </c>
      <c r="U404" s="162">
        <v>4</v>
      </c>
      <c r="V404" s="162">
        <v>8</v>
      </c>
      <c r="W404" s="162">
        <v>2</v>
      </c>
      <c r="X404" s="162">
        <v>3</v>
      </c>
      <c r="Y404" s="162">
        <v>1</v>
      </c>
      <c r="Z404" s="162">
        <v>5</v>
      </c>
      <c r="AA404" s="162"/>
      <c r="AB404" s="162"/>
      <c r="AC404" s="162"/>
      <c r="AD404" s="162"/>
      <c r="AE404" s="162"/>
      <c r="AF404" s="3"/>
      <c r="AG404" s="162"/>
      <c r="AH404" s="162"/>
      <c r="AI404" s="162"/>
      <c r="AJ404" s="162"/>
      <c r="AK404" s="162">
        <v>13</v>
      </c>
    </row>
    <row r="405" spans="1:37" x14ac:dyDescent="0.25">
      <c r="A405" s="5" t="s">
        <v>494</v>
      </c>
      <c r="B405" s="165">
        <v>10</v>
      </c>
      <c r="E405" s="165"/>
      <c r="F405" s="165"/>
      <c r="G405" s="165"/>
      <c r="H405" s="165"/>
      <c r="I405" s="165">
        <v>2</v>
      </c>
      <c r="J405" s="165">
        <v>3</v>
      </c>
      <c r="K405" s="165">
        <v>2</v>
      </c>
      <c r="L405" s="165">
        <v>1</v>
      </c>
      <c r="M405" s="165">
        <v>1</v>
      </c>
      <c r="N405" s="165">
        <v>1</v>
      </c>
      <c r="O405" s="165">
        <v>2</v>
      </c>
      <c r="P405" s="165">
        <v>1</v>
      </c>
      <c r="Q405" s="165">
        <v>1</v>
      </c>
      <c r="R405" s="165">
        <v>1</v>
      </c>
      <c r="S405" s="165">
        <v>1</v>
      </c>
      <c r="T405" s="165">
        <v>2</v>
      </c>
      <c r="U405" s="165">
        <v>1</v>
      </c>
      <c r="V405" s="165">
        <v>2</v>
      </c>
      <c r="W405" s="165">
        <v>1</v>
      </c>
      <c r="X405" s="165">
        <v>1</v>
      </c>
      <c r="Y405" s="165">
        <v>4</v>
      </c>
      <c r="Z405" s="165">
        <v>1</v>
      </c>
      <c r="AA405" s="165">
        <v>1</v>
      </c>
      <c r="AB405" s="165">
        <v>12</v>
      </c>
      <c r="AC405" s="165">
        <v>4</v>
      </c>
      <c r="AD405" s="165">
        <v>4</v>
      </c>
      <c r="AE405" s="165"/>
      <c r="AF405" s="3"/>
      <c r="AG405" s="165"/>
      <c r="AH405" s="165"/>
      <c r="AI405" s="165"/>
      <c r="AJ405" s="165"/>
      <c r="AK405" s="165">
        <v>19</v>
      </c>
    </row>
    <row r="406" spans="1:37" x14ac:dyDescent="0.25">
      <c r="A406" s="5" t="s">
        <v>504</v>
      </c>
      <c r="B406" s="169">
        <v>10</v>
      </c>
      <c r="E406" s="169"/>
      <c r="F406" s="169"/>
      <c r="G406" s="169"/>
      <c r="H406" s="169"/>
      <c r="I406" s="169">
        <v>1</v>
      </c>
      <c r="J406" s="169">
        <v>1</v>
      </c>
      <c r="K406" s="169">
        <v>2</v>
      </c>
      <c r="L406" s="169">
        <v>4</v>
      </c>
      <c r="M406" s="169">
        <v>2</v>
      </c>
      <c r="N406" s="169">
        <v>1</v>
      </c>
      <c r="O406" s="169">
        <v>1</v>
      </c>
      <c r="P406" s="169">
        <v>1</v>
      </c>
      <c r="Q406" s="169">
        <v>1</v>
      </c>
      <c r="R406" s="169">
        <v>1</v>
      </c>
      <c r="S406" s="169">
        <v>2</v>
      </c>
      <c r="T406" s="169">
        <v>4</v>
      </c>
      <c r="U406" s="169">
        <v>6</v>
      </c>
      <c r="V406" s="169">
        <v>2</v>
      </c>
      <c r="W406" s="169">
        <v>1</v>
      </c>
      <c r="X406" s="169">
        <v>1</v>
      </c>
      <c r="Y406" s="169">
        <v>2</v>
      </c>
      <c r="Z406" s="169">
        <v>1</v>
      </c>
      <c r="AA406" s="169">
        <v>2</v>
      </c>
      <c r="AB406" s="169">
        <v>1</v>
      </c>
      <c r="AC406" s="169">
        <v>1</v>
      </c>
      <c r="AD406" s="169">
        <v>15</v>
      </c>
      <c r="AE406" s="169"/>
      <c r="AF406" s="3"/>
      <c r="AG406" s="169"/>
      <c r="AH406" s="169"/>
      <c r="AI406" s="169"/>
      <c r="AJ406" s="169"/>
      <c r="AK406" s="169">
        <v>15</v>
      </c>
    </row>
    <row r="407" spans="1:37" x14ac:dyDescent="0.25">
      <c r="A407" s="5" t="s">
        <v>506</v>
      </c>
      <c r="B407" s="169">
        <v>10</v>
      </c>
      <c r="E407" s="169"/>
      <c r="F407" s="169"/>
      <c r="G407" s="169"/>
      <c r="H407" s="169"/>
      <c r="I407" s="169">
        <v>1</v>
      </c>
      <c r="J407" s="169">
        <v>4</v>
      </c>
      <c r="K407" s="169">
        <v>1</v>
      </c>
      <c r="L407" s="169">
        <v>1</v>
      </c>
      <c r="M407" s="169">
        <v>2</v>
      </c>
      <c r="N407" s="169">
        <v>1</v>
      </c>
      <c r="O407" s="169">
        <v>1</v>
      </c>
      <c r="P407" s="169">
        <v>3</v>
      </c>
      <c r="Q407" s="169">
        <v>3</v>
      </c>
      <c r="R407" s="169">
        <v>1</v>
      </c>
      <c r="S407" s="169">
        <v>1</v>
      </c>
      <c r="T407" s="169">
        <v>2</v>
      </c>
      <c r="U407" s="169">
        <v>4</v>
      </c>
      <c r="V407" s="169">
        <v>1</v>
      </c>
      <c r="W407" s="169">
        <v>3</v>
      </c>
      <c r="X407" s="169">
        <v>1</v>
      </c>
      <c r="Y407" s="169">
        <v>1</v>
      </c>
      <c r="Z407" s="169">
        <v>2</v>
      </c>
      <c r="AA407" s="169">
        <v>7</v>
      </c>
      <c r="AB407" s="169">
        <v>6</v>
      </c>
      <c r="AC407" s="169">
        <v>5</v>
      </c>
      <c r="AD407" s="169">
        <v>4</v>
      </c>
      <c r="AE407" s="169"/>
      <c r="AF407" s="3"/>
      <c r="AG407" s="169"/>
      <c r="AH407" s="169"/>
      <c r="AI407" s="169"/>
      <c r="AJ407" s="169"/>
      <c r="AK407" s="169">
        <v>16</v>
      </c>
    </row>
    <row r="408" spans="1:37" x14ac:dyDescent="0.25">
      <c r="A408" s="5" t="s">
        <v>513</v>
      </c>
      <c r="B408" s="171">
        <v>10</v>
      </c>
      <c r="E408" s="171"/>
      <c r="F408" s="171"/>
      <c r="G408" s="171"/>
      <c r="H408" s="171"/>
      <c r="I408" s="171">
        <v>1</v>
      </c>
      <c r="J408" s="171">
        <v>2</v>
      </c>
      <c r="K408" s="171">
        <v>1</v>
      </c>
      <c r="L408" s="171">
        <v>1</v>
      </c>
      <c r="M408" s="171">
        <v>2</v>
      </c>
      <c r="N408" s="171">
        <v>2</v>
      </c>
      <c r="O408" s="171">
        <v>1</v>
      </c>
      <c r="P408" s="171">
        <v>2</v>
      </c>
      <c r="Q408" s="171">
        <v>1</v>
      </c>
      <c r="R408" s="171">
        <v>2</v>
      </c>
      <c r="S408" s="171">
        <v>2</v>
      </c>
      <c r="T408" s="171">
        <v>1</v>
      </c>
      <c r="U408" s="171">
        <v>4</v>
      </c>
      <c r="V408" s="171">
        <v>3</v>
      </c>
      <c r="W408" s="171">
        <v>1</v>
      </c>
      <c r="X408" s="171">
        <v>3</v>
      </c>
      <c r="Y408" s="171">
        <v>2</v>
      </c>
      <c r="Z408" s="171">
        <v>8</v>
      </c>
      <c r="AA408" s="171">
        <v>4</v>
      </c>
      <c r="AB408" s="171">
        <v>3</v>
      </c>
      <c r="AC408" s="171">
        <v>2</v>
      </c>
      <c r="AD408" s="171"/>
      <c r="AE408" s="171"/>
      <c r="AF408" s="3"/>
      <c r="AG408" s="171"/>
      <c r="AH408" s="171"/>
      <c r="AI408" s="171"/>
      <c r="AJ408" s="171"/>
      <c r="AK408" s="171">
        <v>17</v>
      </c>
    </row>
    <row r="409" spans="1:37" x14ac:dyDescent="0.25">
      <c r="A409" s="5" t="s">
        <v>514</v>
      </c>
      <c r="B409" s="172">
        <v>10</v>
      </c>
      <c r="E409" s="172"/>
      <c r="F409" s="172"/>
      <c r="G409" s="172"/>
      <c r="H409" s="172"/>
      <c r="I409" s="172">
        <v>1</v>
      </c>
      <c r="J409" s="172">
        <v>1</v>
      </c>
      <c r="K409" s="172">
        <v>1</v>
      </c>
      <c r="L409" s="172">
        <v>1</v>
      </c>
      <c r="M409" s="172">
        <v>1</v>
      </c>
      <c r="N409" s="172">
        <v>3</v>
      </c>
      <c r="O409" s="172">
        <v>2</v>
      </c>
      <c r="P409" s="172">
        <v>1</v>
      </c>
      <c r="Q409" s="172">
        <v>5</v>
      </c>
      <c r="R409" s="172">
        <v>1</v>
      </c>
      <c r="S409" s="172">
        <v>2</v>
      </c>
      <c r="T409" s="172">
        <v>2</v>
      </c>
      <c r="U409" s="172">
        <v>3</v>
      </c>
      <c r="V409" s="172">
        <v>4</v>
      </c>
      <c r="W409" s="172">
        <v>12</v>
      </c>
      <c r="X409" s="172">
        <v>3</v>
      </c>
      <c r="Y409" s="172">
        <v>1</v>
      </c>
      <c r="Z409" s="172">
        <v>2</v>
      </c>
      <c r="AA409" s="172">
        <v>1</v>
      </c>
      <c r="AB409" s="172">
        <v>5</v>
      </c>
      <c r="AC409" s="172"/>
      <c r="AD409" s="172"/>
      <c r="AE409" s="172"/>
      <c r="AF409" s="3"/>
      <c r="AG409" s="172"/>
      <c r="AH409" s="172"/>
      <c r="AI409" s="172"/>
      <c r="AJ409" s="172"/>
      <c r="AK409" s="172">
        <v>14</v>
      </c>
    </row>
    <row r="410" spans="1:37" x14ac:dyDescent="0.25">
      <c r="A410" s="5" t="s">
        <v>521</v>
      </c>
      <c r="B410" s="173">
        <v>10</v>
      </c>
      <c r="E410" s="173"/>
      <c r="F410" s="173"/>
      <c r="G410" s="173"/>
      <c r="H410" s="173"/>
      <c r="I410" s="173">
        <v>2</v>
      </c>
      <c r="J410" s="173">
        <v>1</v>
      </c>
      <c r="K410" s="173">
        <v>1</v>
      </c>
      <c r="L410" s="173">
        <v>1</v>
      </c>
      <c r="M410" s="173">
        <v>3</v>
      </c>
      <c r="N410" s="173">
        <v>1</v>
      </c>
      <c r="O410" s="173">
        <v>1</v>
      </c>
      <c r="P410" s="173">
        <v>1</v>
      </c>
      <c r="Q410" s="173">
        <v>3</v>
      </c>
      <c r="R410" s="173">
        <v>1</v>
      </c>
      <c r="S410" s="173">
        <v>1</v>
      </c>
      <c r="T410" s="173">
        <v>1</v>
      </c>
      <c r="U410" s="173">
        <v>1</v>
      </c>
      <c r="V410" s="173">
        <v>3</v>
      </c>
      <c r="W410" s="173">
        <v>2</v>
      </c>
      <c r="X410" s="173">
        <v>3</v>
      </c>
      <c r="Y410" s="173">
        <v>5</v>
      </c>
      <c r="Z410" s="173">
        <v>3</v>
      </c>
      <c r="AA410" s="173">
        <v>1</v>
      </c>
      <c r="AB410" s="173">
        <v>5</v>
      </c>
      <c r="AC410" s="173">
        <v>1</v>
      </c>
      <c r="AD410" s="173">
        <v>2</v>
      </c>
      <c r="AE410" s="173">
        <v>8</v>
      </c>
      <c r="AF410" s="3">
        <v>1</v>
      </c>
      <c r="AG410" s="173">
        <v>4</v>
      </c>
      <c r="AH410" s="173"/>
      <c r="AI410" s="173"/>
      <c r="AJ410" s="173"/>
      <c r="AK410" s="173">
        <v>17</v>
      </c>
    </row>
    <row r="411" spans="1:37" x14ac:dyDescent="0.25">
      <c r="A411" s="5" t="s">
        <v>535</v>
      </c>
      <c r="B411" s="175">
        <v>10</v>
      </c>
      <c r="E411" s="175"/>
      <c r="F411" s="175"/>
      <c r="G411" s="175"/>
      <c r="H411" s="175"/>
      <c r="I411" s="175">
        <v>3</v>
      </c>
      <c r="J411" s="175">
        <v>1</v>
      </c>
      <c r="K411" s="175">
        <v>4</v>
      </c>
      <c r="L411" s="175">
        <v>1</v>
      </c>
      <c r="M411" s="175">
        <v>1</v>
      </c>
      <c r="N411" s="175">
        <v>1</v>
      </c>
      <c r="O411" s="175">
        <v>1</v>
      </c>
      <c r="P411" s="175">
        <v>1</v>
      </c>
      <c r="Q411" s="175">
        <v>1</v>
      </c>
      <c r="R411" s="175">
        <v>1</v>
      </c>
      <c r="S411" s="175">
        <v>1</v>
      </c>
      <c r="T411" s="175">
        <v>1</v>
      </c>
      <c r="U411" s="175">
        <v>1</v>
      </c>
      <c r="V411" s="175">
        <v>1</v>
      </c>
      <c r="W411" s="175">
        <v>1</v>
      </c>
      <c r="X411" s="175">
        <v>3</v>
      </c>
      <c r="Y411" s="175">
        <v>1</v>
      </c>
      <c r="Z411" s="175">
        <v>1</v>
      </c>
      <c r="AA411" s="175">
        <v>3</v>
      </c>
      <c r="AB411" s="175">
        <v>9</v>
      </c>
      <c r="AC411" s="175">
        <v>11</v>
      </c>
      <c r="AD411" s="175">
        <v>1</v>
      </c>
      <c r="AE411" s="175">
        <v>1</v>
      </c>
      <c r="AF411" s="3">
        <v>1</v>
      </c>
      <c r="AG411" s="175">
        <v>1</v>
      </c>
      <c r="AH411" s="175">
        <v>1</v>
      </c>
      <c r="AI411" s="175"/>
      <c r="AJ411" s="175"/>
      <c r="AK411" s="175">
        <v>19</v>
      </c>
    </row>
    <row r="412" spans="1:37" x14ac:dyDescent="0.25">
      <c r="A412" s="5" t="s">
        <v>539</v>
      </c>
      <c r="B412" s="175">
        <v>10</v>
      </c>
      <c r="E412" s="175"/>
      <c r="F412" s="175"/>
      <c r="G412" s="175"/>
      <c r="H412" s="175"/>
      <c r="I412" s="175">
        <v>1</v>
      </c>
      <c r="J412" s="175">
        <v>1</v>
      </c>
      <c r="K412" s="175">
        <v>1</v>
      </c>
      <c r="L412" s="175">
        <v>2</v>
      </c>
      <c r="M412" s="175">
        <v>1</v>
      </c>
      <c r="N412" s="175">
        <v>2</v>
      </c>
      <c r="O412" s="175">
        <v>2</v>
      </c>
      <c r="P412" s="175">
        <v>1</v>
      </c>
      <c r="Q412" s="175">
        <v>1</v>
      </c>
      <c r="R412" s="175">
        <v>1</v>
      </c>
      <c r="S412" s="175">
        <v>10</v>
      </c>
      <c r="T412" s="175">
        <v>1</v>
      </c>
      <c r="U412" s="175">
        <v>1</v>
      </c>
      <c r="V412" s="175">
        <v>2</v>
      </c>
      <c r="W412" s="175">
        <v>3</v>
      </c>
      <c r="X412" s="175">
        <v>2</v>
      </c>
      <c r="Y412" s="175">
        <v>4</v>
      </c>
      <c r="Z412" s="175"/>
      <c r="AA412" s="175"/>
      <c r="AB412" s="175"/>
      <c r="AC412" s="175"/>
      <c r="AD412" s="175"/>
      <c r="AE412" s="175"/>
      <c r="AF412" s="3"/>
      <c r="AG412" s="175"/>
      <c r="AH412" s="175"/>
      <c r="AI412" s="175"/>
      <c r="AJ412" s="175"/>
      <c r="AK412" s="175">
        <v>15</v>
      </c>
    </row>
    <row r="413" spans="1:37" x14ac:dyDescent="0.25">
      <c r="A413" s="5" t="s">
        <v>548</v>
      </c>
      <c r="B413" s="181">
        <v>10</v>
      </c>
      <c r="C413" s="181"/>
      <c r="D413" s="181"/>
      <c r="E413" s="181"/>
      <c r="F413" s="181"/>
      <c r="G413" s="181"/>
      <c r="H413" s="181"/>
      <c r="I413" s="181">
        <v>2</v>
      </c>
      <c r="J413" s="181">
        <v>1</v>
      </c>
      <c r="K413" s="181">
        <v>1</v>
      </c>
      <c r="L413" s="181">
        <v>1</v>
      </c>
      <c r="M413" s="181">
        <v>1</v>
      </c>
      <c r="N413" s="181">
        <v>1</v>
      </c>
      <c r="O413" s="181">
        <v>1</v>
      </c>
      <c r="P413" s="181">
        <v>1</v>
      </c>
      <c r="Q413" s="181">
        <v>3</v>
      </c>
      <c r="R413" s="181">
        <v>6</v>
      </c>
      <c r="S413" s="181">
        <v>1</v>
      </c>
      <c r="T413" s="181">
        <v>1</v>
      </c>
      <c r="U413" s="181">
        <v>4</v>
      </c>
      <c r="V413" s="181">
        <v>1</v>
      </c>
      <c r="W413" s="181">
        <v>2</v>
      </c>
      <c r="X413" s="181">
        <v>4</v>
      </c>
      <c r="Y413" s="181">
        <v>3</v>
      </c>
      <c r="Z413" s="181">
        <v>1</v>
      </c>
      <c r="AA413" s="181">
        <v>2</v>
      </c>
      <c r="AB413" s="181">
        <v>3</v>
      </c>
      <c r="AC413" s="181">
        <v>1</v>
      </c>
      <c r="AD413" s="181">
        <v>4</v>
      </c>
      <c r="AE413" s="181"/>
      <c r="AF413" s="3"/>
      <c r="AG413" s="181"/>
      <c r="AH413" s="181"/>
      <c r="AI413" s="181"/>
      <c r="AJ413" s="181"/>
      <c r="AK413" s="181">
        <v>15</v>
      </c>
    </row>
    <row r="414" spans="1:37" x14ac:dyDescent="0.25">
      <c r="A414" s="5" t="s">
        <v>558</v>
      </c>
      <c r="B414" s="181">
        <v>10</v>
      </c>
      <c r="C414" s="181"/>
      <c r="D414" s="181"/>
      <c r="E414" s="181"/>
      <c r="F414" s="181"/>
      <c r="G414" s="181"/>
      <c r="H414" s="181"/>
      <c r="I414" s="181">
        <v>1</v>
      </c>
      <c r="J414" s="181">
        <v>1</v>
      </c>
      <c r="K414" s="181">
        <v>1</v>
      </c>
      <c r="L414" s="181">
        <v>1</v>
      </c>
      <c r="M414" s="181">
        <v>1</v>
      </c>
      <c r="N414" s="181">
        <v>1</v>
      </c>
      <c r="O414" s="181">
        <v>1</v>
      </c>
      <c r="P414" s="181">
        <v>1</v>
      </c>
      <c r="Q414" s="181">
        <v>2</v>
      </c>
      <c r="R414" s="181">
        <v>2</v>
      </c>
      <c r="S414" s="181">
        <v>1</v>
      </c>
      <c r="T414" s="181">
        <v>1</v>
      </c>
      <c r="U414" s="181">
        <v>2</v>
      </c>
      <c r="V414" s="181">
        <v>2</v>
      </c>
      <c r="W414" s="181">
        <v>5</v>
      </c>
      <c r="X414" s="181">
        <v>5</v>
      </c>
      <c r="Y414" s="181">
        <v>2</v>
      </c>
      <c r="Z414" s="181">
        <v>1</v>
      </c>
      <c r="AA414" s="181">
        <v>2</v>
      </c>
      <c r="AB414" s="181">
        <v>7</v>
      </c>
      <c r="AC414" s="181">
        <v>1</v>
      </c>
      <c r="AD414" s="181">
        <v>12</v>
      </c>
      <c r="AE414" s="181"/>
      <c r="AF414" s="3"/>
      <c r="AG414" s="181"/>
      <c r="AH414" s="181"/>
      <c r="AI414" s="181"/>
      <c r="AJ414" s="181"/>
      <c r="AK414" s="181">
        <v>17</v>
      </c>
    </row>
    <row r="415" spans="1:37" x14ac:dyDescent="0.25">
      <c r="A415" s="5" t="s">
        <v>563</v>
      </c>
      <c r="B415" s="181">
        <v>10</v>
      </c>
      <c r="C415" s="181"/>
      <c r="D415" s="181"/>
      <c r="E415" s="181"/>
      <c r="F415" s="181"/>
      <c r="G415" s="181"/>
      <c r="H415" s="181"/>
      <c r="I415" s="181">
        <v>1</v>
      </c>
      <c r="J415" s="181">
        <v>1</v>
      </c>
      <c r="K415" s="181">
        <v>2</v>
      </c>
      <c r="L415" s="181">
        <v>2</v>
      </c>
      <c r="M415" s="181">
        <v>3</v>
      </c>
      <c r="N415" s="181">
        <v>1</v>
      </c>
      <c r="O415" s="181">
        <v>1</v>
      </c>
      <c r="P415" s="181">
        <v>2</v>
      </c>
      <c r="Q415" s="181">
        <v>2</v>
      </c>
      <c r="R415" s="181">
        <v>4</v>
      </c>
      <c r="S415" s="181">
        <v>2</v>
      </c>
      <c r="T415" s="181">
        <v>1</v>
      </c>
      <c r="U415" s="181">
        <v>10</v>
      </c>
      <c r="V415" s="181">
        <v>6</v>
      </c>
      <c r="W415" s="181">
        <v>1</v>
      </c>
      <c r="X415" s="181">
        <v>1</v>
      </c>
      <c r="Y415" s="181">
        <v>4</v>
      </c>
      <c r="Z415" s="181">
        <v>2</v>
      </c>
      <c r="AA415" s="181">
        <v>1</v>
      </c>
      <c r="AB415" s="181">
        <v>15</v>
      </c>
      <c r="AC415" s="181"/>
      <c r="AD415" s="181"/>
      <c r="AE415" s="181"/>
      <c r="AF415" s="3"/>
      <c r="AG415" s="181"/>
      <c r="AH415" s="181"/>
      <c r="AI415" s="181"/>
      <c r="AJ415" s="181"/>
      <c r="AK415" s="181">
        <v>12</v>
      </c>
    </row>
    <row r="416" spans="1:37" x14ac:dyDescent="0.25">
      <c r="A416" s="5" t="s">
        <v>569</v>
      </c>
      <c r="B416" s="181">
        <v>10</v>
      </c>
      <c r="C416" s="181"/>
      <c r="D416" s="181"/>
      <c r="E416" s="181"/>
      <c r="F416" s="181"/>
      <c r="G416" s="181"/>
      <c r="H416" s="181"/>
      <c r="I416" s="181">
        <v>1</v>
      </c>
      <c r="J416" s="181">
        <v>2</v>
      </c>
      <c r="K416" s="181">
        <v>1</v>
      </c>
      <c r="L416" s="181">
        <v>1</v>
      </c>
      <c r="M416" s="181">
        <v>2</v>
      </c>
      <c r="N416" s="181">
        <v>2</v>
      </c>
      <c r="O416" s="181">
        <v>2</v>
      </c>
      <c r="P416" s="181">
        <v>1</v>
      </c>
      <c r="Q416" s="181">
        <v>2</v>
      </c>
      <c r="R416" s="181">
        <v>1</v>
      </c>
      <c r="S416" s="181">
        <v>2</v>
      </c>
      <c r="T416" s="181">
        <v>1</v>
      </c>
      <c r="U416" s="181">
        <v>2</v>
      </c>
      <c r="V416" s="181">
        <v>2</v>
      </c>
      <c r="W416" s="181">
        <v>1</v>
      </c>
      <c r="X416" s="181">
        <v>3</v>
      </c>
      <c r="Y416" s="181">
        <v>1</v>
      </c>
      <c r="Z416" s="181">
        <v>2</v>
      </c>
      <c r="AA416" s="181">
        <v>1</v>
      </c>
      <c r="AB416" s="181">
        <v>9</v>
      </c>
      <c r="AC416" s="181">
        <v>2</v>
      </c>
      <c r="AD416" s="181">
        <v>1</v>
      </c>
      <c r="AE416" s="181">
        <v>6</v>
      </c>
      <c r="AF416" s="3">
        <v>5</v>
      </c>
      <c r="AG416" s="181">
        <v>7</v>
      </c>
      <c r="AH416" s="181"/>
      <c r="AI416" s="181"/>
      <c r="AJ416" s="181"/>
      <c r="AK416" s="181">
        <v>19</v>
      </c>
    </row>
    <row r="425" spans="1:37" x14ac:dyDescent="0.25">
      <c r="A425" s="1" t="s">
        <v>21</v>
      </c>
      <c r="B425" s="1">
        <f>COUNT(B2:B424)</f>
        <v>400</v>
      </c>
      <c r="D425" s="181">
        <f t="shared" ref="D425:E425" si="0">COUNT(D2:D423)</f>
        <v>1</v>
      </c>
      <c r="E425" s="181">
        <f t="shared" si="0"/>
        <v>2</v>
      </c>
      <c r="F425" s="1">
        <f t="shared" ref="F425:AI425" si="1">COUNT(F2:F423)</f>
        <v>32</v>
      </c>
      <c r="G425" s="1">
        <f t="shared" si="1"/>
        <v>126</v>
      </c>
      <c r="H425" s="1">
        <f t="shared" si="1"/>
        <v>305</v>
      </c>
      <c r="I425" s="1">
        <f t="shared" si="1"/>
        <v>400</v>
      </c>
      <c r="J425" s="1">
        <f t="shared" si="1"/>
        <v>400</v>
      </c>
      <c r="K425" s="1">
        <f t="shared" si="1"/>
        <v>400</v>
      </c>
      <c r="L425" s="1">
        <f t="shared" si="1"/>
        <v>400</v>
      </c>
      <c r="M425" s="1">
        <f t="shared" si="1"/>
        <v>400</v>
      </c>
      <c r="N425" s="1">
        <f t="shared" si="1"/>
        <v>400</v>
      </c>
      <c r="O425" s="1">
        <f t="shared" si="1"/>
        <v>400</v>
      </c>
      <c r="P425" s="1">
        <f t="shared" si="1"/>
        <v>400</v>
      </c>
      <c r="Q425" s="1">
        <f t="shared" si="1"/>
        <v>400</v>
      </c>
      <c r="R425" s="1">
        <f t="shared" si="1"/>
        <v>400</v>
      </c>
      <c r="S425" s="1">
        <f t="shared" si="1"/>
        <v>400</v>
      </c>
      <c r="T425" s="1">
        <f t="shared" si="1"/>
        <v>400</v>
      </c>
      <c r="U425" s="1">
        <f t="shared" si="1"/>
        <v>400</v>
      </c>
      <c r="V425" s="1">
        <f t="shared" si="1"/>
        <v>400</v>
      </c>
      <c r="W425" s="1">
        <f t="shared" si="1"/>
        <v>397</v>
      </c>
      <c r="X425" s="1">
        <f t="shared" si="1"/>
        <v>395</v>
      </c>
      <c r="Y425" s="1">
        <f t="shared" si="1"/>
        <v>378</v>
      </c>
      <c r="Z425" s="1">
        <f t="shared" si="1"/>
        <v>363</v>
      </c>
      <c r="AA425" s="1">
        <f t="shared" si="1"/>
        <v>334</v>
      </c>
      <c r="AB425" s="1">
        <f t="shared" si="1"/>
        <v>287</v>
      </c>
      <c r="AC425" s="1">
        <f t="shared" si="1"/>
        <v>246</v>
      </c>
      <c r="AD425" s="1">
        <f t="shared" si="1"/>
        <v>175</v>
      </c>
      <c r="AE425" s="1">
        <f t="shared" si="1"/>
        <v>116</v>
      </c>
      <c r="AF425" s="1">
        <f t="shared" si="1"/>
        <v>63</v>
      </c>
      <c r="AG425" s="1">
        <f t="shared" si="1"/>
        <v>28</v>
      </c>
      <c r="AH425" s="1">
        <f t="shared" si="1"/>
        <v>11</v>
      </c>
      <c r="AI425" s="1">
        <f t="shared" si="1"/>
        <v>1</v>
      </c>
    </row>
    <row r="426" spans="1:37" x14ac:dyDescent="0.25">
      <c r="A426" s="1" t="s">
        <v>118</v>
      </c>
      <c r="D426" s="181">
        <v>6</v>
      </c>
      <c r="E426" s="181">
        <v>7</v>
      </c>
      <c r="F426" s="181">
        <v>8</v>
      </c>
      <c r="G426" s="181">
        <v>9</v>
      </c>
      <c r="H426" s="6">
        <v>10</v>
      </c>
      <c r="I426" s="181">
        <v>11</v>
      </c>
      <c r="J426" s="181">
        <v>12</v>
      </c>
      <c r="K426" s="181">
        <v>13</v>
      </c>
      <c r="L426" s="181">
        <v>14</v>
      </c>
      <c r="M426" s="181">
        <v>15</v>
      </c>
      <c r="N426" s="181">
        <v>16</v>
      </c>
      <c r="O426" s="181">
        <v>17</v>
      </c>
      <c r="P426" s="181">
        <v>18</v>
      </c>
      <c r="Q426" s="181">
        <v>19</v>
      </c>
      <c r="R426" s="181">
        <v>20</v>
      </c>
      <c r="S426" s="181">
        <v>21</v>
      </c>
      <c r="T426" s="181">
        <v>22</v>
      </c>
      <c r="U426" s="181">
        <v>23</v>
      </c>
      <c r="V426" s="181">
        <v>24</v>
      </c>
      <c r="W426" s="181">
        <v>25</v>
      </c>
      <c r="X426" s="181">
        <v>26</v>
      </c>
      <c r="Y426" s="181">
        <v>27</v>
      </c>
      <c r="Z426" s="181">
        <v>28</v>
      </c>
      <c r="AA426" s="181">
        <v>29</v>
      </c>
      <c r="AB426" s="181">
        <v>30</v>
      </c>
      <c r="AC426" s="181">
        <v>31</v>
      </c>
      <c r="AD426" s="181">
        <v>32</v>
      </c>
      <c r="AE426" s="181">
        <v>33</v>
      </c>
      <c r="AF426" s="181">
        <v>34</v>
      </c>
      <c r="AG426" s="181">
        <v>35</v>
      </c>
      <c r="AH426" s="181">
        <v>36</v>
      </c>
      <c r="AI426" s="181">
        <v>37</v>
      </c>
    </row>
    <row r="427" spans="1:37" x14ac:dyDescent="0.25">
      <c r="A427" s="1" t="s">
        <v>20</v>
      </c>
      <c r="D427" s="181">
        <f t="shared" ref="D427:E427" si="2">MAX(D2:D422)</f>
        <v>1</v>
      </c>
      <c r="E427" s="181">
        <f t="shared" si="2"/>
        <v>2</v>
      </c>
      <c r="F427" s="1">
        <f t="shared" ref="F427:AI427" si="3">MAX(F2:F422)</f>
        <v>3</v>
      </c>
      <c r="G427" s="1">
        <f t="shared" si="3"/>
        <v>4</v>
      </c>
      <c r="H427" s="1">
        <f t="shared" si="3"/>
        <v>5</v>
      </c>
      <c r="I427" s="1">
        <f t="shared" si="3"/>
        <v>5</v>
      </c>
      <c r="J427" s="1">
        <f t="shared" si="3"/>
        <v>6</v>
      </c>
      <c r="K427" s="1">
        <f t="shared" si="3"/>
        <v>6</v>
      </c>
      <c r="L427" s="1">
        <f t="shared" si="3"/>
        <v>7</v>
      </c>
      <c r="M427" s="1">
        <f t="shared" si="3"/>
        <v>6</v>
      </c>
      <c r="N427" s="1">
        <f t="shared" si="3"/>
        <v>7</v>
      </c>
      <c r="O427" s="1">
        <f t="shared" si="3"/>
        <v>9</v>
      </c>
      <c r="P427" s="1">
        <f t="shared" si="3"/>
        <v>8</v>
      </c>
      <c r="Q427" s="1">
        <f t="shared" si="3"/>
        <v>13</v>
      </c>
      <c r="R427" s="1">
        <f t="shared" si="3"/>
        <v>8</v>
      </c>
      <c r="S427" s="1">
        <f t="shared" si="3"/>
        <v>13</v>
      </c>
      <c r="T427" s="1">
        <f t="shared" si="3"/>
        <v>16</v>
      </c>
      <c r="U427" s="1">
        <f t="shared" si="3"/>
        <v>11</v>
      </c>
      <c r="V427" s="1">
        <f t="shared" si="3"/>
        <v>11</v>
      </c>
      <c r="W427" s="1">
        <f t="shared" si="3"/>
        <v>17</v>
      </c>
      <c r="X427" s="1">
        <f t="shared" si="3"/>
        <v>27</v>
      </c>
      <c r="Y427" s="1">
        <f t="shared" si="3"/>
        <v>18</v>
      </c>
      <c r="Z427" s="1">
        <f t="shared" si="3"/>
        <v>14</v>
      </c>
      <c r="AA427" s="1">
        <f t="shared" si="3"/>
        <v>17</v>
      </c>
      <c r="AB427" s="1">
        <f t="shared" si="3"/>
        <v>16</v>
      </c>
      <c r="AC427" s="1">
        <f t="shared" si="3"/>
        <v>18</v>
      </c>
      <c r="AD427" s="1">
        <f t="shared" si="3"/>
        <v>19</v>
      </c>
      <c r="AE427" s="1">
        <f t="shared" si="3"/>
        <v>21</v>
      </c>
      <c r="AF427" s="1">
        <f t="shared" si="3"/>
        <v>18</v>
      </c>
      <c r="AG427" s="1">
        <f t="shared" si="3"/>
        <v>14</v>
      </c>
      <c r="AH427" s="1">
        <f t="shared" si="3"/>
        <v>15</v>
      </c>
      <c r="AI427" s="1">
        <f t="shared" si="3"/>
        <v>4</v>
      </c>
    </row>
    <row r="429" spans="1:37" x14ac:dyDescent="0.25">
      <c r="A429" s="1" t="s">
        <v>18</v>
      </c>
      <c r="D429" s="181">
        <f t="shared" ref="D429:E429" si="4">AVERAGE(D2:D423)</f>
        <v>1</v>
      </c>
      <c r="E429" s="181">
        <f t="shared" si="4"/>
        <v>1.5</v>
      </c>
      <c r="F429" s="1">
        <f t="shared" ref="F429:AI429" si="5">AVERAGE(F2:F423)</f>
        <v>1.25</v>
      </c>
      <c r="G429" s="1">
        <f t="shared" si="5"/>
        <v>1.3253968253968254</v>
      </c>
      <c r="H429" s="1">
        <f t="shared" si="5"/>
        <v>1.2459016393442623</v>
      </c>
      <c r="I429" s="1">
        <f t="shared" si="5"/>
        <v>1.375</v>
      </c>
      <c r="J429" s="1">
        <f t="shared" si="5"/>
        <v>1.4950000000000001</v>
      </c>
      <c r="K429" s="1">
        <f t="shared" si="5"/>
        <v>1.4850000000000001</v>
      </c>
      <c r="L429" s="1">
        <f t="shared" si="5"/>
        <v>1.5225</v>
      </c>
      <c r="M429" s="1">
        <f t="shared" si="5"/>
        <v>1.5449999999999999</v>
      </c>
      <c r="N429" s="1">
        <f t="shared" si="5"/>
        <v>1.675</v>
      </c>
      <c r="O429" s="1">
        <f t="shared" si="5"/>
        <v>1.7324999999999999</v>
      </c>
      <c r="P429" s="1">
        <f t="shared" si="5"/>
        <v>1.8374999999999999</v>
      </c>
      <c r="Q429" s="1">
        <f t="shared" si="5"/>
        <v>1.85</v>
      </c>
      <c r="R429" s="1">
        <f t="shared" si="5"/>
        <v>2.1274999999999999</v>
      </c>
      <c r="S429" s="1">
        <f t="shared" si="5"/>
        <v>2.1775000000000002</v>
      </c>
      <c r="T429" s="1">
        <f t="shared" si="5"/>
        <v>2.3424999999999998</v>
      </c>
      <c r="U429" s="1">
        <f t="shared" si="5"/>
        <v>2.3174999999999999</v>
      </c>
      <c r="V429" s="1">
        <f t="shared" si="5"/>
        <v>2.6724999999999999</v>
      </c>
      <c r="W429" s="1">
        <f t="shared" si="5"/>
        <v>2.8186397984886651</v>
      </c>
      <c r="X429" s="1">
        <f t="shared" si="5"/>
        <v>3.2354430379746835</v>
      </c>
      <c r="Y429" s="1">
        <f t="shared" si="5"/>
        <v>3.4100529100529102</v>
      </c>
      <c r="Z429" s="1">
        <f t="shared" si="5"/>
        <v>3.2176308539944904</v>
      </c>
      <c r="AA429" s="1">
        <f t="shared" si="5"/>
        <v>3.8922155688622753</v>
      </c>
      <c r="AB429" s="1">
        <f t="shared" si="5"/>
        <v>3.6968641114982579</v>
      </c>
      <c r="AC429" s="1">
        <f t="shared" si="5"/>
        <v>3.4390243902439024</v>
      </c>
      <c r="AD429" s="1">
        <f t="shared" si="5"/>
        <v>4.2457142857142856</v>
      </c>
      <c r="AE429" s="1">
        <f t="shared" si="5"/>
        <v>4.6465517241379306</v>
      </c>
      <c r="AF429" s="1">
        <f t="shared" si="5"/>
        <v>4.4920634920634921</v>
      </c>
      <c r="AG429" s="1">
        <f t="shared" si="5"/>
        <v>4.3571428571428568</v>
      </c>
      <c r="AH429" s="1">
        <f t="shared" si="5"/>
        <v>6.1818181818181817</v>
      </c>
      <c r="AI429" s="1">
        <f t="shared" si="5"/>
        <v>4</v>
      </c>
    </row>
    <row r="430" spans="1:37" ht="30" x14ac:dyDescent="0.25">
      <c r="A430" s="180" t="s">
        <v>19</v>
      </c>
      <c r="AK430" s="1">
        <f>AVERAGE(AK2:AK422)</f>
        <v>15.835000000000001</v>
      </c>
    </row>
    <row r="431" spans="1:37" x14ac:dyDescent="0.25">
      <c r="A431" s="1" t="s">
        <v>103</v>
      </c>
      <c r="D431" s="181">
        <f t="shared" ref="D431:E431" si="6">SUM(D2:D419)</f>
        <v>1</v>
      </c>
      <c r="E431" s="181">
        <f t="shared" si="6"/>
        <v>3</v>
      </c>
      <c r="F431" s="1">
        <f t="shared" ref="F431:AI431" si="7">SUM(F2:F419)</f>
        <v>40</v>
      </c>
      <c r="G431" s="1">
        <f t="shared" si="7"/>
        <v>167</v>
      </c>
      <c r="H431" s="1">
        <f t="shared" si="7"/>
        <v>380</v>
      </c>
      <c r="I431" s="1">
        <f t="shared" si="7"/>
        <v>550</v>
      </c>
      <c r="J431" s="1">
        <f t="shared" si="7"/>
        <v>598</v>
      </c>
      <c r="K431" s="1">
        <f t="shared" si="7"/>
        <v>594</v>
      </c>
      <c r="L431" s="1">
        <f t="shared" si="7"/>
        <v>609</v>
      </c>
      <c r="M431" s="1">
        <f t="shared" si="7"/>
        <v>618</v>
      </c>
      <c r="N431" s="1">
        <f t="shared" si="7"/>
        <v>670</v>
      </c>
      <c r="O431" s="1">
        <f t="shared" si="7"/>
        <v>693</v>
      </c>
      <c r="P431" s="1">
        <f t="shared" si="7"/>
        <v>735</v>
      </c>
      <c r="Q431" s="1">
        <f t="shared" si="7"/>
        <v>740</v>
      </c>
      <c r="R431" s="1">
        <f t="shared" si="7"/>
        <v>851</v>
      </c>
      <c r="S431" s="1">
        <f t="shared" si="7"/>
        <v>871</v>
      </c>
      <c r="T431" s="1">
        <f t="shared" si="7"/>
        <v>937</v>
      </c>
      <c r="U431" s="1">
        <f t="shared" si="7"/>
        <v>927</v>
      </c>
      <c r="V431" s="1">
        <f t="shared" si="7"/>
        <v>1069</v>
      </c>
      <c r="W431" s="1">
        <f t="shared" si="7"/>
        <v>1119</v>
      </c>
      <c r="X431" s="1">
        <f t="shared" si="7"/>
        <v>1278</v>
      </c>
      <c r="Y431" s="1">
        <f t="shared" si="7"/>
        <v>1289</v>
      </c>
      <c r="Z431" s="1">
        <f t="shared" si="7"/>
        <v>1168</v>
      </c>
      <c r="AA431" s="1">
        <f t="shared" si="7"/>
        <v>1300</v>
      </c>
      <c r="AB431" s="1">
        <f t="shared" si="7"/>
        <v>1061</v>
      </c>
      <c r="AC431" s="1">
        <f t="shared" si="7"/>
        <v>846</v>
      </c>
      <c r="AD431" s="1">
        <f t="shared" si="7"/>
        <v>743</v>
      </c>
      <c r="AE431" s="1">
        <f t="shared" si="7"/>
        <v>539</v>
      </c>
      <c r="AF431" s="1">
        <f t="shared" si="7"/>
        <v>283</v>
      </c>
      <c r="AG431" s="1">
        <f t="shared" si="7"/>
        <v>122</v>
      </c>
      <c r="AH431" s="1">
        <f t="shared" si="7"/>
        <v>68</v>
      </c>
      <c r="AI431" s="1">
        <f t="shared" si="7"/>
        <v>4</v>
      </c>
    </row>
    <row r="433" spans="1:37" x14ac:dyDescent="0.25">
      <c r="D433" s="175">
        <v>6</v>
      </c>
      <c r="E433" s="1">
        <v>7</v>
      </c>
      <c r="F433" s="1">
        <v>8</v>
      </c>
      <c r="G433" s="1">
        <v>9</v>
      </c>
      <c r="H433" s="6">
        <v>10</v>
      </c>
      <c r="I433" s="1">
        <v>11</v>
      </c>
      <c r="J433" s="1">
        <v>12</v>
      </c>
      <c r="K433" s="1">
        <v>13</v>
      </c>
      <c r="L433" s="1">
        <v>14</v>
      </c>
      <c r="M433" s="1">
        <v>15</v>
      </c>
      <c r="N433" s="1">
        <v>16</v>
      </c>
      <c r="O433" s="1">
        <v>17</v>
      </c>
      <c r="P433" s="1">
        <v>18</v>
      </c>
      <c r="Q433" s="1">
        <v>19</v>
      </c>
      <c r="R433" s="1">
        <v>20</v>
      </c>
      <c r="S433" s="1">
        <v>21</v>
      </c>
      <c r="T433" s="1">
        <v>22</v>
      </c>
      <c r="U433" s="1">
        <v>23</v>
      </c>
      <c r="V433" s="1">
        <v>24</v>
      </c>
      <c r="W433" s="1">
        <v>25</v>
      </c>
      <c r="X433" s="1">
        <v>26</v>
      </c>
      <c r="Y433" s="1">
        <v>27</v>
      </c>
      <c r="Z433" s="1">
        <v>28</v>
      </c>
      <c r="AA433" s="1">
        <v>29</v>
      </c>
      <c r="AB433" s="1">
        <v>30</v>
      </c>
      <c r="AC433" s="1">
        <v>31</v>
      </c>
      <c r="AD433" s="1">
        <v>32</v>
      </c>
      <c r="AE433" s="1">
        <v>33</v>
      </c>
      <c r="AF433" s="1">
        <v>34</v>
      </c>
      <c r="AG433" s="1">
        <v>35</v>
      </c>
      <c r="AH433" s="1">
        <v>36</v>
      </c>
      <c r="AI433" s="1">
        <v>37</v>
      </c>
    </row>
    <row r="435" spans="1:37" x14ac:dyDescent="0.25">
      <c r="AJ435" s="1">
        <v>10</v>
      </c>
      <c r="AK435" s="140">
        <f>COUNTIF(AK2:AK422,10)</f>
        <v>1</v>
      </c>
    </row>
    <row r="436" spans="1:37" x14ac:dyDescent="0.25">
      <c r="A436" s="1" t="s">
        <v>56</v>
      </c>
      <c r="F436" s="1">
        <f t="shared" ref="F436:Y436" si="8">COUNTIF(F2:F419,1)</f>
        <v>25</v>
      </c>
      <c r="G436" s="1">
        <f t="shared" si="8"/>
        <v>95</v>
      </c>
      <c r="H436" s="1">
        <f t="shared" si="8"/>
        <v>248</v>
      </c>
      <c r="I436" s="1">
        <f t="shared" si="8"/>
        <v>287</v>
      </c>
      <c r="J436" s="1">
        <f t="shared" si="8"/>
        <v>263</v>
      </c>
      <c r="K436" s="1">
        <f t="shared" si="8"/>
        <v>268</v>
      </c>
      <c r="L436" s="1">
        <f t="shared" si="8"/>
        <v>265</v>
      </c>
      <c r="M436" s="1">
        <f t="shared" si="8"/>
        <v>255</v>
      </c>
      <c r="N436" s="1">
        <f t="shared" si="8"/>
        <v>242</v>
      </c>
      <c r="O436" s="1">
        <f t="shared" si="8"/>
        <v>239</v>
      </c>
      <c r="P436" s="1">
        <f t="shared" si="8"/>
        <v>222</v>
      </c>
      <c r="Q436" s="1">
        <f t="shared" si="8"/>
        <v>214</v>
      </c>
      <c r="R436" s="1">
        <f t="shared" si="8"/>
        <v>185</v>
      </c>
      <c r="S436" s="1">
        <f t="shared" si="8"/>
        <v>187</v>
      </c>
      <c r="T436" s="1">
        <f t="shared" si="8"/>
        <v>176</v>
      </c>
      <c r="U436" s="1">
        <f t="shared" si="8"/>
        <v>173</v>
      </c>
      <c r="V436" s="1">
        <f t="shared" si="8"/>
        <v>139</v>
      </c>
      <c r="W436" s="1">
        <f t="shared" si="8"/>
        <v>134</v>
      </c>
      <c r="X436" s="1">
        <f t="shared" si="8"/>
        <v>135</v>
      </c>
      <c r="Y436" s="1">
        <f t="shared" si="8"/>
        <v>110</v>
      </c>
      <c r="AJ436" s="1">
        <v>11</v>
      </c>
      <c r="AK436" s="126">
        <f>COUNTIF(AK2:AK422,11)</f>
        <v>1</v>
      </c>
    </row>
    <row r="437" spans="1:37" x14ac:dyDescent="0.25">
      <c r="A437" s="1">
        <v>2</v>
      </c>
      <c r="F437" s="1">
        <f t="shared" ref="F437:Y437" si="9">COUNTIF(F2:F419,2)</f>
        <v>6</v>
      </c>
      <c r="G437" s="1">
        <f t="shared" si="9"/>
        <v>23</v>
      </c>
      <c r="H437" s="1">
        <f t="shared" si="9"/>
        <v>44</v>
      </c>
      <c r="I437" s="1">
        <f t="shared" si="9"/>
        <v>85</v>
      </c>
      <c r="J437" s="1">
        <f t="shared" si="9"/>
        <v>96</v>
      </c>
      <c r="K437" s="1">
        <f t="shared" si="9"/>
        <v>90</v>
      </c>
      <c r="L437" s="1">
        <f t="shared" si="9"/>
        <v>89</v>
      </c>
      <c r="M437" s="1">
        <f t="shared" si="9"/>
        <v>99</v>
      </c>
      <c r="N437" s="1">
        <f t="shared" si="9"/>
        <v>89</v>
      </c>
      <c r="O437" s="1">
        <f t="shared" si="9"/>
        <v>83</v>
      </c>
      <c r="P437" s="1">
        <f t="shared" si="9"/>
        <v>91</v>
      </c>
      <c r="Q437" s="1">
        <f t="shared" si="9"/>
        <v>96</v>
      </c>
      <c r="R437" s="1">
        <f t="shared" si="9"/>
        <v>100</v>
      </c>
      <c r="S437" s="1">
        <f t="shared" si="9"/>
        <v>97</v>
      </c>
      <c r="T437" s="1">
        <f t="shared" si="9"/>
        <v>102</v>
      </c>
      <c r="U437" s="1">
        <f t="shared" si="9"/>
        <v>96</v>
      </c>
      <c r="V437" s="1">
        <f t="shared" si="9"/>
        <v>85</v>
      </c>
      <c r="W437" s="1">
        <f t="shared" si="9"/>
        <v>100</v>
      </c>
      <c r="X437" s="1">
        <f t="shared" si="9"/>
        <v>78</v>
      </c>
      <c r="Y437" s="1">
        <f t="shared" si="9"/>
        <v>85</v>
      </c>
      <c r="AJ437" s="1">
        <v>12</v>
      </c>
      <c r="AK437" s="1">
        <f>COUNTIF(AK2:AK422,12)</f>
        <v>13</v>
      </c>
    </row>
    <row r="438" spans="1:37" x14ac:dyDescent="0.25">
      <c r="A438" s="1">
        <v>3</v>
      </c>
      <c r="F438" s="1">
        <f t="shared" ref="F438:Y438" si="10">COUNTIF(F2:F419,3)</f>
        <v>1</v>
      </c>
      <c r="G438" s="1">
        <f t="shared" si="10"/>
        <v>6</v>
      </c>
      <c r="H438" s="1">
        <f t="shared" si="10"/>
        <v>9</v>
      </c>
      <c r="I438" s="1">
        <f t="shared" si="10"/>
        <v>22</v>
      </c>
      <c r="J438" s="1">
        <f t="shared" si="10"/>
        <v>27</v>
      </c>
      <c r="K438" s="1">
        <f t="shared" si="10"/>
        <v>28</v>
      </c>
      <c r="L438" s="1">
        <f t="shared" si="10"/>
        <v>27</v>
      </c>
      <c r="M438" s="1">
        <f t="shared" si="10"/>
        <v>26</v>
      </c>
      <c r="N438" s="1">
        <f t="shared" si="10"/>
        <v>45</v>
      </c>
      <c r="O438" s="1">
        <f t="shared" si="10"/>
        <v>48</v>
      </c>
      <c r="P438" s="1">
        <f t="shared" si="10"/>
        <v>50</v>
      </c>
      <c r="Q438" s="1">
        <f t="shared" si="10"/>
        <v>54</v>
      </c>
      <c r="R438" s="1">
        <f t="shared" si="10"/>
        <v>46</v>
      </c>
      <c r="S438" s="1">
        <f t="shared" si="10"/>
        <v>57</v>
      </c>
      <c r="T438" s="1">
        <f t="shared" si="10"/>
        <v>47</v>
      </c>
      <c r="U438" s="1">
        <f t="shared" si="10"/>
        <v>59</v>
      </c>
      <c r="V438" s="1">
        <f t="shared" si="10"/>
        <v>77</v>
      </c>
      <c r="W438" s="1">
        <f t="shared" si="10"/>
        <v>53</v>
      </c>
      <c r="X438" s="1">
        <f t="shared" si="10"/>
        <v>52</v>
      </c>
      <c r="Y438" s="1">
        <f t="shared" si="10"/>
        <v>50</v>
      </c>
      <c r="AJ438" s="1">
        <v>13</v>
      </c>
      <c r="AK438" s="1">
        <f>COUNTIF(AK2:AK422,13)</f>
        <v>25</v>
      </c>
    </row>
    <row r="439" spans="1:37" x14ac:dyDescent="0.25">
      <c r="A439" s="1">
        <v>4</v>
      </c>
      <c r="F439" s="1">
        <f t="shared" ref="F439:Y439" si="11">COUNTIF(F2:F419,4)</f>
        <v>0</v>
      </c>
      <c r="G439" s="1">
        <f t="shared" si="11"/>
        <v>2</v>
      </c>
      <c r="H439" s="1">
        <f t="shared" si="11"/>
        <v>3</v>
      </c>
      <c r="I439" s="1">
        <f t="shared" si="11"/>
        <v>3</v>
      </c>
      <c r="J439" s="1">
        <f t="shared" si="11"/>
        <v>9</v>
      </c>
      <c r="K439" s="1">
        <f t="shared" si="11"/>
        <v>10</v>
      </c>
      <c r="L439" s="1">
        <f t="shared" si="11"/>
        <v>13</v>
      </c>
      <c r="M439" s="1">
        <f t="shared" si="11"/>
        <v>16</v>
      </c>
      <c r="N439" s="1">
        <f t="shared" si="11"/>
        <v>13</v>
      </c>
      <c r="O439" s="1">
        <f t="shared" si="11"/>
        <v>18</v>
      </c>
      <c r="P439" s="1">
        <f t="shared" si="11"/>
        <v>16</v>
      </c>
      <c r="Q439" s="1">
        <f t="shared" si="11"/>
        <v>21</v>
      </c>
      <c r="R439" s="1">
        <f t="shared" si="11"/>
        <v>38</v>
      </c>
      <c r="S439" s="1">
        <f t="shared" si="11"/>
        <v>24</v>
      </c>
      <c r="T439" s="1">
        <f t="shared" si="11"/>
        <v>33</v>
      </c>
      <c r="U439" s="1">
        <f t="shared" si="11"/>
        <v>34</v>
      </c>
      <c r="V439" s="1">
        <f t="shared" si="11"/>
        <v>39</v>
      </c>
      <c r="W439" s="1">
        <f t="shared" si="11"/>
        <v>44</v>
      </c>
      <c r="X439" s="1">
        <f t="shared" si="11"/>
        <v>38</v>
      </c>
      <c r="Y439" s="1">
        <f t="shared" si="11"/>
        <v>39</v>
      </c>
      <c r="AJ439" s="1">
        <v>14</v>
      </c>
      <c r="AK439" s="1">
        <f>COUNTIF(AK2:AK422,14)</f>
        <v>52</v>
      </c>
    </row>
    <row r="440" spans="1:37" x14ac:dyDescent="0.25">
      <c r="I440" s="1">
        <f>COUNTIF(I2:I418,5)</f>
        <v>3</v>
      </c>
      <c r="J440" s="1">
        <f>COUNTIF(J2:J418,5)</f>
        <v>4</v>
      </c>
      <c r="M440" s="1">
        <f t="shared" ref="M440:X440" si="12">COUNTIF(M2:M419,5)</f>
        <v>1</v>
      </c>
      <c r="N440" s="1">
        <f t="shared" si="12"/>
        <v>5</v>
      </c>
      <c r="O440" s="1">
        <f t="shared" si="12"/>
        <v>6</v>
      </c>
      <c r="P440" s="1">
        <f t="shared" si="12"/>
        <v>13</v>
      </c>
      <c r="Q440" s="1">
        <f t="shared" si="12"/>
        <v>11</v>
      </c>
      <c r="R440" s="1">
        <f t="shared" si="12"/>
        <v>16</v>
      </c>
      <c r="S440" s="1">
        <f t="shared" si="12"/>
        <v>18</v>
      </c>
      <c r="T440" s="1">
        <f t="shared" si="12"/>
        <v>16</v>
      </c>
      <c r="U440" s="1">
        <f t="shared" si="12"/>
        <v>18</v>
      </c>
      <c r="V440" s="1">
        <f t="shared" si="12"/>
        <v>29</v>
      </c>
      <c r="W440" s="1">
        <f t="shared" si="12"/>
        <v>24</v>
      </c>
      <c r="X440" s="1">
        <f t="shared" si="12"/>
        <v>27</v>
      </c>
      <c r="AJ440" s="1">
        <v>15</v>
      </c>
      <c r="AK440" s="1">
        <f>COUNTIF(AK2:AK422,15)</f>
        <v>92</v>
      </c>
    </row>
    <row r="441" spans="1:37" x14ac:dyDescent="0.25">
      <c r="M441" s="1">
        <f t="shared" ref="M441:X441" si="13">COUNTIF(M2:M419,6)</f>
        <v>3</v>
      </c>
      <c r="N441" s="1">
        <f t="shared" si="13"/>
        <v>4</v>
      </c>
      <c r="O441" s="1">
        <f t="shared" si="13"/>
        <v>2</v>
      </c>
      <c r="P441" s="1">
        <f t="shared" si="13"/>
        <v>5</v>
      </c>
      <c r="Q441" s="1">
        <f t="shared" si="13"/>
        <v>1</v>
      </c>
      <c r="R441" s="1">
        <f t="shared" si="13"/>
        <v>10</v>
      </c>
      <c r="S441" s="1">
        <f t="shared" si="13"/>
        <v>10</v>
      </c>
      <c r="T441" s="1">
        <f t="shared" si="13"/>
        <v>11</v>
      </c>
      <c r="U441" s="1">
        <f t="shared" si="13"/>
        <v>5</v>
      </c>
      <c r="V441" s="1">
        <f t="shared" si="13"/>
        <v>15</v>
      </c>
      <c r="W441" s="1">
        <f t="shared" si="13"/>
        <v>14</v>
      </c>
      <c r="X441" s="1">
        <f t="shared" si="13"/>
        <v>18</v>
      </c>
      <c r="AJ441" s="1">
        <v>16</v>
      </c>
      <c r="AK441" s="1">
        <f>COUNTIF(AK2:AK422,16)</f>
        <v>75</v>
      </c>
    </row>
    <row r="442" spans="1:37" x14ac:dyDescent="0.25">
      <c r="M442" s="1">
        <f t="shared" ref="M442:X442" si="14">COUNTIF(M2:M419,7)</f>
        <v>0</v>
      </c>
      <c r="N442" s="1">
        <f t="shared" si="14"/>
        <v>2</v>
      </c>
      <c r="O442" s="1">
        <f t="shared" si="14"/>
        <v>3</v>
      </c>
      <c r="P442" s="1">
        <f t="shared" si="14"/>
        <v>2</v>
      </c>
      <c r="Q442" s="1">
        <f t="shared" si="14"/>
        <v>2</v>
      </c>
      <c r="R442" s="1">
        <f t="shared" si="14"/>
        <v>4</v>
      </c>
      <c r="S442" s="1">
        <f t="shared" si="14"/>
        <v>0</v>
      </c>
      <c r="T442" s="1">
        <f t="shared" si="14"/>
        <v>4</v>
      </c>
      <c r="U442" s="1">
        <f t="shared" si="14"/>
        <v>5</v>
      </c>
      <c r="V442" s="1">
        <f t="shared" si="14"/>
        <v>4</v>
      </c>
      <c r="W442" s="1">
        <f t="shared" si="14"/>
        <v>8</v>
      </c>
      <c r="X442" s="1">
        <f t="shared" si="14"/>
        <v>18</v>
      </c>
      <c r="AJ442" s="1">
        <v>17</v>
      </c>
      <c r="AK442" s="1">
        <f>COUNTIF(AK2:AK422,17)</f>
        <v>69</v>
      </c>
    </row>
    <row r="443" spans="1:37" x14ac:dyDescent="0.25">
      <c r="M443" s="1">
        <f t="shared" ref="M443:X443" si="15">COUNTIF(M2:M419,8)</f>
        <v>0</v>
      </c>
      <c r="N443" s="1">
        <f t="shared" si="15"/>
        <v>0</v>
      </c>
      <c r="O443" s="1">
        <f t="shared" si="15"/>
        <v>0</v>
      </c>
      <c r="P443" s="1">
        <f t="shared" si="15"/>
        <v>1</v>
      </c>
      <c r="Q443" s="1">
        <f t="shared" si="15"/>
        <v>0</v>
      </c>
      <c r="R443" s="1">
        <f t="shared" si="15"/>
        <v>1</v>
      </c>
      <c r="S443" s="1">
        <f t="shared" si="15"/>
        <v>1</v>
      </c>
      <c r="T443" s="1">
        <f t="shared" si="15"/>
        <v>7</v>
      </c>
      <c r="U443" s="1">
        <f t="shared" si="15"/>
        <v>3</v>
      </c>
      <c r="V443" s="1">
        <f t="shared" si="15"/>
        <v>4</v>
      </c>
      <c r="W443" s="1">
        <f t="shared" si="15"/>
        <v>7</v>
      </c>
      <c r="X443" s="1">
        <f t="shared" si="15"/>
        <v>10</v>
      </c>
      <c r="AJ443" s="1">
        <v>18</v>
      </c>
      <c r="AK443" s="35">
        <f>COUNTIF(AK2:AK422,18)</f>
        <v>37</v>
      </c>
    </row>
    <row r="444" spans="1:37" x14ac:dyDescent="0.25">
      <c r="M444" s="1">
        <f t="shared" ref="M444:X444" si="16">COUNTIF(M2:M419,9)</f>
        <v>0</v>
      </c>
      <c r="N444" s="1">
        <f t="shared" si="16"/>
        <v>0</v>
      </c>
      <c r="O444" s="1">
        <f t="shared" si="16"/>
        <v>1</v>
      </c>
      <c r="P444" s="1">
        <f t="shared" si="16"/>
        <v>0</v>
      </c>
      <c r="Q444" s="1">
        <f t="shared" si="16"/>
        <v>0</v>
      </c>
      <c r="R444" s="1">
        <f t="shared" si="16"/>
        <v>0</v>
      </c>
      <c r="S444" s="1">
        <f t="shared" si="16"/>
        <v>1</v>
      </c>
      <c r="T444" s="1">
        <f t="shared" si="16"/>
        <v>0</v>
      </c>
      <c r="U444" s="1">
        <f t="shared" si="16"/>
        <v>2</v>
      </c>
      <c r="V444" s="1">
        <f t="shared" si="16"/>
        <v>4</v>
      </c>
      <c r="W444" s="1">
        <f t="shared" si="16"/>
        <v>7</v>
      </c>
      <c r="X444" s="1">
        <f t="shared" si="16"/>
        <v>4</v>
      </c>
      <c r="AJ444" s="1">
        <v>19</v>
      </c>
      <c r="AK444" s="1">
        <f>COUNTIF(AK2:AK422,19)</f>
        <v>22</v>
      </c>
    </row>
    <row r="445" spans="1:37" x14ac:dyDescent="0.25">
      <c r="AJ445" s="1">
        <v>20</v>
      </c>
      <c r="AK445" s="1">
        <f>COUNTIF(AK2:AK422,20)</f>
        <v>8</v>
      </c>
    </row>
    <row r="446" spans="1:37" x14ac:dyDescent="0.25">
      <c r="AJ446" s="1">
        <v>21</v>
      </c>
      <c r="AK446" s="1">
        <f>COUNTIF(AK2:AK422,21)</f>
        <v>3</v>
      </c>
    </row>
    <row r="447" spans="1:37" x14ac:dyDescent="0.25">
      <c r="AJ447" s="1">
        <v>22</v>
      </c>
      <c r="AK447" s="181">
        <f>COUNTIF(AK2:AK422,22)</f>
        <v>2</v>
      </c>
    </row>
  </sheetData>
  <pageMargins left="0.7" right="0.7" top="0.75" bottom="0.75" header="0.3" footer="0.3"/>
  <ignoredErrors>
    <ignoredError sqref="AJ426:AK426 AJ429:AK429 G433:O433 G444:L444 Y444:AI444 AL293:AP293 AM305:AP305 AM296:AP304 AM295:AP295 G435:AI435 AL286:AP290 G430:AJ430 AH437:AI437 Z436:AI436 Y440:AI443 Z437:AF437 G441:L443 G440:I440 K440:L440 AJ425:AK425 F425:K425 L425:AI425 G428:AK428 AJ427:AK427 F427:AI427 F429:AI429 F431:AI431 F436:Y436 Z438:AI439 G437:Y439 F437:F439 X440 M441:X444 M440:W440 Q433:AK433 J440 D425:E425 D427:E427 D429:E429 D431:E4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47"/>
  <sheetViews>
    <sheetView topLeftCell="Y311" workbookViewId="0">
      <selection activeCell="AK328" sqref="AK328"/>
    </sheetView>
  </sheetViews>
  <sheetFormatPr defaultRowHeight="15" x14ac:dyDescent="0.25"/>
  <cols>
    <col min="1" max="2" width="9.140625" style="1"/>
    <col min="3" max="3" width="9.140625" style="176"/>
    <col min="4" max="4" width="9.140625" style="175"/>
    <col min="5" max="16384" width="9.140625" style="1"/>
  </cols>
  <sheetData>
    <row r="1" spans="1:74" ht="30" x14ac:dyDescent="0.25">
      <c r="A1" s="1" t="s">
        <v>1</v>
      </c>
      <c r="B1" s="1" t="s">
        <v>0</v>
      </c>
      <c r="D1" s="175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2" t="s">
        <v>3</v>
      </c>
      <c r="BD1" s="3"/>
    </row>
    <row r="2" spans="1:74" x14ac:dyDescent="0.25">
      <c r="A2" s="175" t="s">
        <v>536</v>
      </c>
      <c r="B2" s="175">
        <v>5</v>
      </c>
      <c r="D2" s="175">
        <v>1</v>
      </c>
      <c r="E2" s="175">
        <v>2</v>
      </c>
      <c r="F2" s="175">
        <v>2</v>
      </c>
      <c r="G2" s="175">
        <v>1</v>
      </c>
      <c r="H2" s="175">
        <v>1</v>
      </c>
      <c r="I2" s="175">
        <v>1</v>
      </c>
      <c r="J2" s="175">
        <v>1</v>
      </c>
      <c r="K2" s="175">
        <v>2</v>
      </c>
      <c r="L2" s="175">
        <v>1</v>
      </c>
      <c r="M2" s="175">
        <v>2</v>
      </c>
      <c r="N2" s="175">
        <v>1</v>
      </c>
      <c r="O2" s="175">
        <v>1</v>
      </c>
      <c r="P2" s="175">
        <v>2</v>
      </c>
      <c r="Q2" s="175">
        <v>2</v>
      </c>
      <c r="R2" s="175">
        <v>2</v>
      </c>
      <c r="S2" s="175">
        <v>4</v>
      </c>
      <c r="T2" s="175">
        <v>1</v>
      </c>
      <c r="U2" s="175">
        <v>8</v>
      </c>
      <c r="V2" s="175">
        <v>5</v>
      </c>
      <c r="W2" s="175">
        <v>4</v>
      </c>
      <c r="X2" s="175">
        <v>1</v>
      </c>
      <c r="Y2" s="175">
        <v>3</v>
      </c>
      <c r="Z2" s="175">
        <v>6</v>
      </c>
      <c r="AA2" s="175">
        <v>3</v>
      </c>
      <c r="AB2" s="175">
        <v>4</v>
      </c>
      <c r="AC2" s="175">
        <v>1</v>
      </c>
      <c r="AD2" s="175">
        <v>2</v>
      </c>
      <c r="AE2" s="175"/>
      <c r="AF2" s="3"/>
      <c r="AG2" s="175"/>
      <c r="AH2" s="175"/>
      <c r="AI2" s="175"/>
      <c r="AJ2" s="175"/>
      <c r="AK2" s="174">
        <v>17</v>
      </c>
      <c r="BD2" s="3"/>
    </row>
    <row r="3" spans="1:74" s="175" customFormat="1" x14ac:dyDescent="0.25">
      <c r="A3" s="3"/>
      <c r="C3" s="176"/>
      <c r="AF3" s="3"/>
      <c r="AK3" s="174"/>
      <c r="BD3" s="3"/>
    </row>
    <row r="4" spans="1:74" s="175" customFormat="1" x14ac:dyDescent="0.25">
      <c r="A4" s="3"/>
      <c r="C4" s="176"/>
      <c r="AF4" s="3"/>
      <c r="AK4" s="174"/>
      <c r="BD4" s="3"/>
    </row>
    <row r="5" spans="1:74" s="175" customFormat="1" x14ac:dyDescent="0.25">
      <c r="A5" s="3"/>
      <c r="C5" s="176"/>
      <c r="AF5" s="3"/>
      <c r="AK5" s="174"/>
      <c r="BD5" s="3"/>
    </row>
    <row r="6" spans="1:74" s="175" customFormat="1" x14ac:dyDescent="0.25">
      <c r="A6" s="3" t="s">
        <v>421</v>
      </c>
      <c r="B6" s="175">
        <v>6</v>
      </c>
      <c r="C6" s="176"/>
      <c r="E6" s="175">
        <v>1</v>
      </c>
      <c r="F6" s="175">
        <v>1</v>
      </c>
      <c r="G6" s="175">
        <v>1</v>
      </c>
      <c r="H6" s="175">
        <v>1</v>
      </c>
      <c r="I6" s="175">
        <v>1</v>
      </c>
      <c r="J6" s="175">
        <v>1</v>
      </c>
      <c r="K6" s="175">
        <v>3</v>
      </c>
      <c r="L6" s="175">
        <v>1</v>
      </c>
      <c r="M6" s="175">
        <v>1</v>
      </c>
      <c r="N6" s="175">
        <v>1</v>
      </c>
      <c r="O6" s="175">
        <v>1</v>
      </c>
      <c r="P6" s="175">
        <v>1</v>
      </c>
      <c r="Q6" s="175">
        <v>3</v>
      </c>
      <c r="R6" s="175">
        <v>2</v>
      </c>
      <c r="S6" s="175">
        <v>1</v>
      </c>
      <c r="T6" s="175">
        <v>1</v>
      </c>
      <c r="U6" s="175">
        <v>1</v>
      </c>
      <c r="V6" s="175">
        <v>3</v>
      </c>
      <c r="W6" s="175">
        <v>2</v>
      </c>
      <c r="X6" s="175">
        <v>1</v>
      </c>
      <c r="Y6" s="175">
        <v>5</v>
      </c>
      <c r="Z6" s="175">
        <v>2</v>
      </c>
      <c r="AA6" s="175">
        <v>1</v>
      </c>
      <c r="AB6" s="175">
        <v>3</v>
      </c>
      <c r="AC6" s="175">
        <v>4</v>
      </c>
      <c r="AD6" s="175">
        <v>7</v>
      </c>
      <c r="AE6" s="175">
        <v>8</v>
      </c>
      <c r="AF6" s="3"/>
      <c r="AK6" s="174">
        <v>20</v>
      </c>
      <c r="BD6" s="3"/>
    </row>
    <row r="7" spans="1:74" s="112" customFormat="1" x14ac:dyDescent="0.25">
      <c r="C7" s="176"/>
      <c r="D7" s="175"/>
      <c r="AF7" s="3"/>
      <c r="AK7" s="111"/>
      <c r="BD7" s="3"/>
    </row>
    <row r="8" spans="1:74" s="112" customFormat="1" x14ac:dyDescent="0.25">
      <c r="C8" s="176"/>
      <c r="D8" s="175"/>
      <c r="AF8" s="3"/>
      <c r="AK8" s="111"/>
      <c r="BD8" s="3"/>
    </row>
    <row r="9" spans="1:74" s="112" customFormat="1" x14ac:dyDescent="0.25">
      <c r="C9" s="176"/>
      <c r="D9" s="175"/>
      <c r="AF9" s="3"/>
      <c r="AK9" s="111"/>
      <c r="BD9" s="3"/>
    </row>
    <row r="10" spans="1:74" s="112" customFormat="1" x14ac:dyDescent="0.25">
      <c r="A10" s="112" t="s">
        <v>243</v>
      </c>
      <c r="B10" s="112">
        <v>7</v>
      </c>
      <c r="C10" s="176"/>
      <c r="D10" s="175"/>
      <c r="F10" s="112">
        <v>1</v>
      </c>
      <c r="G10" s="112">
        <v>1</v>
      </c>
      <c r="H10" s="112">
        <v>1</v>
      </c>
      <c r="I10" s="112">
        <v>2</v>
      </c>
      <c r="J10" s="112">
        <v>1</v>
      </c>
      <c r="K10" s="112">
        <v>2</v>
      </c>
      <c r="L10" s="112">
        <v>1</v>
      </c>
      <c r="M10" s="112">
        <v>1</v>
      </c>
      <c r="N10" s="112">
        <v>1</v>
      </c>
      <c r="O10" s="112">
        <v>1</v>
      </c>
      <c r="P10" s="112">
        <v>2</v>
      </c>
      <c r="Q10" s="112">
        <v>1</v>
      </c>
      <c r="R10" s="112">
        <v>1</v>
      </c>
      <c r="S10" s="112">
        <v>1</v>
      </c>
      <c r="T10" s="112">
        <v>1</v>
      </c>
      <c r="U10" s="112">
        <v>2</v>
      </c>
      <c r="V10" s="112">
        <v>3</v>
      </c>
      <c r="W10" s="112">
        <v>2</v>
      </c>
      <c r="X10" s="112">
        <v>1</v>
      </c>
      <c r="Y10" s="112">
        <v>6</v>
      </c>
      <c r="Z10" s="112">
        <v>8</v>
      </c>
      <c r="AA10" s="112">
        <v>4</v>
      </c>
      <c r="AB10" s="112">
        <v>1</v>
      </c>
      <c r="AC10" s="112">
        <v>1</v>
      </c>
      <c r="AD10" s="112">
        <v>3</v>
      </c>
      <c r="AE10" s="112">
        <v>7</v>
      </c>
      <c r="AF10" s="112">
        <v>3</v>
      </c>
      <c r="AK10" s="112">
        <v>19</v>
      </c>
      <c r="BD10" s="3"/>
    </row>
    <row r="11" spans="1:74" x14ac:dyDescent="0.25">
      <c r="A11" s="1" t="s">
        <v>248</v>
      </c>
      <c r="B11" s="1">
        <v>7</v>
      </c>
      <c r="F11" s="1">
        <v>1</v>
      </c>
      <c r="G11" s="1">
        <v>1</v>
      </c>
      <c r="H11" s="1">
        <v>1</v>
      </c>
      <c r="I11" s="1">
        <v>1</v>
      </c>
      <c r="J11" s="1">
        <v>2</v>
      </c>
      <c r="K11" s="1">
        <v>2</v>
      </c>
      <c r="L11" s="1">
        <v>1</v>
      </c>
      <c r="M11" s="1">
        <v>3</v>
      </c>
      <c r="N11" s="1">
        <v>3</v>
      </c>
      <c r="O11" s="1">
        <v>1</v>
      </c>
      <c r="P11" s="1">
        <v>1</v>
      </c>
      <c r="Q11" s="1">
        <v>3</v>
      </c>
      <c r="R11" s="1">
        <v>1</v>
      </c>
      <c r="S11" s="1">
        <v>5</v>
      </c>
      <c r="T11" s="1">
        <v>1</v>
      </c>
      <c r="U11" s="1">
        <v>6</v>
      </c>
      <c r="V11" s="1">
        <v>2</v>
      </c>
      <c r="W11" s="1">
        <v>9</v>
      </c>
      <c r="X11" s="1">
        <v>1</v>
      </c>
      <c r="Y11" s="1">
        <v>4</v>
      </c>
      <c r="Z11" s="1">
        <v>4</v>
      </c>
      <c r="AA11" s="1">
        <v>3</v>
      </c>
      <c r="AB11" s="1">
        <v>6</v>
      </c>
      <c r="AK11" s="1">
        <v>15</v>
      </c>
      <c r="BD11" s="3"/>
    </row>
    <row r="12" spans="1:74" x14ac:dyDescent="0.25">
      <c r="A12" s="1" t="s">
        <v>249</v>
      </c>
      <c r="B12" s="1">
        <v>7</v>
      </c>
      <c r="F12" s="1">
        <v>1</v>
      </c>
      <c r="G12" s="1">
        <v>2</v>
      </c>
      <c r="H12" s="1">
        <v>1</v>
      </c>
      <c r="I12" s="1">
        <v>1</v>
      </c>
      <c r="J12" s="1">
        <v>3</v>
      </c>
      <c r="K12" s="1">
        <v>2</v>
      </c>
      <c r="L12" s="1">
        <v>5</v>
      </c>
      <c r="M12" s="1">
        <v>2</v>
      </c>
      <c r="N12" s="1">
        <v>1</v>
      </c>
      <c r="O12" s="1">
        <v>1</v>
      </c>
      <c r="P12" s="1">
        <v>4</v>
      </c>
      <c r="Q12" s="1">
        <v>1</v>
      </c>
      <c r="R12" s="1">
        <v>3</v>
      </c>
      <c r="S12" s="1">
        <v>1</v>
      </c>
      <c r="T12" s="1">
        <v>3</v>
      </c>
      <c r="U12" s="1">
        <v>4</v>
      </c>
      <c r="V12" s="1">
        <v>2</v>
      </c>
      <c r="W12" s="1">
        <v>2</v>
      </c>
      <c r="X12" s="1">
        <v>5</v>
      </c>
      <c r="Y12" s="1">
        <v>3</v>
      </c>
      <c r="Z12" s="1">
        <v>1</v>
      </c>
      <c r="AA12" s="1">
        <v>7</v>
      </c>
      <c r="AB12" s="1">
        <v>1</v>
      </c>
      <c r="AC12" s="1">
        <v>3</v>
      </c>
      <c r="AD12" s="1">
        <v>3</v>
      </c>
      <c r="AK12" s="1">
        <v>14</v>
      </c>
      <c r="BD12" s="3"/>
    </row>
    <row r="13" spans="1:74" x14ac:dyDescent="0.25">
      <c r="A13" s="1" t="s">
        <v>277</v>
      </c>
      <c r="B13" s="1">
        <v>7</v>
      </c>
      <c r="F13" s="1">
        <v>1</v>
      </c>
      <c r="G13" s="1">
        <v>1</v>
      </c>
      <c r="H13" s="1">
        <v>1</v>
      </c>
      <c r="I13" s="1">
        <v>1</v>
      </c>
      <c r="J13" s="1">
        <v>2</v>
      </c>
      <c r="K13" s="1">
        <v>1</v>
      </c>
      <c r="L13" s="1">
        <v>2</v>
      </c>
      <c r="M13" s="1">
        <v>2</v>
      </c>
      <c r="N13" s="1">
        <v>1</v>
      </c>
      <c r="O13" s="1">
        <v>4</v>
      </c>
      <c r="P13" s="1">
        <v>1</v>
      </c>
      <c r="Q13" s="1">
        <v>1</v>
      </c>
      <c r="R13" s="1">
        <v>4</v>
      </c>
      <c r="S13" s="1">
        <v>1</v>
      </c>
      <c r="T13" s="1">
        <v>2</v>
      </c>
      <c r="U13" s="1">
        <v>1</v>
      </c>
      <c r="V13" s="1">
        <v>1</v>
      </c>
      <c r="W13" s="1">
        <v>2</v>
      </c>
      <c r="X13" s="1">
        <v>4</v>
      </c>
      <c r="Y13" s="1">
        <v>1</v>
      </c>
      <c r="Z13" s="1">
        <v>2</v>
      </c>
      <c r="AA13" s="1">
        <v>5</v>
      </c>
      <c r="AB13" s="1">
        <v>7</v>
      </c>
      <c r="AC13" s="1">
        <v>1</v>
      </c>
      <c r="AD13" s="1">
        <v>1</v>
      </c>
      <c r="AE13" s="1">
        <v>7</v>
      </c>
      <c r="AF13" s="1">
        <v>7</v>
      </c>
      <c r="AG13" s="1">
        <v>7</v>
      </c>
      <c r="AK13" s="1">
        <v>18</v>
      </c>
      <c r="BD13" s="3"/>
    </row>
    <row r="14" spans="1:74" customFormat="1" x14ac:dyDescent="0.25">
      <c r="A14" s="1" t="s">
        <v>281</v>
      </c>
      <c r="B14" s="1">
        <v>7</v>
      </c>
      <c r="C14" s="176"/>
      <c r="D14" s="175"/>
      <c r="E14" s="1"/>
      <c r="F14" s="1">
        <v>1</v>
      </c>
      <c r="G14" s="1">
        <v>3</v>
      </c>
      <c r="H14" s="1">
        <v>1</v>
      </c>
      <c r="I14" s="1">
        <v>1</v>
      </c>
      <c r="J14" s="1">
        <v>1</v>
      </c>
      <c r="K14" s="1">
        <v>2</v>
      </c>
      <c r="L14" s="1">
        <v>2</v>
      </c>
      <c r="M14" s="1">
        <v>1</v>
      </c>
      <c r="N14" s="1">
        <v>7</v>
      </c>
      <c r="O14" s="1">
        <v>1</v>
      </c>
      <c r="P14" s="1">
        <v>3</v>
      </c>
      <c r="Q14" s="1">
        <v>1</v>
      </c>
      <c r="R14" s="1">
        <v>1</v>
      </c>
      <c r="S14" s="1">
        <v>1</v>
      </c>
      <c r="T14" s="1">
        <v>15</v>
      </c>
      <c r="U14" s="1">
        <v>4</v>
      </c>
      <c r="V14" s="1">
        <v>1</v>
      </c>
      <c r="W14" s="1">
        <v>2</v>
      </c>
      <c r="X14" s="1">
        <v>1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>
        <v>14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3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T14" s="1"/>
      <c r="BU14" s="1"/>
      <c r="BV14" s="1"/>
    </row>
    <row r="15" spans="1:74" customFormat="1" x14ac:dyDescent="0.25">
      <c r="A15" s="1" t="s">
        <v>306</v>
      </c>
      <c r="B15" s="1">
        <v>7</v>
      </c>
      <c r="C15" s="176"/>
      <c r="D15" s="175"/>
      <c r="E15" s="1"/>
      <c r="F15" s="1">
        <v>1</v>
      </c>
      <c r="G15" s="1">
        <v>2</v>
      </c>
      <c r="H15" s="1">
        <v>1</v>
      </c>
      <c r="I15" s="1">
        <v>3</v>
      </c>
      <c r="J15" s="1">
        <v>1</v>
      </c>
      <c r="K15" s="1">
        <v>1</v>
      </c>
      <c r="L15" s="1">
        <v>1</v>
      </c>
      <c r="M15" s="1">
        <v>2</v>
      </c>
      <c r="N15" s="1">
        <v>2</v>
      </c>
      <c r="O15" s="1">
        <v>9</v>
      </c>
      <c r="P15" s="1">
        <v>2</v>
      </c>
      <c r="Q15" s="1">
        <v>1</v>
      </c>
      <c r="R15" s="1">
        <v>1</v>
      </c>
      <c r="S15" s="1">
        <v>2</v>
      </c>
      <c r="T15" s="1">
        <v>2</v>
      </c>
      <c r="U15" s="1">
        <v>1</v>
      </c>
      <c r="V15" s="1">
        <v>2</v>
      </c>
      <c r="W15" s="1">
        <v>1</v>
      </c>
      <c r="X15" s="1">
        <v>7</v>
      </c>
      <c r="Y15" s="1">
        <v>9</v>
      </c>
      <c r="Z15" s="1">
        <v>3</v>
      </c>
      <c r="AA15" s="1">
        <v>7</v>
      </c>
      <c r="AB15" s="1">
        <v>3</v>
      </c>
      <c r="AC15" s="1">
        <v>5</v>
      </c>
      <c r="AD15" s="1">
        <v>1</v>
      </c>
      <c r="AE15" s="1"/>
      <c r="AF15" s="1"/>
      <c r="AG15" s="1"/>
      <c r="AH15" s="1"/>
      <c r="AI15" s="1"/>
      <c r="AJ15" s="1"/>
      <c r="AK15" s="1">
        <v>14</v>
      </c>
      <c r="AM15" s="8"/>
      <c r="AN15" s="1"/>
      <c r="AO15" s="1"/>
      <c r="AP15" s="8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3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T15" s="1"/>
      <c r="BU15" s="1"/>
      <c r="BV15" s="1"/>
    </row>
    <row r="16" spans="1:74" customFormat="1" x14ac:dyDescent="0.25">
      <c r="A16" s="23" t="s">
        <v>323</v>
      </c>
      <c r="B16" s="23">
        <v>7</v>
      </c>
      <c r="C16" s="176"/>
      <c r="D16" s="175"/>
      <c r="E16" s="23"/>
      <c r="F16" s="23">
        <v>1</v>
      </c>
      <c r="G16" s="23">
        <v>1</v>
      </c>
      <c r="H16" s="23">
        <v>2</v>
      </c>
      <c r="I16" s="23">
        <v>1</v>
      </c>
      <c r="J16" s="23">
        <v>1</v>
      </c>
      <c r="K16" s="23">
        <v>1</v>
      </c>
      <c r="L16" s="23">
        <v>3</v>
      </c>
      <c r="M16" s="23">
        <v>1</v>
      </c>
      <c r="N16" s="23">
        <v>1</v>
      </c>
      <c r="O16" s="23">
        <v>1</v>
      </c>
      <c r="P16" s="23">
        <v>5</v>
      </c>
      <c r="Q16" s="23">
        <v>3</v>
      </c>
      <c r="R16" s="23">
        <v>1</v>
      </c>
      <c r="S16" s="23">
        <v>1</v>
      </c>
      <c r="T16" s="23">
        <v>2</v>
      </c>
      <c r="U16" s="23">
        <v>6</v>
      </c>
      <c r="V16" s="23">
        <v>3</v>
      </c>
      <c r="W16" s="23">
        <v>2</v>
      </c>
      <c r="X16" s="23">
        <v>1</v>
      </c>
      <c r="Y16" s="23">
        <v>1</v>
      </c>
      <c r="Z16" s="23">
        <v>1</v>
      </c>
      <c r="AA16" s="23">
        <v>4</v>
      </c>
      <c r="AB16" s="23">
        <v>12</v>
      </c>
      <c r="AC16" s="23">
        <v>1</v>
      </c>
      <c r="AD16" s="23">
        <v>2</v>
      </c>
      <c r="AE16" s="23">
        <v>1</v>
      </c>
      <c r="AF16" s="3">
        <v>1</v>
      </c>
      <c r="AG16" s="23">
        <v>4</v>
      </c>
      <c r="AH16" s="23">
        <v>9</v>
      </c>
      <c r="AI16" s="23"/>
      <c r="AJ16" s="23"/>
      <c r="AK16" s="23">
        <v>14</v>
      </c>
      <c r="AM16" s="8"/>
      <c r="AN16" s="23"/>
      <c r="AO16" s="23"/>
      <c r="AP16" s="8"/>
      <c r="AQ16" s="23"/>
      <c r="AR16" s="23"/>
      <c r="AS16" s="23"/>
      <c r="AT16" s="23"/>
      <c r="AU16" s="23"/>
      <c r="AV16" s="23"/>
      <c r="AW16" s="23"/>
      <c r="AX16" s="3"/>
      <c r="AY16" s="23"/>
      <c r="AZ16" s="23"/>
      <c r="BA16" s="3"/>
      <c r="BB16" s="23"/>
      <c r="BC16" s="23"/>
      <c r="BD16" s="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T16" s="23"/>
      <c r="BU16" s="23"/>
      <c r="BV16" s="23"/>
    </row>
    <row r="17" spans="1:74" customFormat="1" x14ac:dyDescent="0.25">
      <c r="A17" s="35" t="s">
        <v>332</v>
      </c>
      <c r="B17" s="35">
        <v>7</v>
      </c>
      <c r="C17" s="176"/>
      <c r="D17" s="175"/>
      <c r="E17" s="35"/>
      <c r="F17" s="35">
        <v>2</v>
      </c>
      <c r="G17" s="35">
        <v>2</v>
      </c>
      <c r="H17" s="35">
        <v>1</v>
      </c>
      <c r="I17" s="35">
        <v>1</v>
      </c>
      <c r="J17" s="35">
        <v>1</v>
      </c>
      <c r="K17" s="35">
        <v>2</v>
      </c>
      <c r="L17" s="35">
        <v>1</v>
      </c>
      <c r="M17" s="35">
        <v>1</v>
      </c>
      <c r="N17" s="35">
        <v>1</v>
      </c>
      <c r="O17" s="35">
        <v>1</v>
      </c>
      <c r="P17" s="35">
        <v>1</v>
      </c>
      <c r="Q17" s="35">
        <v>2</v>
      </c>
      <c r="R17" s="35">
        <v>3</v>
      </c>
      <c r="S17" s="35">
        <v>2</v>
      </c>
      <c r="T17" s="35">
        <v>1</v>
      </c>
      <c r="U17" s="35">
        <v>1</v>
      </c>
      <c r="V17" s="35">
        <v>3</v>
      </c>
      <c r="W17" s="35">
        <v>2</v>
      </c>
      <c r="X17" s="35">
        <v>2</v>
      </c>
      <c r="Y17" s="35">
        <v>11</v>
      </c>
      <c r="Z17" s="35">
        <v>1</v>
      </c>
      <c r="AA17" s="35"/>
      <c r="AB17" s="35"/>
      <c r="AC17" s="35"/>
      <c r="AD17" s="35"/>
      <c r="AE17" s="35"/>
      <c r="AF17" s="3"/>
      <c r="AG17" s="35"/>
      <c r="AH17" s="35"/>
      <c r="AI17" s="35"/>
      <c r="AJ17" s="35"/>
      <c r="AK17" s="35">
        <v>19</v>
      </c>
      <c r="AM17" s="8"/>
      <c r="AN17" s="35"/>
      <c r="AO17" s="35"/>
      <c r="AP17" s="8"/>
      <c r="AQ17" s="35"/>
      <c r="AR17" s="35"/>
      <c r="AS17" s="35"/>
      <c r="AT17" s="35"/>
      <c r="AU17" s="35"/>
      <c r="AV17" s="35"/>
      <c r="AW17" s="35"/>
      <c r="AX17" s="3"/>
      <c r="AY17" s="35"/>
      <c r="AZ17" s="35"/>
      <c r="BA17" s="3"/>
      <c r="BB17" s="35"/>
      <c r="BC17" s="35"/>
      <c r="BD17" s="3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T17" s="35"/>
      <c r="BU17" s="35"/>
      <c r="BV17" s="35"/>
    </row>
    <row r="18" spans="1:74" customFormat="1" x14ac:dyDescent="0.25">
      <c r="A18" s="40" t="s">
        <v>337</v>
      </c>
      <c r="B18" s="40">
        <v>7</v>
      </c>
      <c r="C18" s="176"/>
      <c r="D18" s="175"/>
      <c r="E18" s="40"/>
      <c r="F18" s="40">
        <v>1</v>
      </c>
      <c r="G18" s="40">
        <v>1</v>
      </c>
      <c r="H18" s="40">
        <v>1</v>
      </c>
      <c r="I18" s="40">
        <v>1</v>
      </c>
      <c r="J18" s="40">
        <v>1</v>
      </c>
      <c r="K18" s="40">
        <v>1</v>
      </c>
      <c r="L18" s="40">
        <v>1</v>
      </c>
      <c r="M18" s="40">
        <v>2</v>
      </c>
      <c r="N18" s="40">
        <v>2</v>
      </c>
      <c r="O18" s="40">
        <v>1</v>
      </c>
      <c r="P18" s="40">
        <v>1</v>
      </c>
      <c r="Q18" s="40">
        <v>1</v>
      </c>
      <c r="R18" s="40">
        <v>1</v>
      </c>
      <c r="S18" s="40">
        <v>2</v>
      </c>
      <c r="T18" s="40">
        <v>2</v>
      </c>
      <c r="U18" s="40">
        <v>3</v>
      </c>
      <c r="V18" s="40">
        <v>1</v>
      </c>
      <c r="W18" s="40">
        <v>2</v>
      </c>
      <c r="X18" s="40">
        <v>5</v>
      </c>
      <c r="Y18" s="40">
        <v>5</v>
      </c>
      <c r="Z18" s="40">
        <v>5</v>
      </c>
      <c r="AA18" s="40">
        <v>5</v>
      </c>
      <c r="AB18" s="40">
        <v>3</v>
      </c>
      <c r="AC18" s="40">
        <v>4</v>
      </c>
      <c r="AD18" s="40">
        <v>12</v>
      </c>
      <c r="AE18" s="40">
        <v>10</v>
      </c>
      <c r="AF18" s="3"/>
      <c r="AG18" s="40"/>
      <c r="AH18" s="40"/>
      <c r="AI18" s="40"/>
      <c r="AJ18" s="40"/>
      <c r="AK18" s="40">
        <v>19</v>
      </c>
      <c r="AM18" s="8"/>
      <c r="AN18" s="40"/>
      <c r="AO18" s="40"/>
      <c r="AP18" s="8"/>
      <c r="AQ18" s="40"/>
      <c r="AR18" s="40"/>
      <c r="AS18" s="40"/>
      <c r="AT18" s="40"/>
      <c r="AU18" s="40"/>
      <c r="AV18" s="40"/>
      <c r="AW18" s="40"/>
      <c r="AX18" s="3"/>
      <c r="AY18" s="40"/>
      <c r="AZ18" s="40"/>
      <c r="BA18" s="3"/>
      <c r="BB18" s="40"/>
      <c r="BC18" s="40"/>
      <c r="BD18" s="3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T18" s="40"/>
      <c r="BU18" s="40"/>
      <c r="BV18" s="40"/>
    </row>
    <row r="19" spans="1:74" customFormat="1" x14ac:dyDescent="0.25">
      <c r="A19" s="10" t="s">
        <v>348</v>
      </c>
      <c r="B19" s="48">
        <v>7</v>
      </c>
      <c r="C19" s="176"/>
      <c r="D19" s="175"/>
      <c r="E19" s="48"/>
      <c r="F19" s="48">
        <v>1</v>
      </c>
      <c r="G19" s="48">
        <v>1</v>
      </c>
      <c r="H19" s="48">
        <v>1</v>
      </c>
      <c r="I19" s="48">
        <v>1</v>
      </c>
      <c r="J19" s="48">
        <v>1</v>
      </c>
      <c r="K19" s="48">
        <v>1</v>
      </c>
      <c r="L19" s="48">
        <v>1</v>
      </c>
      <c r="M19" s="48">
        <v>4</v>
      </c>
      <c r="N19" s="48">
        <v>1</v>
      </c>
      <c r="O19" s="48">
        <v>2</v>
      </c>
      <c r="P19" s="48">
        <v>1</v>
      </c>
      <c r="Q19" s="48">
        <v>2</v>
      </c>
      <c r="R19" s="48">
        <v>8</v>
      </c>
      <c r="S19" s="48">
        <v>4</v>
      </c>
      <c r="T19" s="48">
        <v>2</v>
      </c>
      <c r="U19" s="48">
        <v>3</v>
      </c>
      <c r="V19" s="48">
        <v>3</v>
      </c>
      <c r="W19" s="48">
        <v>8</v>
      </c>
      <c r="X19" s="48">
        <v>1</v>
      </c>
      <c r="Y19" s="48">
        <v>1</v>
      </c>
      <c r="Z19" s="48">
        <v>1</v>
      </c>
      <c r="AA19" s="48">
        <v>5</v>
      </c>
      <c r="AB19" s="48">
        <v>4</v>
      </c>
      <c r="AC19" s="48">
        <v>1</v>
      </c>
      <c r="AD19" s="48">
        <v>9</v>
      </c>
      <c r="AE19" s="48"/>
      <c r="AF19" s="3"/>
      <c r="AG19" s="48"/>
      <c r="AH19" s="48"/>
      <c r="AI19" s="48"/>
      <c r="AJ19" s="48"/>
      <c r="AK19" s="48">
        <v>14</v>
      </c>
      <c r="AM19" s="8"/>
      <c r="AN19" s="48"/>
      <c r="AO19" s="48"/>
      <c r="AP19" s="8"/>
      <c r="AQ19" s="48"/>
      <c r="AR19" s="48"/>
      <c r="AS19" s="48"/>
      <c r="AT19" s="48"/>
      <c r="AU19" s="48"/>
      <c r="AV19" s="48"/>
      <c r="AW19" s="48"/>
      <c r="AX19" s="3"/>
      <c r="AY19" s="48"/>
      <c r="AZ19" s="48"/>
      <c r="BA19" s="3"/>
      <c r="BB19" s="48"/>
      <c r="BC19" s="48"/>
      <c r="BD19" s="3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T19" s="48"/>
      <c r="BU19" s="48"/>
      <c r="BV19" s="48"/>
    </row>
    <row r="20" spans="1:74" customFormat="1" x14ac:dyDescent="0.25">
      <c r="A20" s="10" t="s">
        <v>363</v>
      </c>
      <c r="B20" s="61">
        <v>7</v>
      </c>
      <c r="C20" s="176"/>
      <c r="D20" s="175"/>
      <c r="E20" s="61"/>
      <c r="F20" s="61">
        <v>2</v>
      </c>
      <c r="G20" s="61">
        <v>1</v>
      </c>
      <c r="H20" s="61">
        <v>1</v>
      </c>
      <c r="I20" s="61">
        <v>2</v>
      </c>
      <c r="J20" s="61">
        <v>1</v>
      </c>
      <c r="K20" s="61">
        <v>1</v>
      </c>
      <c r="L20" s="61">
        <v>1</v>
      </c>
      <c r="M20" s="61">
        <v>1</v>
      </c>
      <c r="N20" s="61">
        <v>1</v>
      </c>
      <c r="O20" s="61">
        <v>3</v>
      </c>
      <c r="P20" s="61">
        <v>1</v>
      </c>
      <c r="Q20" s="61">
        <v>4</v>
      </c>
      <c r="R20" s="61">
        <v>1</v>
      </c>
      <c r="S20" s="61">
        <v>3</v>
      </c>
      <c r="T20" s="61">
        <v>1</v>
      </c>
      <c r="U20" s="61">
        <v>1</v>
      </c>
      <c r="V20" s="61">
        <v>2</v>
      </c>
      <c r="W20" s="61">
        <v>2</v>
      </c>
      <c r="X20" s="61"/>
      <c r="Y20" s="61"/>
      <c r="Z20" s="61"/>
      <c r="AA20" s="61"/>
      <c r="AB20" s="61"/>
      <c r="AC20" s="61"/>
      <c r="AD20" s="61"/>
      <c r="AE20" s="61"/>
      <c r="AF20" s="3"/>
      <c r="AG20" s="61"/>
      <c r="AH20" s="61"/>
      <c r="AI20" s="61"/>
      <c r="AJ20" s="61"/>
      <c r="AK20" s="61">
        <v>18</v>
      </c>
      <c r="AM20" s="8"/>
      <c r="AN20" s="61"/>
      <c r="AO20" s="61"/>
      <c r="AP20" s="8"/>
      <c r="AQ20" s="61"/>
      <c r="AR20" s="61"/>
      <c r="AS20" s="61"/>
      <c r="AT20" s="61"/>
      <c r="AU20" s="61"/>
      <c r="AV20" s="61"/>
      <c r="AW20" s="61"/>
      <c r="AX20" s="3"/>
      <c r="AY20" s="61"/>
      <c r="AZ20" s="61"/>
      <c r="BA20" s="3"/>
      <c r="BB20" s="61"/>
      <c r="BC20" s="61"/>
      <c r="BD20" s="3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T20" s="61"/>
      <c r="BU20" s="61"/>
      <c r="BV20" s="61"/>
    </row>
    <row r="21" spans="1:74" customFormat="1" x14ac:dyDescent="0.25">
      <c r="A21" s="10" t="s">
        <v>373</v>
      </c>
      <c r="B21" s="70">
        <v>7</v>
      </c>
      <c r="C21" s="176"/>
      <c r="D21" s="175"/>
      <c r="E21" s="70"/>
      <c r="F21" s="70">
        <v>2</v>
      </c>
      <c r="G21" s="70">
        <v>1</v>
      </c>
      <c r="H21" s="70">
        <v>1</v>
      </c>
      <c r="I21" s="70">
        <v>1</v>
      </c>
      <c r="J21" s="70">
        <v>1</v>
      </c>
      <c r="K21" s="70">
        <v>1</v>
      </c>
      <c r="L21" s="70">
        <v>1</v>
      </c>
      <c r="M21" s="70">
        <v>1</v>
      </c>
      <c r="N21" s="70">
        <v>1</v>
      </c>
      <c r="O21" s="70">
        <v>1</v>
      </c>
      <c r="P21" s="70">
        <v>3</v>
      </c>
      <c r="Q21" s="70">
        <v>2</v>
      </c>
      <c r="R21" s="70">
        <v>1</v>
      </c>
      <c r="S21" s="70">
        <v>1</v>
      </c>
      <c r="T21" s="70">
        <v>2</v>
      </c>
      <c r="U21" s="70">
        <v>1</v>
      </c>
      <c r="V21" s="70">
        <v>1</v>
      </c>
      <c r="W21" s="70">
        <v>2</v>
      </c>
      <c r="X21" s="70">
        <v>2</v>
      </c>
      <c r="Y21" s="70">
        <v>2</v>
      </c>
      <c r="Z21" s="70">
        <v>1</v>
      </c>
      <c r="AA21" s="70">
        <v>3</v>
      </c>
      <c r="AB21" s="70">
        <v>2</v>
      </c>
      <c r="AC21" s="70">
        <v>4</v>
      </c>
      <c r="AD21" s="70">
        <v>9</v>
      </c>
      <c r="AE21" s="70">
        <v>6</v>
      </c>
      <c r="AF21" s="3"/>
      <c r="AG21" s="70"/>
      <c r="AH21" s="70"/>
      <c r="AI21" s="70"/>
      <c r="AJ21" s="70"/>
      <c r="AK21" s="70">
        <v>21</v>
      </c>
      <c r="AM21" s="8"/>
      <c r="AN21" s="70"/>
      <c r="AO21" s="70"/>
      <c r="AP21" s="8"/>
      <c r="AQ21" s="70"/>
      <c r="AR21" s="70"/>
      <c r="AS21" s="70"/>
      <c r="AT21" s="70"/>
      <c r="AU21" s="70"/>
      <c r="AV21" s="70"/>
      <c r="AW21" s="70"/>
      <c r="AX21" s="3"/>
      <c r="AY21" s="70"/>
      <c r="AZ21" s="70"/>
      <c r="BA21" s="3"/>
      <c r="BB21" s="70"/>
      <c r="BC21" s="70"/>
      <c r="BD21" s="3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T21" s="70"/>
      <c r="BU21" s="70"/>
      <c r="BV21" s="70"/>
    </row>
    <row r="22" spans="1:74" customFormat="1" x14ac:dyDescent="0.25">
      <c r="A22" s="10" t="s">
        <v>381</v>
      </c>
      <c r="B22" s="76">
        <v>7</v>
      </c>
      <c r="C22" s="176"/>
      <c r="D22" s="175"/>
      <c r="E22" s="76"/>
      <c r="F22" s="76">
        <v>1</v>
      </c>
      <c r="G22" s="76">
        <v>1</v>
      </c>
      <c r="H22" s="76">
        <v>1</v>
      </c>
      <c r="I22" s="76">
        <v>3</v>
      </c>
      <c r="J22" s="76">
        <v>3</v>
      </c>
      <c r="K22" s="76">
        <v>2</v>
      </c>
      <c r="L22" s="76">
        <v>4</v>
      </c>
      <c r="M22" s="76">
        <v>1</v>
      </c>
      <c r="N22" s="76">
        <v>1</v>
      </c>
      <c r="O22" s="76">
        <v>1</v>
      </c>
      <c r="P22" s="76">
        <v>1</v>
      </c>
      <c r="Q22" s="76">
        <v>5</v>
      </c>
      <c r="R22" s="76">
        <v>1</v>
      </c>
      <c r="S22" s="76">
        <v>1</v>
      </c>
      <c r="T22" s="76">
        <v>5</v>
      </c>
      <c r="U22" s="76">
        <v>1</v>
      </c>
      <c r="V22" s="76">
        <v>1</v>
      </c>
      <c r="W22" s="76">
        <v>4</v>
      </c>
      <c r="X22" s="76">
        <v>3</v>
      </c>
      <c r="Y22" s="76">
        <v>1</v>
      </c>
      <c r="Z22" s="76">
        <v>3</v>
      </c>
      <c r="AA22" s="76">
        <v>2</v>
      </c>
      <c r="AB22" s="76">
        <v>1</v>
      </c>
      <c r="AC22" s="76">
        <v>5</v>
      </c>
      <c r="AD22" s="76">
        <v>1</v>
      </c>
      <c r="AE22" s="76">
        <v>5</v>
      </c>
      <c r="AF22" s="3"/>
      <c r="AG22" s="76"/>
      <c r="AH22" s="76"/>
      <c r="AI22" s="76"/>
      <c r="AJ22" s="76"/>
      <c r="AK22" s="76">
        <v>14</v>
      </c>
      <c r="AM22" s="8"/>
      <c r="AN22" s="76"/>
      <c r="AO22" s="76"/>
      <c r="AP22" s="8"/>
      <c r="AQ22" s="76"/>
      <c r="AR22" s="76"/>
      <c r="AS22" s="76"/>
      <c r="AT22" s="76"/>
      <c r="AU22" s="76"/>
      <c r="AV22" s="76"/>
      <c r="AW22" s="76"/>
      <c r="AX22" s="3"/>
      <c r="AY22" s="76"/>
      <c r="AZ22" s="76"/>
      <c r="BA22" s="3"/>
      <c r="BB22" s="76"/>
      <c r="BC22" s="76"/>
      <c r="BD22" s="3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T22" s="76"/>
      <c r="BU22" s="76"/>
      <c r="BV22" s="76"/>
    </row>
    <row r="23" spans="1:74" x14ac:dyDescent="0.25">
      <c r="A23" s="10" t="s">
        <v>412</v>
      </c>
      <c r="B23" s="101">
        <v>7</v>
      </c>
      <c r="E23" s="101"/>
      <c r="F23" s="101">
        <v>1</v>
      </c>
      <c r="G23" s="101">
        <v>1</v>
      </c>
      <c r="H23" s="101">
        <v>1</v>
      </c>
      <c r="I23" s="101">
        <v>1</v>
      </c>
      <c r="J23" s="101">
        <v>1</v>
      </c>
      <c r="K23" s="101">
        <v>1</v>
      </c>
      <c r="L23" s="101">
        <v>1</v>
      </c>
      <c r="M23" s="101">
        <v>1</v>
      </c>
      <c r="N23" s="101">
        <v>1</v>
      </c>
      <c r="O23" s="101">
        <v>1</v>
      </c>
      <c r="P23" s="101">
        <v>2</v>
      </c>
      <c r="Q23" s="101">
        <v>1</v>
      </c>
      <c r="R23" s="101">
        <v>1</v>
      </c>
      <c r="S23" s="101">
        <v>2</v>
      </c>
      <c r="T23" s="101">
        <v>2</v>
      </c>
      <c r="U23" s="101">
        <v>1</v>
      </c>
      <c r="V23" s="101">
        <v>3</v>
      </c>
      <c r="W23" s="101">
        <v>2</v>
      </c>
      <c r="X23" s="101">
        <v>1</v>
      </c>
      <c r="Y23" s="101">
        <v>4</v>
      </c>
      <c r="Z23" s="101">
        <v>4</v>
      </c>
      <c r="AA23" s="101">
        <v>15</v>
      </c>
      <c r="AB23" s="101">
        <v>6</v>
      </c>
      <c r="AC23" s="101">
        <v>3</v>
      </c>
      <c r="AD23" s="101">
        <v>7</v>
      </c>
      <c r="AE23" s="101">
        <v>1</v>
      </c>
      <c r="AF23" s="3"/>
      <c r="AG23" s="101"/>
      <c r="AH23" s="101"/>
      <c r="AI23" s="101"/>
      <c r="AJ23" s="101"/>
      <c r="AK23" s="101">
        <v>20</v>
      </c>
      <c r="BD23" s="3"/>
    </row>
    <row r="24" spans="1:74" x14ac:dyDescent="0.25">
      <c r="A24" s="10" t="s">
        <v>455</v>
      </c>
      <c r="B24" s="137">
        <v>7</v>
      </c>
      <c r="E24" s="137"/>
      <c r="F24" s="137">
        <v>1</v>
      </c>
      <c r="G24" s="137">
        <v>1</v>
      </c>
      <c r="H24" s="137">
        <v>1</v>
      </c>
      <c r="I24" s="137">
        <v>1</v>
      </c>
      <c r="J24" s="137">
        <v>2</v>
      </c>
      <c r="K24" s="137">
        <v>1</v>
      </c>
      <c r="L24" s="137">
        <v>1</v>
      </c>
      <c r="M24" s="137">
        <v>1</v>
      </c>
      <c r="N24" s="137">
        <v>2</v>
      </c>
      <c r="O24" s="137">
        <v>2</v>
      </c>
      <c r="P24" s="137">
        <v>1</v>
      </c>
      <c r="Q24" s="137">
        <v>3</v>
      </c>
      <c r="R24" s="137">
        <v>1</v>
      </c>
      <c r="S24" s="137">
        <v>2</v>
      </c>
      <c r="T24" s="137">
        <v>1</v>
      </c>
      <c r="U24" s="137">
        <v>1</v>
      </c>
      <c r="V24" s="137">
        <v>1</v>
      </c>
      <c r="W24" s="137">
        <v>2</v>
      </c>
      <c r="X24" s="137">
        <v>3</v>
      </c>
      <c r="Y24" s="137">
        <v>2</v>
      </c>
      <c r="Z24" s="137">
        <v>3</v>
      </c>
      <c r="AA24" s="137">
        <v>1</v>
      </c>
      <c r="AB24" s="137">
        <v>2</v>
      </c>
      <c r="AC24" s="137">
        <v>2</v>
      </c>
      <c r="AD24" s="137">
        <v>1</v>
      </c>
      <c r="AE24" s="137">
        <v>5</v>
      </c>
      <c r="AF24" s="3">
        <v>6</v>
      </c>
      <c r="AG24" s="137"/>
      <c r="AH24" s="137"/>
      <c r="AI24" s="137"/>
      <c r="AJ24" s="137"/>
      <c r="AK24" s="137">
        <v>20</v>
      </c>
      <c r="BD24" s="3"/>
    </row>
    <row r="25" spans="1:74" x14ac:dyDescent="0.25">
      <c r="A25" s="5" t="s">
        <v>485</v>
      </c>
      <c r="B25" s="161">
        <v>7</v>
      </c>
      <c r="E25" s="161"/>
      <c r="F25" s="161">
        <v>1</v>
      </c>
      <c r="G25" s="161">
        <v>2</v>
      </c>
      <c r="H25" s="161">
        <v>2</v>
      </c>
      <c r="I25" s="161">
        <v>2</v>
      </c>
      <c r="J25" s="161">
        <v>3</v>
      </c>
      <c r="K25" s="161">
        <v>1</v>
      </c>
      <c r="L25" s="161">
        <v>1</v>
      </c>
      <c r="M25" s="161">
        <v>1</v>
      </c>
      <c r="N25" s="161">
        <v>1</v>
      </c>
      <c r="O25" s="161">
        <v>3</v>
      </c>
      <c r="P25" s="161">
        <v>2</v>
      </c>
      <c r="Q25" s="161">
        <v>1</v>
      </c>
      <c r="R25" s="161">
        <v>1</v>
      </c>
      <c r="S25" s="161">
        <v>3</v>
      </c>
      <c r="T25" s="161">
        <v>1</v>
      </c>
      <c r="U25" s="161">
        <v>1</v>
      </c>
      <c r="V25" s="161">
        <v>1</v>
      </c>
      <c r="W25" s="161">
        <v>1</v>
      </c>
      <c r="X25" s="161">
        <v>1</v>
      </c>
      <c r="Y25" s="161">
        <v>2</v>
      </c>
      <c r="Z25" s="161">
        <v>7</v>
      </c>
      <c r="AA25" s="161">
        <v>14</v>
      </c>
      <c r="AB25" s="161"/>
      <c r="AC25" s="161"/>
      <c r="AD25" s="161"/>
      <c r="AE25" s="161"/>
      <c r="AF25" s="3"/>
      <c r="AG25" s="161"/>
      <c r="AH25" s="161"/>
      <c r="AI25" s="161"/>
      <c r="AJ25" s="161"/>
      <c r="AK25" s="161">
        <v>19</v>
      </c>
      <c r="BD25" s="3"/>
    </row>
    <row r="26" spans="1:74" x14ac:dyDescent="0.25">
      <c r="A26" s="5" t="s">
        <v>499</v>
      </c>
      <c r="B26" s="166">
        <v>7</v>
      </c>
      <c r="E26" s="166"/>
      <c r="F26" s="166">
        <v>1</v>
      </c>
      <c r="G26" s="166">
        <v>1</v>
      </c>
      <c r="H26" s="166">
        <v>2</v>
      </c>
      <c r="I26" s="166">
        <v>2</v>
      </c>
      <c r="J26" s="166">
        <v>2</v>
      </c>
      <c r="K26" s="166">
        <v>1</v>
      </c>
      <c r="L26" s="166">
        <v>1</v>
      </c>
      <c r="M26" s="166">
        <v>2</v>
      </c>
      <c r="N26" s="166">
        <v>1</v>
      </c>
      <c r="O26" s="166">
        <v>3</v>
      </c>
      <c r="P26" s="166">
        <v>2</v>
      </c>
      <c r="Q26" s="166">
        <v>1</v>
      </c>
      <c r="R26" s="166">
        <v>1</v>
      </c>
      <c r="S26" s="166">
        <v>1</v>
      </c>
      <c r="T26" s="166">
        <v>1</v>
      </c>
      <c r="U26" s="166">
        <v>1</v>
      </c>
      <c r="V26" s="166">
        <v>5</v>
      </c>
      <c r="W26" s="166">
        <v>1</v>
      </c>
      <c r="X26" s="166">
        <v>4</v>
      </c>
      <c r="Y26" s="166">
        <v>2</v>
      </c>
      <c r="Z26" s="166">
        <v>4</v>
      </c>
      <c r="AA26" s="166">
        <v>5</v>
      </c>
      <c r="AB26" s="166">
        <v>4</v>
      </c>
      <c r="AC26" s="166">
        <v>2</v>
      </c>
      <c r="AD26" s="166">
        <v>4</v>
      </c>
      <c r="AE26" s="166"/>
      <c r="AF26" s="3"/>
      <c r="AG26" s="166"/>
      <c r="AH26" s="166"/>
      <c r="AI26" s="166"/>
      <c r="AJ26" s="166"/>
      <c r="AK26" s="166">
        <v>18</v>
      </c>
      <c r="BD26" s="3"/>
    </row>
    <row r="27" spans="1:74" x14ac:dyDescent="0.25">
      <c r="A27" s="5" t="s">
        <v>503</v>
      </c>
      <c r="B27" s="169">
        <v>7</v>
      </c>
      <c r="E27" s="169"/>
      <c r="F27" s="169">
        <v>1</v>
      </c>
      <c r="G27" s="169">
        <v>1</v>
      </c>
      <c r="H27" s="169">
        <v>1</v>
      </c>
      <c r="I27" s="169">
        <v>1</v>
      </c>
      <c r="J27" s="169">
        <v>3</v>
      </c>
      <c r="K27" s="169">
        <v>2</v>
      </c>
      <c r="L27" s="169">
        <v>1</v>
      </c>
      <c r="M27" s="169">
        <v>1</v>
      </c>
      <c r="N27" s="169">
        <v>3</v>
      </c>
      <c r="O27" s="169">
        <v>2</v>
      </c>
      <c r="P27" s="169">
        <v>1</v>
      </c>
      <c r="Q27" s="169">
        <v>1</v>
      </c>
      <c r="R27" s="169">
        <v>3</v>
      </c>
      <c r="S27" s="169">
        <v>1</v>
      </c>
      <c r="T27" s="169">
        <v>3</v>
      </c>
      <c r="U27" s="169">
        <v>1</v>
      </c>
      <c r="V27" s="169">
        <v>2</v>
      </c>
      <c r="W27" s="169">
        <v>1</v>
      </c>
      <c r="X27" s="169">
        <v>1</v>
      </c>
      <c r="Y27" s="169">
        <v>1</v>
      </c>
      <c r="Z27" s="169">
        <v>3</v>
      </c>
      <c r="AA27" s="169">
        <v>5</v>
      </c>
      <c r="AB27" s="169">
        <v>2</v>
      </c>
      <c r="AC27" s="169">
        <v>1</v>
      </c>
      <c r="AD27" s="169">
        <v>2</v>
      </c>
      <c r="AE27" s="169"/>
      <c r="AF27" s="3"/>
      <c r="AG27" s="169"/>
      <c r="AH27" s="169"/>
      <c r="AI27" s="169"/>
      <c r="AJ27" s="169"/>
      <c r="AK27" s="169">
        <v>19</v>
      </c>
      <c r="BD27" s="3"/>
    </row>
    <row r="28" spans="1:74" x14ac:dyDescent="0.25">
      <c r="A28" s="5" t="s">
        <v>522</v>
      </c>
      <c r="B28" s="173">
        <v>7</v>
      </c>
      <c r="E28" s="173"/>
      <c r="F28" s="173">
        <v>1</v>
      </c>
      <c r="G28" s="173">
        <v>1</v>
      </c>
      <c r="H28" s="173">
        <v>1</v>
      </c>
      <c r="I28" s="173">
        <v>1</v>
      </c>
      <c r="J28" s="173">
        <v>1</v>
      </c>
      <c r="K28" s="173">
        <v>1</v>
      </c>
      <c r="L28" s="173">
        <v>1</v>
      </c>
      <c r="M28" s="173">
        <v>1</v>
      </c>
      <c r="N28" s="173">
        <v>3</v>
      </c>
      <c r="O28" s="173">
        <v>1</v>
      </c>
      <c r="P28" s="173">
        <v>2</v>
      </c>
      <c r="Q28" s="173">
        <v>1</v>
      </c>
      <c r="R28" s="173">
        <v>4</v>
      </c>
      <c r="S28" s="173">
        <v>1</v>
      </c>
      <c r="T28" s="173">
        <v>5</v>
      </c>
      <c r="U28" s="173">
        <v>11</v>
      </c>
      <c r="V28" s="173">
        <v>2</v>
      </c>
      <c r="W28" s="173">
        <v>1</v>
      </c>
      <c r="X28" s="173">
        <v>2</v>
      </c>
      <c r="Y28" s="173">
        <v>7</v>
      </c>
      <c r="Z28" s="173">
        <v>1</v>
      </c>
      <c r="AA28" s="173">
        <v>1</v>
      </c>
      <c r="AB28" s="173">
        <v>11</v>
      </c>
      <c r="AC28" s="173"/>
      <c r="AD28" s="173"/>
      <c r="AE28" s="173"/>
      <c r="AF28" s="3"/>
      <c r="AG28" s="173"/>
      <c r="AH28" s="173"/>
      <c r="AI28" s="173"/>
      <c r="AJ28" s="173"/>
      <c r="AK28" s="173">
        <v>15</v>
      </c>
      <c r="BD28" s="3"/>
    </row>
    <row r="29" spans="1:74" x14ac:dyDescent="0.25">
      <c r="A29" s="5" t="s">
        <v>544</v>
      </c>
      <c r="B29" s="176">
        <v>7</v>
      </c>
      <c r="D29" s="176"/>
      <c r="E29" s="176"/>
      <c r="F29" s="176">
        <v>1</v>
      </c>
      <c r="G29" s="176">
        <v>2</v>
      </c>
      <c r="H29" s="176">
        <v>1</v>
      </c>
      <c r="I29" s="176">
        <v>1</v>
      </c>
      <c r="J29" s="176">
        <v>1</v>
      </c>
      <c r="K29" s="176">
        <v>1</v>
      </c>
      <c r="L29" s="176">
        <v>1</v>
      </c>
      <c r="M29" s="176">
        <v>1</v>
      </c>
      <c r="N29" s="176">
        <v>1</v>
      </c>
      <c r="O29" s="176">
        <v>1</v>
      </c>
      <c r="P29" s="176">
        <v>2</v>
      </c>
      <c r="Q29" s="176">
        <v>2</v>
      </c>
      <c r="R29" s="176">
        <v>2</v>
      </c>
      <c r="S29" s="176">
        <v>1</v>
      </c>
      <c r="T29" s="176">
        <v>2</v>
      </c>
      <c r="U29" s="176">
        <v>1</v>
      </c>
      <c r="V29" s="176">
        <v>1</v>
      </c>
      <c r="W29" s="176">
        <v>1</v>
      </c>
      <c r="X29" s="176">
        <v>1</v>
      </c>
      <c r="Y29" s="176">
        <v>1</v>
      </c>
      <c r="Z29" s="176">
        <v>1</v>
      </c>
      <c r="AA29" s="176">
        <v>4</v>
      </c>
      <c r="AB29" s="176">
        <v>3</v>
      </c>
      <c r="AC29" s="176">
        <v>6</v>
      </c>
      <c r="AD29" s="176">
        <v>11</v>
      </c>
      <c r="AE29" s="176"/>
      <c r="AF29" s="3"/>
      <c r="AG29" s="176"/>
      <c r="AH29" s="176"/>
      <c r="AI29" s="176"/>
      <c r="AJ29" s="176"/>
      <c r="AK29" s="176">
        <v>22</v>
      </c>
      <c r="BD29" s="3"/>
    </row>
    <row r="30" spans="1:74" x14ac:dyDescent="0.25">
      <c r="A30" s="5" t="s">
        <v>553</v>
      </c>
      <c r="B30" s="181">
        <v>7</v>
      </c>
      <c r="C30" s="181"/>
      <c r="D30" s="181"/>
      <c r="E30" s="181"/>
      <c r="F30" s="181">
        <v>2</v>
      </c>
      <c r="G30" s="181">
        <v>1</v>
      </c>
      <c r="H30" s="181">
        <v>1</v>
      </c>
      <c r="I30" s="181">
        <v>2</v>
      </c>
      <c r="J30" s="181">
        <v>1</v>
      </c>
      <c r="K30" s="181">
        <v>1</v>
      </c>
      <c r="L30" s="181">
        <v>2</v>
      </c>
      <c r="M30" s="181">
        <v>1</v>
      </c>
      <c r="N30" s="181">
        <v>2</v>
      </c>
      <c r="O30" s="181">
        <v>1</v>
      </c>
      <c r="P30" s="181">
        <v>3</v>
      </c>
      <c r="Q30" s="181">
        <v>1</v>
      </c>
      <c r="R30" s="181">
        <v>2</v>
      </c>
      <c r="S30" s="181">
        <v>4</v>
      </c>
      <c r="T30" s="181">
        <v>2</v>
      </c>
      <c r="U30" s="181">
        <v>1</v>
      </c>
      <c r="V30" s="181">
        <v>1</v>
      </c>
      <c r="W30" s="181">
        <v>2</v>
      </c>
      <c r="X30" s="181">
        <v>2</v>
      </c>
      <c r="Y30" s="181">
        <v>3</v>
      </c>
      <c r="Z30" s="181">
        <v>3</v>
      </c>
      <c r="AA30" s="181">
        <v>1</v>
      </c>
      <c r="AB30" s="181">
        <v>5</v>
      </c>
      <c r="AC30" s="181">
        <v>1</v>
      </c>
      <c r="AD30" s="181">
        <v>1</v>
      </c>
      <c r="AE30" s="181">
        <v>9</v>
      </c>
      <c r="AF30" s="3">
        <v>4</v>
      </c>
      <c r="AG30" s="181"/>
      <c r="AH30" s="181"/>
      <c r="AI30" s="181"/>
      <c r="AJ30" s="181"/>
      <c r="AK30" s="181">
        <v>18</v>
      </c>
      <c r="BD30" s="3"/>
    </row>
    <row r="31" spans="1:74" x14ac:dyDescent="0.25">
      <c r="BD31" s="3"/>
    </row>
    <row r="32" spans="1:74" x14ac:dyDescent="0.25">
      <c r="A32" s="112"/>
      <c r="B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BD32" s="3"/>
    </row>
    <row r="33" spans="1:74" x14ac:dyDescent="0.25">
      <c r="BD33" s="3"/>
    </row>
    <row r="34" spans="1:74" x14ac:dyDescent="0.25">
      <c r="A34" s="1" t="s">
        <v>245</v>
      </c>
      <c r="B34" s="1">
        <v>8</v>
      </c>
      <c r="G34" s="1">
        <v>1</v>
      </c>
      <c r="H34" s="1">
        <v>2</v>
      </c>
      <c r="I34" s="1">
        <v>1</v>
      </c>
      <c r="J34" s="1">
        <v>1</v>
      </c>
      <c r="K34" s="1">
        <v>1</v>
      </c>
      <c r="L34" s="1">
        <v>3</v>
      </c>
      <c r="M34" s="1">
        <v>2</v>
      </c>
      <c r="N34" s="1">
        <v>4</v>
      </c>
      <c r="O34" s="1">
        <v>3</v>
      </c>
      <c r="P34" s="1">
        <v>1</v>
      </c>
      <c r="Q34" s="1">
        <v>1</v>
      </c>
      <c r="R34" s="1">
        <v>2</v>
      </c>
      <c r="S34" s="1">
        <v>1</v>
      </c>
      <c r="T34" s="1">
        <v>4</v>
      </c>
      <c r="U34" s="1">
        <v>1</v>
      </c>
      <c r="V34" s="1">
        <v>3</v>
      </c>
      <c r="W34" s="1">
        <v>1</v>
      </c>
      <c r="X34" s="1">
        <v>1</v>
      </c>
      <c r="Y34" s="1">
        <v>12</v>
      </c>
      <c r="Z34" s="1">
        <v>2</v>
      </c>
      <c r="AA34" s="1">
        <v>3</v>
      </c>
      <c r="AK34" s="1">
        <v>15</v>
      </c>
      <c r="BD34" s="3"/>
    </row>
    <row r="35" spans="1:74" customFormat="1" x14ac:dyDescent="0.25">
      <c r="A35" s="1" t="s">
        <v>247</v>
      </c>
      <c r="B35" s="1">
        <v>8</v>
      </c>
      <c r="C35" s="176"/>
      <c r="D35" s="175"/>
      <c r="E35" s="1"/>
      <c r="F35" s="1"/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1</v>
      </c>
      <c r="M35" s="1">
        <v>1</v>
      </c>
      <c r="N35" s="1">
        <v>3</v>
      </c>
      <c r="O35" s="1">
        <v>1</v>
      </c>
      <c r="P35" s="1">
        <v>2</v>
      </c>
      <c r="Q35" s="1">
        <v>2</v>
      </c>
      <c r="R35" s="1">
        <v>3</v>
      </c>
      <c r="S35" s="1">
        <v>2</v>
      </c>
      <c r="T35" s="1">
        <v>1</v>
      </c>
      <c r="U35" s="1">
        <v>4</v>
      </c>
      <c r="V35" s="1">
        <v>1</v>
      </c>
      <c r="W35" s="1">
        <v>4</v>
      </c>
      <c r="X35" s="1">
        <v>2</v>
      </c>
      <c r="Y35" s="1">
        <v>1</v>
      </c>
      <c r="Z35" s="1">
        <v>2</v>
      </c>
      <c r="AA35" s="1">
        <v>3</v>
      </c>
      <c r="AB35" s="1">
        <v>3</v>
      </c>
      <c r="AC35" s="1">
        <v>1</v>
      </c>
      <c r="AD35" s="1"/>
      <c r="AE35" s="1"/>
      <c r="AF35" s="1"/>
      <c r="AG35" s="1"/>
      <c r="AH35" s="1"/>
      <c r="AI35" s="1"/>
      <c r="AJ35" s="1"/>
      <c r="AK35" s="1">
        <v>17</v>
      </c>
      <c r="AQ35" s="1"/>
      <c r="AR35" s="1"/>
      <c r="BB35" s="1"/>
      <c r="BD35" s="4"/>
      <c r="BL35" s="1"/>
      <c r="BT35" s="1"/>
      <c r="BU35" s="1"/>
      <c r="BV35" s="1"/>
    </row>
    <row r="36" spans="1:74" customFormat="1" x14ac:dyDescent="0.25">
      <c r="A36" s="1" t="s">
        <v>251</v>
      </c>
      <c r="B36" s="1">
        <v>8</v>
      </c>
      <c r="C36" s="176"/>
      <c r="D36" s="175"/>
      <c r="E36" s="1"/>
      <c r="F36" s="1"/>
      <c r="G36" s="1">
        <v>2</v>
      </c>
      <c r="H36" s="1">
        <v>2</v>
      </c>
      <c r="I36" s="1">
        <v>2</v>
      </c>
      <c r="J36" s="1">
        <v>2</v>
      </c>
      <c r="K36" s="1">
        <v>1</v>
      </c>
      <c r="L36" s="1">
        <v>2</v>
      </c>
      <c r="M36" s="1">
        <v>1</v>
      </c>
      <c r="N36" s="1">
        <v>2</v>
      </c>
      <c r="O36" s="1">
        <v>1</v>
      </c>
      <c r="P36" s="1">
        <v>1</v>
      </c>
      <c r="Q36" s="1">
        <v>2</v>
      </c>
      <c r="R36" s="1">
        <v>4</v>
      </c>
      <c r="S36" s="1">
        <v>1</v>
      </c>
      <c r="T36" s="1">
        <v>2</v>
      </c>
      <c r="U36" s="1">
        <v>1</v>
      </c>
      <c r="V36" s="1">
        <v>7</v>
      </c>
      <c r="W36" s="1">
        <v>2</v>
      </c>
      <c r="X36" s="1">
        <v>2</v>
      </c>
      <c r="Y36" s="1">
        <v>2</v>
      </c>
      <c r="Z36" s="1">
        <v>4</v>
      </c>
      <c r="AA36" s="1">
        <v>9</v>
      </c>
      <c r="AB36" s="1">
        <v>5</v>
      </c>
      <c r="AC36" s="1">
        <v>3</v>
      </c>
      <c r="AD36" s="1"/>
      <c r="AE36" s="1"/>
      <c r="AF36" s="1"/>
      <c r="AG36" s="1"/>
      <c r="AH36" s="1"/>
      <c r="AI36" s="1"/>
      <c r="AJ36" s="1"/>
      <c r="AK36" s="1">
        <v>15</v>
      </c>
      <c r="AQ36" s="1"/>
      <c r="AR36" s="1"/>
      <c r="BB36" s="1"/>
      <c r="BD36" s="4"/>
      <c r="BL36" s="1"/>
      <c r="BT36" s="1"/>
      <c r="BU36" s="1"/>
      <c r="BV36" s="1"/>
    </row>
    <row r="37" spans="1:74" customFormat="1" x14ac:dyDescent="0.25">
      <c r="A37" s="1" t="s">
        <v>254</v>
      </c>
      <c r="B37" s="1">
        <v>8</v>
      </c>
      <c r="C37" s="176"/>
      <c r="D37" s="175"/>
      <c r="E37" s="1"/>
      <c r="F37" s="1"/>
      <c r="G37" s="1">
        <v>1</v>
      </c>
      <c r="H37" s="1">
        <v>1</v>
      </c>
      <c r="I37" s="1">
        <v>1</v>
      </c>
      <c r="J37" s="1">
        <v>1</v>
      </c>
      <c r="K37" s="1">
        <v>2</v>
      </c>
      <c r="L37" s="1">
        <v>2</v>
      </c>
      <c r="M37" s="1">
        <v>2</v>
      </c>
      <c r="N37" s="1">
        <v>2</v>
      </c>
      <c r="O37" s="1">
        <v>1</v>
      </c>
      <c r="P37" s="1">
        <v>4</v>
      </c>
      <c r="Q37" s="1">
        <v>2</v>
      </c>
      <c r="R37" s="1">
        <v>5</v>
      </c>
      <c r="S37" s="1">
        <v>3</v>
      </c>
      <c r="T37" s="1">
        <v>1</v>
      </c>
      <c r="U37" s="1">
        <v>3</v>
      </c>
      <c r="V37" s="1">
        <v>1</v>
      </c>
      <c r="W37" s="1">
        <v>2</v>
      </c>
      <c r="X37" s="1">
        <v>1</v>
      </c>
      <c r="Y37" s="1">
        <v>2</v>
      </c>
      <c r="Z37" s="1">
        <v>1</v>
      </c>
      <c r="AA37" s="1">
        <v>4</v>
      </c>
      <c r="AB37" s="1">
        <v>1</v>
      </c>
      <c r="AC37" s="1">
        <v>3</v>
      </c>
      <c r="AD37" s="1">
        <v>1</v>
      </c>
      <c r="AE37" s="1">
        <v>11</v>
      </c>
      <c r="AF37" s="1"/>
      <c r="AG37" s="1"/>
      <c r="AH37" s="1"/>
      <c r="AI37" s="1"/>
      <c r="AJ37" s="1"/>
      <c r="AK37" s="1">
        <v>14</v>
      </c>
      <c r="AQ37" s="1"/>
      <c r="AR37" s="1"/>
      <c r="BB37" s="1"/>
      <c r="BD37" s="4"/>
      <c r="BL37" s="1"/>
      <c r="BT37" s="1"/>
      <c r="BU37" s="1"/>
      <c r="BV37" s="1"/>
    </row>
    <row r="38" spans="1:74" customFormat="1" x14ac:dyDescent="0.25">
      <c r="A38" s="1" t="s">
        <v>256</v>
      </c>
      <c r="B38" s="1">
        <v>8</v>
      </c>
      <c r="C38" s="176"/>
      <c r="D38" s="175"/>
      <c r="E38" s="1"/>
      <c r="F38" s="1"/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1</v>
      </c>
      <c r="M38" s="1">
        <v>2</v>
      </c>
      <c r="N38" s="1">
        <v>1</v>
      </c>
      <c r="O38" s="1">
        <v>1</v>
      </c>
      <c r="P38" s="1">
        <v>2</v>
      </c>
      <c r="Q38" s="1">
        <v>1</v>
      </c>
      <c r="R38" s="1">
        <v>2</v>
      </c>
      <c r="S38" s="1">
        <v>3</v>
      </c>
      <c r="T38" s="1">
        <v>1</v>
      </c>
      <c r="U38" s="1">
        <v>1</v>
      </c>
      <c r="V38" s="1">
        <v>1</v>
      </c>
      <c r="W38" s="1">
        <v>4</v>
      </c>
      <c r="X38" s="1">
        <v>1</v>
      </c>
      <c r="Y38" s="1">
        <v>1</v>
      </c>
      <c r="Z38" s="1">
        <v>1</v>
      </c>
      <c r="AA38" s="1">
        <v>8</v>
      </c>
      <c r="AB38" s="1">
        <v>2</v>
      </c>
      <c r="AC38" s="1">
        <v>1</v>
      </c>
      <c r="AD38" s="1">
        <v>3</v>
      </c>
      <c r="AE38" s="1">
        <v>2</v>
      </c>
      <c r="AF38" s="1">
        <v>2</v>
      </c>
      <c r="AG38" s="1">
        <v>2</v>
      </c>
      <c r="AH38" s="1">
        <v>12</v>
      </c>
      <c r="AI38" s="1"/>
      <c r="AJ38" s="1"/>
      <c r="AK38" s="1">
        <v>20</v>
      </c>
      <c r="AQ38" s="1"/>
      <c r="AR38" s="1"/>
      <c r="BB38" s="1"/>
      <c r="BD38" s="4"/>
      <c r="BL38" s="1"/>
      <c r="BT38" s="1"/>
      <c r="BU38" s="1"/>
      <c r="BV38" s="1"/>
    </row>
    <row r="39" spans="1:74" customFormat="1" x14ac:dyDescent="0.25">
      <c r="A39" s="1" t="s">
        <v>259</v>
      </c>
      <c r="B39" s="1">
        <v>8</v>
      </c>
      <c r="C39" s="176"/>
      <c r="D39" s="175"/>
      <c r="E39" s="1"/>
      <c r="F39" s="1"/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2</v>
      </c>
      <c r="N39" s="1">
        <v>1</v>
      </c>
      <c r="O39" s="1">
        <v>3</v>
      </c>
      <c r="P39" s="1">
        <v>1</v>
      </c>
      <c r="Q39" s="1">
        <v>1</v>
      </c>
      <c r="R39" s="1">
        <v>1</v>
      </c>
      <c r="S39" s="1">
        <v>2</v>
      </c>
      <c r="T39" s="1">
        <v>1</v>
      </c>
      <c r="U39" s="1">
        <v>4</v>
      </c>
      <c r="V39" s="1">
        <v>4</v>
      </c>
      <c r="W39" s="1">
        <v>5</v>
      </c>
      <c r="X39" s="1">
        <v>10</v>
      </c>
      <c r="Y39" s="1">
        <v>4</v>
      </c>
      <c r="Z39" s="1">
        <v>3</v>
      </c>
      <c r="AA39" s="1">
        <v>1</v>
      </c>
      <c r="AB39" s="1">
        <v>1</v>
      </c>
      <c r="AC39" s="1"/>
      <c r="AD39" s="1"/>
      <c r="AE39" s="1"/>
      <c r="AF39" s="1"/>
      <c r="AG39" s="1"/>
      <c r="AH39" s="1"/>
      <c r="AI39" s="1"/>
      <c r="AJ39" s="1"/>
      <c r="AK39" s="1">
        <v>16</v>
      </c>
      <c r="AQ39" s="1"/>
      <c r="AR39" s="1"/>
      <c r="BB39" s="1"/>
      <c r="BD39" s="4"/>
      <c r="BL39" s="1"/>
      <c r="BT39" s="1"/>
      <c r="BU39" s="1"/>
      <c r="BV39" s="1"/>
    </row>
    <row r="40" spans="1:74" customFormat="1" x14ac:dyDescent="0.25">
      <c r="A40" s="1" t="s">
        <v>264</v>
      </c>
      <c r="B40" s="1">
        <v>8</v>
      </c>
      <c r="C40" s="176"/>
      <c r="D40" s="175"/>
      <c r="E40" s="1"/>
      <c r="F40" s="1"/>
      <c r="G40" s="1">
        <v>1</v>
      </c>
      <c r="H40" s="1">
        <v>1</v>
      </c>
      <c r="I40" s="1">
        <v>1</v>
      </c>
      <c r="J40" s="1">
        <v>3</v>
      </c>
      <c r="K40" s="1">
        <v>1</v>
      </c>
      <c r="L40" s="1">
        <v>3</v>
      </c>
      <c r="M40" s="1">
        <v>1</v>
      </c>
      <c r="N40" s="1">
        <v>1</v>
      </c>
      <c r="O40" s="1">
        <v>3</v>
      </c>
      <c r="P40" s="1">
        <v>2</v>
      </c>
      <c r="Q40" s="1">
        <v>4</v>
      </c>
      <c r="R40" s="1">
        <v>1</v>
      </c>
      <c r="S40" s="1">
        <v>1</v>
      </c>
      <c r="T40" s="1">
        <v>2</v>
      </c>
      <c r="U40" s="1">
        <v>3</v>
      </c>
      <c r="V40" s="1">
        <v>4</v>
      </c>
      <c r="W40" s="1">
        <v>1</v>
      </c>
      <c r="X40" s="1">
        <v>1</v>
      </c>
      <c r="Y40" s="1">
        <v>9</v>
      </c>
      <c r="Z40" s="1">
        <v>1</v>
      </c>
      <c r="AA40" s="1">
        <v>3</v>
      </c>
      <c r="AB40" s="1">
        <v>8</v>
      </c>
      <c r="AC40" s="1">
        <v>7</v>
      </c>
      <c r="AD40" s="1"/>
      <c r="AE40" s="1"/>
      <c r="AF40" s="1"/>
      <c r="AG40" s="1"/>
      <c r="AH40" s="1"/>
      <c r="AI40" s="1"/>
      <c r="AJ40" s="1"/>
      <c r="AK40" s="1">
        <v>15</v>
      </c>
      <c r="AQ40" s="1"/>
      <c r="AR40" s="1"/>
      <c r="BB40" s="1"/>
      <c r="BD40" s="4"/>
      <c r="BL40" s="1"/>
      <c r="BT40" s="1"/>
      <c r="BU40" s="1"/>
      <c r="BV40" s="1"/>
    </row>
    <row r="41" spans="1:74" customFormat="1" x14ac:dyDescent="0.25">
      <c r="A41" s="1" t="s">
        <v>271</v>
      </c>
      <c r="B41" s="1">
        <v>8</v>
      </c>
      <c r="C41" s="176"/>
      <c r="D41" s="175"/>
      <c r="E41" s="1"/>
      <c r="F41" s="1"/>
      <c r="G41" s="1">
        <v>1</v>
      </c>
      <c r="H41" s="1">
        <v>1</v>
      </c>
      <c r="I41" s="1">
        <v>1</v>
      </c>
      <c r="J41" s="1">
        <v>2</v>
      </c>
      <c r="K41" s="1">
        <v>2</v>
      </c>
      <c r="L41" s="1">
        <v>1</v>
      </c>
      <c r="M41" s="1">
        <v>1</v>
      </c>
      <c r="N41" s="1">
        <v>1</v>
      </c>
      <c r="O41" s="1">
        <v>2</v>
      </c>
      <c r="P41" s="1">
        <v>4</v>
      </c>
      <c r="Q41" s="1">
        <v>1</v>
      </c>
      <c r="R41" s="1">
        <v>3</v>
      </c>
      <c r="S41" s="1">
        <v>2</v>
      </c>
      <c r="T41" s="1">
        <v>1</v>
      </c>
      <c r="U41" s="1">
        <v>3</v>
      </c>
      <c r="V41" s="1">
        <v>1</v>
      </c>
      <c r="W41" s="1">
        <v>2</v>
      </c>
      <c r="X41" s="1">
        <v>6</v>
      </c>
      <c r="Y41" s="1">
        <v>18</v>
      </c>
      <c r="Z41" s="1">
        <v>2</v>
      </c>
      <c r="AA41" s="1">
        <v>4</v>
      </c>
      <c r="AB41" s="1"/>
      <c r="AC41" s="1"/>
      <c r="AD41" s="1"/>
      <c r="AE41" s="1"/>
      <c r="AF41" s="1"/>
      <c r="AG41" s="1"/>
      <c r="AH41" s="1"/>
      <c r="AI41" s="1"/>
      <c r="AJ41" s="1"/>
      <c r="AK41" s="1">
        <v>17</v>
      </c>
      <c r="AQ41" s="1"/>
      <c r="AR41" s="1"/>
      <c r="BB41" s="1"/>
      <c r="BD41" s="4"/>
      <c r="BL41" s="1"/>
      <c r="BT41" s="1"/>
      <c r="BU41" s="1"/>
      <c r="BV41" s="1"/>
    </row>
    <row r="42" spans="1:74" customFormat="1" x14ac:dyDescent="0.25">
      <c r="A42" s="1" t="s">
        <v>276</v>
      </c>
      <c r="B42" s="1">
        <v>8</v>
      </c>
      <c r="C42" s="176"/>
      <c r="D42" s="175"/>
      <c r="E42" s="1"/>
      <c r="F42" s="1"/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2</v>
      </c>
      <c r="N42" s="1">
        <v>3</v>
      </c>
      <c r="O42" s="1">
        <v>7</v>
      </c>
      <c r="P42" s="1">
        <v>1</v>
      </c>
      <c r="Q42" s="1">
        <v>4</v>
      </c>
      <c r="R42" s="1">
        <v>1</v>
      </c>
      <c r="S42" s="1">
        <v>1</v>
      </c>
      <c r="T42" s="1">
        <v>1</v>
      </c>
      <c r="U42" s="1">
        <v>5</v>
      </c>
      <c r="V42" s="1">
        <v>1</v>
      </c>
      <c r="W42" s="1">
        <v>1</v>
      </c>
      <c r="X42" s="1">
        <v>1</v>
      </c>
      <c r="Y42" s="1">
        <v>1</v>
      </c>
      <c r="Z42" s="1">
        <v>5</v>
      </c>
      <c r="AA42" s="1">
        <v>1</v>
      </c>
      <c r="AB42" s="1">
        <v>2</v>
      </c>
      <c r="AC42" s="1">
        <v>3</v>
      </c>
      <c r="AD42" s="1">
        <v>6</v>
      </c>
      <c r="AE42" s="1"/>
      <c r="AF42" s="1"/>
      <c r="AG42" s="1"/>
      <c r="AH42" s="1"/>
      <c r="AI42" s="1"/>
      <c r="AJ42" s="1"/>
      <c r="AK42" s="1">
        <v>14</v>
      </c>
      <c r="AQ42" s="1"/>
      <c r="AR42" s="1"/>
      <c r="BB42" s="1"/>
      <c r="BD42" s="4"/>
      <c r="BL42" s="1"/>
      <c r="BT42" s="1"/>
      <c r="BU42" s="1"/>
      <c r="BV42" s="1"/>
    </row>
    <row r="43" spans="1:74" customFormat="1" x14ac:dyDescent="0.25">
      <c r="A43" s="1" t="s">
        <v>278</v>
      </c>
      <c r="B43" s="1">
        <v>8</v>
      </c>
      <c r="C43" s="176"/>
      <c r="D43" s="175"/>
      <c r="E43" s="1"/>
      <c r="F43" s="1"/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2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6</v>
      </c>
      <c r="S43" s="1">
        <v>3</v>
      </c>
      <c r="T43" s="1">
        <v>1</v>
      </c>
      <c r="U43" s="1">
        <v>2</v>
      </c>
      <c r="V43" s="1">
        <v>2</v>
      </c>
      <c r="W43" s="1">
        <v>4</v>
      </c>
      <c r="X43" s="1">
        <v>2</v>
      </c>
      <c r="Y43" s="1">
        <v>1</v>
      </c>
      <c r="Z43" s="1">
        <v>2</v>
      </c>
      <c r="AA43" s="1">
        <v>4</v>
      </c>
      <c r="AB43" s="1">
        <v>4</v>
      </c>
      <c r="AC43" s="1">
        <v>1</v>
      </c>
      <c r="AD43" s="1">
        <v>4</v>
      </c>
      <c r="AE43" s="1">
        <v>6</v>
      </c>
      <c r="AF43" s="1">
        <v>4</v>
      </c>
      <c r="AG43" s="1">
        <v>11</v>
      </c>
      <c r="AH43" s="1"/>
      <c r="AI43" s="1"/>
      <c r="AJ43" s="1"/>
      <c r="AK43" s="1">
        <v>17</v>
      </c>
      <c r="AQ43" s="1"/>
      <c r="AR43" s="1"/>
      <c r="BB43" s="1"/>
      <c r="BD43" s="4"/>
      <c r="BL43" s="1"/>
      <c r="BT43" s="1"/>
      <c r="BU43" s="1"/>
      <c r="BV43" s="1"/>
    </row>
    <row r="44" spans="1:74" customFormat="1" x14ac:dyDescent="0.25">
      <c r="A44" s="1" t="s">
        <v>282</v>
      </c>
      <c r="B44" s="1">
        <v>8</v>
      </c>
      <c r="C44" s="176"/>
      <c r="D44" s="175"/>
      <c r="E44" s="1"/>
      <c r="F44" s="1"/>
      <c r="G44" s="1">
        <v>1</v>
      </c>
      <c r="H44" s="1">
        <v>3</v>
      </c>
      <c r="I44" s="1">
        <v>1</v>
      </c>
      <c r="J44" s="1">
        <v>3</v>
      </c>
      <c r="K44" s="1">
        <v>1</v>
      </c>
      <c r="L44" s="1">
        <v>1</v>
      </c>
      <c r="M44" s="1">
        <v>2</v>
      </c>
      <c r="N44" s="1">
        <v>1</v>
      </c>
      <c r="O44" s="1">
        <v>1</v>
      </c>
      <c r="P44" s="1">
        <v>1</v>
      </c>
      <c r="Q44" s="1">
        <v>1</v>
      </c>
      <c r="R44" s="1">
        <v>1</v>
      </c>
      <c r="S44" s="1">
        <v>5</v>
      </c>
      <c r="T44" s="1">
        <v>6</v>
      </c>
      <c r="U44" s="1">
        <v>1</v>
      </c>
      <c r="V44" s="1">
        <v>3</v>
      </c>
      <c r="W44" s="1">
        <v>3</v>
      </c>
      <c r="X44" s="1">
        <v>5</v>
      </c>
      <c r="Y44" s="1">
        <v>3</v>
      </c>
      <c r="Z44" s="1">
        <v>9</v>
      </c>
      <c r="AA44" s="1">
        <v>1</v>
      </c>
      <c r="AB44" s="1">
        <v>1</v>
      </c>
      <c r="AC44" s="1">
        <v>7</v>
      </c>
      <c r="AD44" s="1"/>
      <c r="AE44" s="1"/>
      <c r="AF44" s="1"/>
      <c r="AG44" s="1"/>
      <c r="AH44" s="1"/>
      <c r="AI44" s="1"/>
      <c r="AJ44" s="1"/>
      <c r="AK44" s="1">
        <v>15</v>
      </c>
      <c r="AM44" s="7"/>
      <c r="AP44" s="7"/>
      <c r="AQ44" s="13"/>
      <c r="AR44" s="13"/>
      <c r="BB44" s="13"/>
      <c r="BD44" s="4"/>
      <c r="BL44" s="13"/>
      <c r="BT44" s="13"/>
      <c r="BU44" s="13"/>
      <c r="BV44" s="13"/>
    </row>
    <row r="45" spans="1:74" customFormat="1" x14ac:dyDescent="0.25">
      <c r="A45" s="1" t="s">
        <v>283</v>
      </c>
      <c r="B45" s="1">
        <v>8</v>
      </c>
      <c r="C45" s="176"/>
      <c r="D45" s="175"/>
      <c r="E45" s="1"/>
      <c r="F45" s="1"/>
      <c r="G45" s="1">
        <v>2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3</v>
      </c>
      <c r="N45" s="1">
        <v>1</v>
      </c>
      <c r="O45" s="1">
        <v>1</v>
      </c>
      <c r="P45" s="1">
        <v>1</v>
      </c>
      <c r="Q45" s="1">
        <v>1</v>
      </c>
      <c r="R45" s="1">
        <v>5</v>
      </c>
      <c r="S45" s="1">
        <v>1</v>
      </c>
      <c r="T45" s="1">
        <v>2</v>
      </c>
      <c r="U45" s="1">
        <v>2</v>
      </c>
      <c r="V45" s="1">
        <v>4</v>
      </c>
      <c r="W45" s="1">
        <v>1</v>
      </c>
      <c r="X45" s="1">
        <v>2</v>
      </c>
      <c r="Y45" s="1">
        <v>4</v>
      </c>
      <c r="Z45" s="1">
        <v>3</v>
      </c>
      <c r="AA45" s="1">
        <v>4</v>
      </c>
      <c r="AB45" s="1">
        <v>1</v>
      </c>
      <c r="AC45" s="1">
        <v>2</v>
      </c>
      <c r="AD45" s="1"/>
      <c r="AE45" s="1"/>
      <c r="AF45" s="1"/>
      <c r="AG45" s="1"/>
      <c r="AH45" s="1"/>
      <c r="AI45" s="1"/>
      <c r="AJ45" s="1"/>
      <c r="AK45" s="1">
        <v>17</v>
      </c>
      <c r="AM45" s="7"/>
      <c r="AP45" s="7"/>
      <c r="AQ45" s="17"/>
      <c r="AR45" s="17"/>
      <c r="AX45" s="3"/>
      <c r="AY45" s="17"/>
      <c r="BA45" s="3"/>
      <c r="BB45" s="17"/>
      <c r="BD45" s="4"/>
      <c r="BL45" s="17"/>
      <c r="BT45" s="17"/>
      <c r="BU45" s="17"/>
      <c r="BV45" s="17"/>
    </row>
    <row r="46" spans="1:74" customFormat="1" x14ac:dyDescent="0.25">
      <c r="A46" s="1" t="s">
        <v>288</v>
      </c>
      <c r="B46" s="1">
        <v>8</v>
      </c>
      <c r="C46" s="176"/>
      <c r="D46" s="175"/>
      <c r="E46" s="1"/>
      <c r="F46" s="1"/>
      <c r="G46" s="1">
        <v>2</v>
      </c>
      <c r="H46" s="1">
        <v>1</v>
      </c>
      <c r="I46" s="1">
        <v>2</v>
      </c>
      <c r="J46" s="1">
        <v>2</v>
      </c>
      <c r="K46" s="1">
        <v>2</v>
      </c>
      <c r="L46" s="1">
        <v>2</v>
      </c>
      <c r="M46" s="1">
        <v>1</v>
      </c>
      <c r="N46" s="1">
        <v>2</v>
      </c>
      <c r="O46" s="1">
        <v>2</v>
      </c>
      <c r="P46" s="1">
        <v>1</v>
      </c>
      <c r="Q46" s="1">
        <v>2</v>
      </c>
      <c r="R46" s="1">
        <v>2</v>
      </c>
      <c r="S46" s="1">
        <v>2</v>
      </c>
      <c r="T46" s="1">
        <v>3</v>
      </c>
      <c r="U46" s="1">
        <v>1</v>
      </c>
      <c r="V46" s="1">
        <v>1</v>
      </c>
      <c r="W46" s="1">
        <v>3</v>
      </c>
      <c r="X46" s="1">
        <v>4</v>
      </c>
      <c r="Y46" s="1">
        <v>4</v>
      </c>
      <c r="Z46" s="1">
        <v>4</v>
      </c>
      <c r="AA46" s="1">
        <v>1</v>
      </c>
      <c r="AB46" s="1">
        <v>2</v>
      </c>
      <c r="AC46" s="1">
        <v>2</v>
      </c>
      <c r="AD46" s="1">
        <v>1</v>
      </c>
      <c r="AE46" s="1"/>
      <c r="AF46" s="1"/>
      <c r="AG46" s="1"/>
      <c r="AH46" s="1"/>
      <c r="AI46" s="1"/>
      <c r="AJ46" s="1"/>
      <c r="AK46" s="1">
        <v>16</v>
      </c>
      <c r="AM46" s="7"/>
      <c r="AP46" s="7"/>
      <c r="AQ46" s="19"/>
      <c r="AR46" s="19"/>
      <c r="AX46" s="3"/>
      <c r="AY46" s="19"/>
      <c r="BA46" s="3"/>
      <c r="BB46" s="19"/>
      <c r="BD46" s="4"/>
      <c r="BL46" s="19"/>
      <c r="BT46" s="19"/>
      <c r="BU46" s="19"/>
      <c r="BV46" s="19"/>
    </row>
    <row r="47" spans="1:74" customFormat="1" x14ac:dyDescent="0.25">
      <c r="A47" s="1" t="s">
        <v>291</v>
      </c>
      <c r="B47" s="1">
        <v>8</v>
      </c>
      <c r="C47" s="176"/>
      <c r="D47" s="175"/>
      <c r="E47" s="1"/>
      <c r="F47" s="1"/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2</v>
      </c>
      <c r="N47" s="1">
        <v>1</v>
      </c>
      <c r="O47" s="1">
        <v>2</v>
      </c>
      <c r="P47" s="1">
        <v>1</v>
      </c>
      <c r="Q47" s="1">
        <v>1</v>
      </c>
      <c r="R47" s="1">
        <v>1</v>
      </c>
      <c r="S47" s="1">
        <v>1</v>
      </c>
      <c r="T47" s="1">
        <v>1</v>
      </c>
      <c r="U47" s="1">
        <v>3</v>
      </c>
      <c r="V47" s="1">
        <v>2</v>
      </c>
      <c r="W47" s="1">
        <v>1</v>
      </c>
      <c r="X47" s="1">
        <v>4</v>
      </c>
      <c r="Y47" s="1">
        <v>2</v>
      </c>
      <c r="Z47" s="1">
        <v>1</v>
      </c>
      <c r="AA47" s="1">
        <v>3</v>
      </c>
      <c r="AB47" s="1">
        <v>16</v>
      </c>
      <c r="AC47" s="1">
        <v>1</v>
      </c>
      <c r="AD47" s="1">
        <v>2</v>
      </c>
      <c r="AE47" s="1">
        <v>2</v>
      </c>
      <c r="AF47" s="1"/>
      <c r="AG47" s="1"/>
      <c r="AH47" s="1"/>
      <c r="AI47" s="1"/>
      <c r="AJ47" s="1"/>
      <c r="AK47" s="1">
        <v>20</v>
      </c>
      <c r="AM47" s="7"/>
      <c r="AP47" s="7"/>
      <c r="AQ47" s="21"/>
      <c r="AR47" s="21"/>
      <c r="AX47" s="3"/>
      <c r="AY47" s="21"/>
      <c r="BA47" s="3"/>
      <c r="BB47" s="21"/>
      <c r="BD47" s="4"/>
      <c r="BL47" s="21"/>
      <c r="BT47" s="21"/>
      <c r="BU47" s="21"/>
      <c r="BV47" s="21"/>
    </row>
    <row r="48" spans="1:74" customFormat="1" x14ac:dyDescent="0.25">
      <c r="A48" s="1" t="s">
        <v>292</v>
      </c>
      <c r="B48" s="1">
        <v>8</v>
      </c>
      <c r="C48" s="176"/>
      <c r="D48" s="175"/>
      <c r="E48" s="1"/>
      <c r="F48" s="1"/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2</v>
      </c>
      <c r="N48" s="1">
        <v>2</v>
      </c>
      <c r="O48" s="1">
        <v>3</v>
      </c>
      <c r="P48" s="1">
        <v>1</v>
      </c>
      <c r="Q48" s="1">
        <v>1</v>
      </c>
      <c r="R48" s="1">
        <v>1</v>
      </c>
      <c r="S48" s="1">
        <v>1</v>
      </c>
      <c r="T48" s="1">
        <v>4</v>
      </c>
      <c r="U48" s="1">
        <v>1</v>
      </c>
      <c r="V48" s="1">
        <v>5</v>
      </c>
      <c r="W48" s="1">
        <v>1</v>
      </c>
      <c r="X48" s="1">
        <v>2</v>
      </c>
      <c r="Y48" s="1">
        <v>3</v>
      </c>
      <c r="Z48" s="1">
        <v>1</v>
      </c>
      <c r="AA48" s="1">
        <v>3</v>
      </c>
      <c r="AB48" s="1">
        <v>2</v>
      </c>
      <c r="AC48" s="1">
        <v>5</v>
      </c>
      <c r="AD48" s="1">
        <v>2</v>
      </c>
      <c r="AE48" s="1">
        <v>6</v>
      </c>
      <c r="AF48" s="1"/>
      <c r="AG48" s="1"/>
      <c r="AH48" s="1"/>
      <c r="AI48" s="1"/>
      <c r="AJ48" s="1"/>
      <c r="AK48" s="1">
        <v>18</v>
      </c>
      <c r="AM48" s="7"/>
      <c r="AP48" s="7"/>
      <c r="AQ48" s="27"/>
      <c r="AR48" s="27"/>
      <c r="AX48" s="3"/>
      <c r="AY48" s="27"/>
      <c r="BA48" s="3"/>
      <c r="BB48" s="27"/>
      <c r="BD48" s="4"/>
      <c r="BL48" s="27"/>
      <c r="BT48" s="27"/>
      <c r="BU48" s="27"/>
      <c r="BV48" s="27"/>
    </row>
    <row r="49" spans="1:74" customFormat="1" x14ac:dyDescent="0.25">
      <c r="A49" s="1" t="s">
        <v>293</v>
      </c>
      <c r="B49" s="1">
        <v>8</v>
      </c>
      <c r="C49" s="176"/>
      <c r="D49" s="175"/>
      <c r="E49" s="1"/>
      <c r="F49" s="1"/>
      <c r="G49" s="1">
        <v>3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2</v>
      </c>
      <c r="N49" s="1">
        <v>3</v>
      </c>
      <c r="O49" s="1">
        <v>1</v>
      </c>
      <c r="P49" s="1">
        <v>2</v>
      </c>
      <c r="Q49" s="1">
        <v>1</v>
      </c>
      <c r="R49" s="1">
        <v>1</v>
      </c>
      <c r="S49" s="1">
        <v>1</v>
      </c>
      <c r="T49" s="1">
        <v>1</v>
      </c>
      <c r="U49" s="1">
        <v>7</v>
      </c>
      <c r="V49" s="1">
        <v>1</v>
      </c>
      <c r="W49" s="1">
        <v>7</v>
      </c>
      <c r="X49" s="1">
        <v>8</v>
      </c>
      <c r="Y49" s="1">
        <v>3</v>
      </c>
      <c r="Z49" s="1">
        <v>4</v>
      </c>
      <c r="AA49" s="1">
        <v>2</v>
      </c>
      <c r="AB49" s="1">
        <v>1</v>
      </c>
      <c r="AC49" s="1"/>
      <c r="AD49" s="1"/>
      <c r="AE49" s="1"/>
      <c r="AF49" s="1"/>
      <c r="AG49" s="1"/>
      <c r="AH49" s="1"/>
      <c r="AI49" s="1"/>
      <c r="AJ49" s="1"/>
      <c r="AK49" s="1">
        <v>16</v>
      </c>
      <c r="AM49" s="7"/>
      <c r="AP49" s="7"/>
      <c r="AQ49" s="29"/>
      <c r="AR49" s="29"/>
      <c r="AX49" s="3"/>
      <c r="AY49" s="29"/>
      <c r="BA49" s="3"/>
      <c r="BB49" s="29"/>
      <c r="BD49" s="4"/>
      <c r="BL49" s="29"/>
      <c r="BT49" s="29"/>
      <c r="BU49" s="29"/>
      <c r="BV49" s="29"/>
    </row>
    <row r="50" spans="1:74" customFormat="1" x14ac:dyDescent="0.25">
      <c r="A50" s="1" t="s">
        <v>294</v>
      </c>
      <c r="B50" s="1">
        <v>8</v>
      </c>
      <c r="C50" s="176"/>
      <c r="D50" s="175"/>
      <c r="E50" s="1"/>
      <c r="F50" s="1"/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2</v>
      </c>
      <c r="M50" s="1">
        <v>1</v>
      </c>
      <c r="N50" s="1">
        <v>3</v>
      </c>
      <c r="O50" s="1">
        <v>3</v>
      </c>
      <c r="P50" s="1">
        <v>1</v>
      </c>
      <c r="Q50" s="1">
        <v>2</v>
      </c>
      <c r="R50" s="1">
        <v>2</v>
      </c>
      <c r="S50" s="1">
        <v>1</v>
      </c>
      <c r="T50" s="1">
        <v>1</v>
      </c>
      <c r="U50" s="1">
        <v>3</v>
      </c>
      <c r="V50" s="1">
        <v>11</v>
      </c>
      <c r="W50" s="1">
        <v>3</v>
      </c>
      <c r="X50" s="1">
        <v>2</v>
      </c>
      <c r="Y50" s="1">
        <v>7</v>
      </c>
      <c r="Z50" s="1">
        <v>1</v>
      </c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15</v>
      </c>
      <c r="AM50" s="7"/>
      <c r="AP50" s="7"/>
      <c r="AQ50" s="32"/>
      <c r="AR50" s="32"/>
      <c r="AX50" s="3"/>
      <c r="AY50" s="32"/>
      <c r="BA50" s="3"/>
      <c r="BB50" s="32"/>
      <c r="BD50" s="4"/>
      <c r="BL50" s="32"/>
      <c r="BT50" s="32"/>
      <c r="BU50" s="32"/>
      <c r="BV50" s="32"/>
    </row>
    <row r="51" spans="1:74" customFormat="1" x14ac:dyDescent="0.25">
      <c r="A51" s="1" t="s">
        <v>296</v>
      </c>
      <c r="B51" s="1">
        <v>8</v>
      </c>
      <c r="C51" s="176"/>
      <c r="D51" s="175"/>
      <c r="E51" s="1"/>
      <c r="F51" s="1"/>
      <c r="G51" s="1">
        <v>2</v>
      </c>
      <c r="H51" s="1">
        <v>1</v>
      </c>
      <c r="I51" s="1">
        <v>1</v>
      </c>
      <c r="J51" s="1">
        <v>3</v>
      </c>
      <c r="K51" s="1">
        <v>1</v>
      </c>
      <c r="L51" s="1">
        <v>1</v>
      </c>
      <c r="M51" s="1">
        <v>1</v>
      </c>
      <c r="N51" s="1">
        <v>4</v>
      </c>
      <c r="O51" s="1">
        <v>1</v>
      </c>
      <c r="P51" s="1">
        <v>1</v>
      </c>
      <c r="Q51" s="1">
        <v>1</v>
      </c>
      <c r="R51" s="1">
        <v>1</v>
      </c>
      <c r="S51" s="1">
        <v>1</v>
      </c>
      <c r="T51" s="1">
        <v>2</v>
      </c>
      <c r="U51" s="1">
        <v>2</v>
      </c>
      <c r="V51" s="1">
        <v>7</v>
      </c>
      <c r="W51" s="1">
        <v>1</v>
      </c>
      <c r="X51" s="1">
        <v>1</v>
      </c>
      <c r="Y51" s="1">
        <v>1</v>
      </c>
      <c r="Z51" s="1">
        <v>2</v>
      </c>
      <c r="AA51" s="1">
        <v>1</v>
      </c>
      <c r="AB51" s="1">
        <v>7</v>
      </c>
      <c r="AC51" s="1"/>
      <c r="AD51" s="1"/>
      <c r="AE51" s="1"/>
      <c r="AF51" s="1"/>
      <c r="AG51" s="1"/>
      <c r="AH51" s="1"/>
      <c r="AI51" s="1"/>
      <c r="AJ51" s="1"/>
      <c r="AK51" s="1">
        <v>16</v>
      </c>
      <c r="AM51" s="7"/>
      <c r="AP51" s="7"/>
      <c r="AQ51" s="33"/>
      <c r="AR51" s="33"/>
      <c r="AX51" s="3"/>
      <c r="AY51" s="33"/>
      <c r="BA51" s="3"/>
      <c r="BB51" s="33"/>
      <c r="BD51" s="4"/>
      <c r="BL51" s="33"/>
      <c r="BT51" s="33"/>
      <c r="BU51" s="33"/>
      <c r="BV51" s="33"/>
    </row>
    <row r="52" spans="1:74" customFormat="1" x14ac:dyDescent="0.25">
      <c r="A52" s="13" t="s">
        <v>311</v>
      </c>
      <c r="B52" s="13">
        <v>8</v>
      </c>
      <c r="C52" s="176"/>
      <c r="D52" s="175"/>
      <c r="E52" s="13"/>
      <c r="F52" s="13"/>
      <c r="G52" s="13">
        <v>1</v>
      </c>
      <c r="H52" s="13">
        <v>1</v>
      </c>
      <c r="I52" s="13">
        <v>1</v>
      </c>
      <c r="J52" s="13">
        <v>2</v>
      </c>
      <c r="K52" s="13">
        <v>1</v>
      </c>
      <c r="L52" s="13">
        <v>1</v>
      </c>
      <c r="M52" s="13">
        <v>2</v>
      </c>
      <c r="N52" s="13">
        <v>4</v>
      </c>
      <c r="O52" s="13">
        <v>1</v>
      </c>
      <c r="P52" s="13">
        <v>1</v>
      </c>
      <c r="Q52" s="13">
        <v>5</v>
      </c>
      <c r="R52" s="13">
        <v>1</v>
      </c>
      <c r="S52" s="13">
        <v>1</v>
      </c>
      <c r="T52" s="13">
        <v>2</v>
      </c>
      <c r="U52" s="13">
        <v>3</v>
      </c>
      <c r="V52" s="13">
        <v>2</v>
      </c>
      <c r="W52" s="13">
        <v>3</v>
      </c>
      <c r="X52" s="13">
        <v>2</v>
      </c>
      <c r="Y52" s="13">
        <v>5</v>
      </c>
      <c r="Z52" s="13">
        <v>1</v>
      </c>
      <c r="AA52" s="13">
        <v>7</v>
      </c>
      <c r="AB52" s="13">
        <v>2</v>
      </c>
      <c r="AC52" s="13">
        <v>3</v>
      </c>
      <c r="AD52" s="13"/>
      <c r="AE52" s="13"/>
      <c r="AF52" s="13"/>
      <c r="AG52" s="13"/>
      <c r="AH52" s="13"/>
      <c r="AI52" s="13"/>
      <c r="AJ52" s="13"/>
      <c r="AK52" s="13">
        <v>16</v>
      </c>
      <c r="AM52" s="7"/>
      <c r="AP52" s="7"/>
      <c r="AQ52" s="38"/>
      <c r="AR52" s="38"/>
      <c r="AX52" s="3"/>
      <c r="AY52" s="38"/>
      <c r="BA52" s="3"/>
      <c r="BB52" s="38"/>
      <c r="BD52" s="4"/>
      <c r="BL52" s="38"/>
      <c r="BT52" s="38"/>
      <c r="BU52" s="38"/>
      <c r="BV52" s="38"/>
    </row>
    <row r="53" spans="1:74" customFormat="1" x14ac:dyDescent="0.25">
      <c r="A53" s="17" t="s">
        <v>316</v>
      </c>
      <c r="B53" s="17">
        <v>8</v>
      </c>
      <c r="C53" s="176"/>
      <c r="D53" s="175"/>
      <c r="E53" s="17"/>
      <c r="F53" s="17"/>
      <c r="G53" s="17">
        <v>4</v>
      </c>
      <c r="H53" s="17">
        <v>1</v>
      </c>
      <c r="I53" s="17">
        <v>1</v>
      </c>
      <c r="J53" s="17">
        <v>3</v>
      </c>
      <c r="K53" s="17">
        <v>1</v>
      </c>
      <c r="L53" s="17">
        <v>2</v>
      </c>
      <c r="M53" s="17">
        <v>1</v>
      </c>
      <c r="N53" s="17">
        <v>1</v>
      </c>
      <c r="O53" s="17">
        <v>1</v>
      </c>
      <c r="P53" s="17">
        <v>1</v>
      </c>
      <c r="Q53" s="17">
        <v>4</v>
      </c>
      <c r="R53" s="17">
        <v>1</v>
      </c>
      <c r="S53" s="17">
        <v>1</v>
      </c>
      <c r="T53" s="17">
        <v>1</v>
      </c>
      <c r="U53" s="17">
        <v>4</v>
      </c>
      <c r="V53" s="17">
        <v>5</v>
      </c>
      <c r="W53" s="17"/>
      <c r="X53" s="17"/>
      <c r="Y53" s="17"/>
      <c r="Z53" s="17"/>
      <c r="AA53" s="17"/>
      <c r="AB53" s="17"/>
      <c r="AC53" s="17"/>
      <c r="AD53" s="17"/>
      <c r="AE53" s="17"/>
      <c r="AF53" s="3"/>
      <c r="AG53" s="17"/>
      <c r="AH53" s="17"/>
      <c r="AI53" s="17"/>
      <c r="AJ53" s="17"/>
      <c r="AK53" s="17">
        <v>15</v>
      </c>
      <c r="AM53" s="7"/>
      <c r="AP53" s="7"/>
      <c r="AQ53" s="40"/>
      <c r="AR53" s="40"/>
      <c r="AX53" s="3"/>
      <c r="AY53" s="40"/>
      <c r="BA53" s="3"/>
      <c r="BB53" s="40"/>
      <c r="BD53" s="4"/>
      <c r="BL53" s="40"/>
      <c r="BT53" s="40"/>
      <c r="BU53" s="40"/>
      <c r="BV53" s="40"/>
    </row>
    <row r="54" spans="1:74" customFormat="1" x14ac:dyDescent="0.25">
      <c r="A54" s="19" t="s">
        <v>319</v>
      </c>
      <c r="B54" s="19">
        <v>8</v>
      </c>
      <c r="C54" s="176"/>
      <c r="D54" s="175"/>
      <c r="E54" s="19"/>
      <c r="F54" s="19"/>
      <c r="G54" s="19">
        <v>2</v>
      </c>
      <c r="H54" s="19">
        <v>1</v>
      </c>
      <c r="I54" s="19">
        <v>1</v>
      </c>
      <c r="J54" s="19">
        <v>1</v>
      </c>
      <c r="K54" s="19">
        <v>1</v>
      </c>
      <c r="L54" s="19">
        <v>1</v>
      </c>
      <c r="M54" s="19">
        <v>1</v>
      </c>
      <c r="N54" s="19">
        <v>1</v>
      </c>
      <c r="O54" s="19">
        <v>1</v>
      </c>
      <c r="P54" s="19">
        <v>3</v>
      </c>
      <c r="Q54" s="19">
        <v>1</v>
      </c>
      <c r="R54" s="19">
        <v>3</v>
      </c>
      <c r="S54" s="19">
        <v>2</v>
      </c>
      <c r="T54" s="19">
        <v>5</v>
      </c>
      <c r="U54" s="19">
        <v>3</v>
      </c>
      <c r="V54" s="19">
        <v>2</v>
      </c>
      <c r="W54" s="19">
        <v>5</v>
      </c>
      <c r="X54" s="19">
        <v>8</v>
      </c>
      <c r="Y54" s="19">
        <v>4</v>
      </c>
      <c r="Z54" s="19">
        <v>10</v>
      </c>
      <c r="AA54" s="19"/>
      <c r="AB54" s="19"/>
      <c r="AC54" s="19"/>
      <c r="AD54" s="19"/>
      <c r="AE54" s="19"/>
      <c r="AF54" s="3"/>
      <c r="AG54" s="19"/>
      <c r="AH54" s="19"/>
      <c r="AI54" s="19"/>
      <c r="AJ54" s="19"/>
      <c r="AK54" s="19">
        <v>16</v>
      </c>
      <c r="AM54" s="7"/>
      <c r="AP54" s="7"/>
      <c r="AQ54" s="44"/>
      <c r="AR54" s="44"/>
      <c r="AX54" s="3"/>
      <c r="AY54" s="44"/>
      <c r="BA54" s="3"/>
      <c r="BB54" s="44"/>
      <c r="BD54" s="4"/>
      <c r="BL54" s="44"/>
      <c r="BT54" s="44"/>
      <c r="BU54" s="44"/>
      <c r="BV54" s="44"/>
    </row>
    <row r="55" spans="1:74" customFormat="1" x14ac:dyDescent="0.25">
      <c r="A55" s="21" t="s">
        <v>321</v>
      </c>
      <c r="B55" s="21">
        <v>8</v>
      </c>
      <c r="C55" s="176"/>
      <c r="D55" s="175"/>
      <c r="E55" s="21"/>
      <c r="F55" s="21"/>
      <c r="G55" s="21">
        <v>1</v>
      </c>
      <c r="H55" s="21">
        <v>1</v>
      </c>
      <c r="I55" s="21">
        <v>1</v>
      </c>
      <c r="J55" s="21">
        <v>1</v>
      </c>
      <c r="K55" s="21">
        <v>2</v>
      </c>
      <c r="L55" s="21">
        <v>2</v>
      </c>
      <c r="M55" s="21">
        <v>1</v>
      </c>
      <c r="N55" s="21">
        <v>1</v>
      </c>
      <c r="O55" s="21">
        <v>1</v>
      </c>
      <c r="P55" s="21">
        <v>1</v>
      </c>
      <c r="Q55" s="21">
        <v>2</v>
      </c>
      <c r="R55" s="21">
        <v>1</v>
      </c>
      <c r="S55" s="21">
        <v>2</v>
      </c>
      <c r="T55" s="21">
        <v>8</v>
      </c>
      <c r="U55" s="21">
        <v>2</v>
      </c>
      <c r="V55" s="21">
        <v>3</v>
      </c>
      <c r="W55" s="21">
        <v>9</v>
      </c>
      <c r="X55" s="21">
        <v>1</v>
      </c>
      <c r="Y55" s="21">
        <v>1</v>
      </c>
      <c r="Z55" s="21">
        <v>7</v>
      </c>
      <c r="AA55" s="21"/>
      <c r="AB55" s="21"/>
      <c r="AC55" s="21"/>
      <c r="AD55" s="21"/>
      <c r="AE55" s="21"/>
      <c r="AF55" s="3"/>
      <c r="AG55" s="21"/>
      <c r="AH55" s="21"/>
      <c r="AI55" s="21"/>
      <c r="AJ55" s="21"/>
      <c r="AK55" s="21">
        <v>16</v>
      </c>
      <c r="AM55" s="7"/>
      <c r="AP55" s="7"/>
      <c r="AQ55" s="49"/>
      <c r="AR55" s="49"/>
      <c r="AX55" s="3"/>
      <c r="AY55" s="49"/>
      <c r="BA55" s="3"/>
      <c r="BB55" s="49"/>
      <c r="BD55" s="4"/>
      <c r="BL55" s="49"/>
      <c r="BT55" s="49"/>
      <c r="BU55" s="49"/>
      <c r="BV55" s="49"/>
    </row>
    <row r="56" spans="1:74" customFormat="1" x14ac:dyDescent="0.25">
      <c r="A56" s="27" t="s">
        <v>326</v>
      </c>
      <c r="B56" s="27">
        <v>8</v>
      </c>
      <c r="C56" s="176"/>
      <c r="D56" s="175"/>
      <c r="E56" s="27"/>
      <c r="F56" s="27"/>
      <c r="G56" s="27">
        <v>2</v>
      </c>
      <c r="H56" s="27">
        <v>3</v>
      </c>
      <c r="I56" s="27">
        <v>1</v>
      </c>
      <c r="J56" s="27">
        <v>2</v>
      </c>
      <c r="K56" s="27">
        <v>1</v>
      </c>
      <c r="L56" s="27">
        <v>1</v>
      </c>
      <c r="M56" s="27">
        <v>1</v>
      </c>
      <c r="N56" s="27">
        <v>1</v>
      </c>
      <c r="O56" s="27">
        <v>2</v>
      </c>
      <c r="P56" s="27">
        <v>2</v>
      </c>
      <c r="Q56" s="27">
        <v>1</v>
      </c>
      <c r="R56" s="27">
        <v>1</v>
      </c>
      <c r="S56" s="27">
        <v>1</v>
      </c>
      <c r="T56" s="27">
        <v>1</v>
      </c>
      <c r="U56" s="27">
        <v>2</v>
      </c>
      <c r="V56" s="27">
        <v>3</v>
      </c>
      <c r="W56" s="27">
        <v>3</v>
      </c>
      <c r="X56" s="27">
        <v>1</v>
      </c>
      <c r="Y56" s="27">
        <v>2</v>
      </c>
      <c r="Z56" s="27">
        <v>1</v>
      </c>
      <c r="AA56" s="27">
        <v>9</v>
      </c>
      <c r="AB56" s="27">
        <v>5</v>
      </c>
      <c r="AC56" s="27">
        <v>2</v>
      </c>
      <c r="AD56" s="27">
        <v>1</v>
      </c>
      <c r="AE56" s="27">
        <v>7</v>
      </c>
      <c r="AF56" s="3">
        <v>9</v>
      </c>
      <c r="AG56" s="27">
        <v>1</v>
      </c>
      <c r="AH56" s="27"/>
      <c r="AI56" s="27"/>
      <c r="AJ56" s="27"/>
      <c r="AK56" s="27">
        <v>18</v>
      </c>
      <c r="AM56" s="7"/>
      <c r="AP56" s="7"/>
      <c r="AQ56" s="56"/>
      <c r="AR56" s="56"/>
      <c r="AX56" s="3"/>
      <c r="AY56" s="56"/>
      <c r="BA56" s="3"/>
      <c r="BB56" s="56"/>
      <c r="BD56" s="4"/>
      <c r="BL56" s="56"/>
      <c r="BT56" s="56"/>
      <c r="BU56" s="56"/>
      <c r="BV56" s="56"/>
    </row>
    <row r="57" spans="1:74" customFormat="1" x14ac:dyDescent="0.25">
      <c r="A57" s="29" t="s">
        <v>328</v>
      </c>
      <c r="B57" s="29">
        <v>8</v>
      </c>
      <c r="C57" s="176"/>
      <c r="D57" s="175"/>
      <c r="E57" s="29"/>
      <c r="F57" s="29"/>
      <c r="G57" s="29">
        <v>1</v>
      </c>
      <c r="H57" s="29">
        <v>1</v>
      </c>
      <c r="I57" s="29">
        <v>2</v>
      </c>
      <c r="J57" s="29">
        <v>2</v>
      </c>
      <c r="K57" s="29">
        <v>1</v>
      </c>
      <c r="L57" s="29">
        <v>1</v>
      </c>
      <c r="M57" s="29">
        <v>1</v>
      </c>
      <c r="N57" s="29">
        <v>2</v>
      </c>
      <c r="O57" s="29">
        <v>2</v>
      </c>
      <c r="P57" s="29">
        <v>1</v>
      </c>
      <c r="Q57" s="29">
        <v>1</v>
      </c>
      <c r="R57" s="29">
        <v>7</v>
      </c>
      <c r="S57" s="29">
        <v>1</v>
      </c>
      <c r="T57" s="29">
        <v>3</v>
      </c>
      <c r="U57" s="29">
        <v>1</v>
      </c>
      <c r="V57" s="29">
        <v>2</v>
      </c>
      <c r="W57" s="29">
        <v>1</v>
      </c>
      <c r="X57" s="29">
        <v>6</v>
      </c>
      <c r="Y57" s="29">
        <v>7</v>
      </c>
      <c r="Z57" s="29">
        <v>8</v>
      </c>
      <c r="AA57" s="29">
        <v>2</v>
      </c>
      <c r="AB57" s="29">
        <v>2</v>
      </c>
      <c r="AC57" s="29">
        <v>4</v>
      </c>
      <c r="AD57" s="29">
        <v>1</v>
      </c>
      <c r="AE57" s="29">
        <v>8</v>
      </c>
      <c r="AF57" s="3"/>
      <c r="AG57" s="29"/>
      <c r="AH57" s="29"/>
      <c r="AI57" s="29"/>
      <c r="AJ57" s="29"/>
      <c r="AK57" s="29">
        <v>17</v>
      </c>
      <c r="AM57" s="7"/>
      <c r="AP57" s="7"/>
      <c r="AQ57" s="59"/>
      <c r="AR57" s="59"/>
      <c r="AX57" s="3"/>
      <c r="AY57" s="59"/>
      <c r="BA57" s="3"/>
      <c r="BB57" s="59"/>
      <c r="BD57" s="4"/>
      <c r="BL57" s="59"/>
      <c r="BT57" s="59"/>
      <c r="BU57" s="59"/>
      <c r="BV57" s="59"/>
    </row>
    <row r="58" spans="1:74" customFormat="1" x14ac:dyDescent="0.25">
      <c r="A58" s="32" t="s">
        <v>330</v>
      </c>
      <c r="B58" s="32">
        <v>8</v>
      </c>
      <c r="C58" s="176"/>
      <c r="D58" s="175"/>
      <c r="E58" s="32"/>
      <c r="F58" s="32"/>
      <c r="G58" s="32">
        <v>3</v>
      </c>
      <c r="H58" s="32">
        <v>1</v>
      </c>
      <c r="I58" s="32">
        <v>1</v>
      </c>
      <c r="J58" s="32">
        <v>2</v>
      </c>
      <c r="K58" s="32">
        <v>1</v>
      </c>
      <c r="L58" s="32">
        <v>2</v>
      </c>
      <c r="M58" s="32">
        <v>3</v>
      </c>
      <c r="N58" s="32">
        <v>1</v>
      </c>
      <c r="O58" s="32">
        <v>3</v>
      </c>
      <c r="P58" s="32">
        <v>3</v>
      </c>
      <c r="Q58" s="32">
        <v>1</v>
      </c>
      <c r="R58" s="32">
        <v>2</v>
      </c>
      <c r="S58" s="32">
        <v>1</v>
      </c>
      <c r="T58" s="32">
        <v>1</v>
      </c>
      <c r="U58" s="32">
        <v>1</v>
      </c>
      <c r="V58" s="32">
        <v>3</v>
      </c>
      <c r="W58" s="32">
        <v>1</v>
      </c>
      <c r="X58" s="32">
        <v>3</v>
      </c>
      <c r="Y58" s="32">
        <v>7</v>
      </c>
      <c r="Z58" s="32">
        <v>8</v>
      </c>
      <c r="AA58" s="32">
        <v>7</v>
      </c>
      <c r="AB58" s="32">
        <v>3</v>
      </c>
      <c r="AC58" s="32">
        <v>1</v>
      </c>
      <c r="AD58" s="32">
        <v>1</v>
      </c>
      <c r="AE58" s="32">
        <v>2</v>
      </c>
      <c r="AF58" s="3">
        <v>4</v>
      </c>
      <c r="AG58" s="32"/>
      <c r="AH58" s="32"/>
      <c r="AI58" s="32"/>
      <c r="AJ58" s="32"/>
      <c r="AK58" s="32">
        <v>17</v>
      </c>
      <c r="AM58" s="7"/>
      <c r="AP58" s="7"/>
      <c r="AQ58" s="69"/>
      <c r="AR58" s="69"/>
      <c r="AX58" s="3"/>
      <c r="AY58" s="69"/>
      <c r="BA58" s="3"/>
      <c r="BB58" s="69"/>
      <c r="BD58" s="4"/>
      <c r="BL58" s="69"/>
      <c r="BT58" s="69"/>
      <c r="BU58" s="69"/>
      <c r="BV58" s="69"/>
    </row>
    <row r="59" spans="1:74" customFormat="1" x14ac:dyDescent="0.25">
      <c r="A59" s="33" t="s">
        <v>331</v>
      </c>
      <c r="B59" s="33">
        <v>8</v>
      </c>
      <c r="C59" s="176"/>
      <c r="D59" s="175"/>
      <c r="E59" s="33"/>
      <c r="F59" s="33"/>
      <c r="G59" s="33">
        <v>1</v>
      </c>
      <c r="H59" s="33">
        <v>1</v>
      </c>
      <c r="I59" s="33">
        <v>1</v>
      </c>
      <c r="J59" s="33">
        <v>1</v>
      </c>
      <c r="K59" s="33">
        <v>4</v>
      </c>
      <c r="L59" s="33">
        <v>1</v>
      </c>
      <c r="M59" s="33">
        <v>3</v>
      </c>
      <c r="N59" s="33">
        <v>1</v>
      </c>
      <c r="O59" s="33">
        <v>1</v>
      </c>
      <c r="P59" s="33">
        <v>3</v>
      </c>
      <c r="Q59" s="33">
        <v>3</v>
      </c>
      <c r="R59" s="33">
        <v>4</v>
      </c>
      <c r="S59" s="33">
        <v>4</v>
      </c>
      <c r="T59" s="33">
        <v>2</v>
      </c>
      <c r="U59" s="33">
        <v>1</v>
      </c>
      <c r="V59" s="33">
        <v>1</v>
      </c>
      <c r="W59" s="33">
        <v>5</v>
      </c>
      <c r="X59" s="33">
        <v>2</v>
      </c>
      <c r="Y59" s="33">
        <v>3</v>
      </c>
      <c r="Z59" s="33">
        <v>5</v>
      </c>
      <c r="AA59" s="33"/>
      <c r="AB59" s="33"/>
      <c r="AC59" s="33"/>
      <c r="AD59" s="33"/>
      <c r="AE59" s="33"/>
      <c r="AF59" s="3"/>
      <c r="AG59" s="33"/>
      <c r="AH59" s="33"/>
      <c r="AI59" s="33"/>
      <c r="AJ59" s="33"/>
      <c r="AK59" s="33">
        <v>14</v>
      </c>
      <c r="AM59" s="7"/>
      <c r="AP59" s="7"/>
      <c r="AQ59" s="75"/>
      <c r="AR59" s="75"/>
      <c r="AX59" s="3"/>
      <c r="AY59" s="75"/>
      <c r="BA59" s="3"/>
      <c r="BB59" s="75"/>
      <c r="BD59" s="4"/>
      <c r="BL59" s="75"/>
      <c r="BT59" s="75"/>
      <c r="BU59" s="75"/>
      <c r="BV59" s="75"/>
    </row>
    <row r="60" spans="1:74" customFormat="1" x14ac:dyDescent="0.25">
      <c r="A60" s="38" t="s">
        <v>333</v>
      </c>
      <c r="B60" s="38">
        <v>8</v>
      </c>
      <c r="C60" s="176"/>
      <c r="D60" s="175"/>
      <c r="E60" s="38"/>
      <c r="F60" s="38"/>
      <c r="G60" s="38">
        <v>1</v>
      </c>
      <c r="H60" s="38">
        <v>1</v>
      </c>
      <c r="I60" s="38">
        <v>1</v>
      </c>
      <c r="J60" s="38">
        <v>1</v>
      </c>
      <c r="K60" s="38">
        <v>1</v>
      </c>
      <c r="L60" s="38">
        <v>2</v>
      </c>
      <c r="M60" s="38">
        <v>1</v>
      </c>
      <c r="N60" s="38">
        <v>3</v>
      </c>
      <c r="O60" s="38">
        <v>1</v>
      </c>
      <c r="P60" s="38">
        <v>3</v>
      </c>
      <c r="Q60" s="38">
        <v>2</v>
      </c>
      <c r="R60" s="38">
        <v>3</v>
      </c>
      <c r="S60" s="38">
        <v>2</v>
      </c>
      <c r="T60" s="38">
        <v>1</v>
      </c>
      <c r="U60" s="38">
        <v>2</v>
      </c>
      <c r="V60" s="38">
        <v>1</v>
      </c>
      <c r="W60" s="38">
        <v>1</v>
      </c>
      <c r="X60" s="38">
        <v>4</v>
      </c>
      <c r="Y60" s="38">
        <v>4</v>
      </c>
      <c r="Z60" s="38">
        <v>8</v>
      </c>
      <c r="AA60" s="38">
        <v>8</v>
      </c>
      <c r="AB60" s="38"/>
      <c r="AC60" s="38"/>
      <c r="AD60" s="38"/>
      <c r="AE60" s="38"/>
      <c r="AF60" s="3"/>
      <c r="AG60" s="38"/>
      <c r="AH60" s="38"/>
      <c r="AI60" s="38"/>
      <c r="AJ60" s="38"/>
      <c r="AK60" s="38">
        <v>17</v>
      </c>
      <c r="AM60" s="7"/>
      <c r="AP60" s="7"/>
      <c r="AQ60" s="79"/>
      <c r="AR60" s="79"/>
      <c r="AX60" s="3"/>
      <c r="AY60" s="79"/>
      <c r="BA60" s="3"/>
      <c r="BB60" s="79"/>
      <c r="BD60" s="4"/>
      <c r="BL60" s="79"/>
      <c r="BT60" s="79"/>
      <c r="BU60" s="79"/>
      <c r="BV60" s="79"/>
    </row>
    <row r="61" spans="1:74" customFormat="1" x14ac:dyDescent="0.25">
      <c r="A61" s="40" t="s">
        <v>335</v>
      </c>
      <c r="B61" s="40">
        <v>8</v>
      </c>
      <c r="C61" s="176"/>
      <c r="D61" s="175"/>
      <c r="E61" s="40"/>
      <c r="F61" s="40"/>
      <c r="G61" s="40">
        <v>1</v>
      </c>
      <c r="H61" s="40">
        <v>1</v>
      </c>
      <c r="I61" s="40">
        <v>1</v>
      </c>
      <c r="J61" s="40">
        <v>3</v>
      </c>
      <c r="K61" s="40">
        <v>1</v>
      </c>
      <c r="L61" s="40">
        <v>2</v>
      </c>
      <c r="M61" s="40">
        <v>1</v>
      </c>
      <c r="N61" s="40">
        <v>2</v>
      </c>
      <c r="O61" s="40">
        <v>1</v>
      </c>
      <c r="P61" s="40">
        <v>3</v>
      </c>
      <c r="Q61" s="40">
        <v>1</v>
      </c>
      <c r="R61" s="40">
        <v>3</v>
      </c>
      <c r="S61" s="40">
        <v>2</v>
      </c>
      <c r="T61" s="40">
        <v>2</v>
      </c>
      <c r="U61" s="40">
        <v>2</v>
      </c>
      <c r="V61" s="40">
        <v>3</v>
      </c>
      <c r="W61" s="40">
        <v>1</v>
      </c>
      <c r="X61" s="40">
        <v>1</v>
      </c>
      <c r="Y61" s="40">
        <v>1</v>
      </c>
      <c r="Z61" s="40">
        <v>1</v>
      </c>
      <c r="AA61" s="40">
        <v>7</v>
      </c>
      <c r="AB61" s="40">
        <v>4</v>
      </c>
      <c r="AC61" s="40"/>
      <c r="AD61" s="40"/>
      <c r="AE61" s="40"/>
      <c r="AF61" s="3"/>
      <c r="AG61" s="40"/>
      <c r="AH61" s="40"/>
      <c r="AI61" s="40"/>
      <c r="AJ61" s="40"/>
      <c r="AK61" s="40">
        <v>17</v>
      </c>
      <c r="AM61" s="7"/>
      <c r="AP61" s="7"/>
      <c r="AQ61" s="81"/>
      <c r="AR61" s="81"/>
      <c r="AX61" s="3"/>
      <c r="AY61" s="81"/>
      <c r="BA61" s="3"/>
      <c r="BB61" s="81"/>
      <c r="BD61" s="4"/>
      <c r="BL61" s="81"/>
      <c r="BT61" s="81"/>
      <c r="BU61" s="81"/>
      <c r="BV61" s="81"/>
    </row>
    <row r="62" spans="1:74" customFormat="1" x14ac:dyDescent="0.25">
      <c r="A62" s="44" t="s">
        <v>343</v>
      </c>
      <c r="B62" s="44">
        <v>8</v>
      </c>
      <c r="C62" s="176"/>
      <c r="D62" s="175"/>
      <c r="E62" s="44"/>
      <c r="F62" s="44"/>
      <c r="G62" s="44">
        <v>1</v>
      </c>
      <c r="H62" s="44">
        <v>5</v>
      </c>
      <c r="I62" s="44">
        <v>1</v>
      </c>
      <c r="J62" s="44">
        <v>2</v>
      </c>
      <c r="K62" s="44">
        <v>3</v>
      </c>
      <c r="L62" s="44">
        <v>1</v>
      </c>
      <c r="M62" s="44">
        <v>1</v>
      </c>
      <c r="N62" s="44">
        <v>1</v>
      </c>
      <c r="O62" s="44">
        <v>1</v>
      </c>
      <c r="P62" s="44">
        <v>1</v>
      </c>
      <c r="Q62" s="44">
        <v>3</v>
      </c>
      <c r="R62" s="44">
        <v>3</v>
      </c>
      <c r="S62" s="44">
        <v>1</v>
      </c>
      <c r="T62" s="44">
        <v>10</v>
      </c>
      <c r="U62" s="44">
        <v>4</v>
      </c>
      <c r="V62" s="44">
        <v>3</v>
      </c>
      <c r="W62" s="44">
        <v>2</v>
      </c>
      <c r="X62" s="44">
        <v>11</v>
      </c>
      <c r="Y62" s="44"/>
      <c r="Z62" s="44"/>
      <c r="AA62" s="44"/>
      <c r="AB62" s="44"/>
      <c r="AC62" s="44"/>
      <c r="AD62" s="44"/>
      <c r="AE62" s="44"/>
      <c r="AF62" s="3"/>
      <c r="AG62" s="44"/>
      <c r="AH62" s="44"/>
      <c r="AI62" s="44"/>
      <c r="AJ62" s="44"/>
      <c r="AK62" s="44">
        <v>13</v>
      </c>
      <c r="AM62" s="7"/>
      <c r="AP62" s="7"/>
      <c r="AQ62" s="84"/>
      <c r="AR62" s="84"/>
      <c r="AX62" s="3"/>
      <c r="AY62" s="84"/>
      <c r="BA62" s="3"/>
      <c r="BB62" s="84"/>
      <c r="BD62" s="4"/>
      <c r="BL62" s="84"/>
      <c r="BT62" s="84"/>
      <c r="BU62" s="84"/>
      <c r="BV62" s="84"/>
    </row>
    <row r="63" spans="1:74" customFormat="1" x14ac:dyDescent="0.25">
      <c r="A63" s="10" t="s">
        <v>349</v>
      </c>
      <c r="B63" s="49">
        <v>8</v>
      </c>
      <c r="C63" s="176"/>
      <c r="D63" s="175"/>
      <c r="E63" s="49"/>
      <c r="F63" s="49"/>
      <c r="G63" s="49">
        <v>2</v>
      </c>
      <c r="H63" s="49">
        <v>1</v>
      </c>
      <c r="I63" s="49">
        <v>1</v>
      </c>
      <c r="J63" s="49">
        <v>2</v>
      </c>
      <c r="K63" s="49">
        <v>1</v>
      </c>
      <c r="L63" s="49">
        <v>1</v>
      </c>
      <c r="M63" s="49">
        <v>1</v>
      </c>
      <c r="N63" s="49">
        <v>5</v>
      </c>
      <c r="O63" s="49">
        <v>1</v>
      </c>
      <c r="P63" s="49">
        <v>3</v>
      </c>
      <c r="Q63" s="49">
        <v>1</v>
      </c>
      <c r="R63" s="49">
        <v>4</v>
      </c>
      <c r="S63" s="49">
        <v>1</v>
      </c>
      <c r="T63" s="49">
        <v>1</v>
      </c>
      <c r="U63" s="49">
        <v>2</v>
      </c>
      <c r="V63" s="49">
        <v>1</v>
      </c>
      <c r="W63" s="49">
        <v>2</v>
      </c>
      <c r="X63" s="49">
        <v>1</v>
      </c>
      <c r="Y63" s="49">
        <v>1</v>
      </c>
      <c r="Z63" s="49">
        <v>1</v>
      </c>
      <c r="AA63" s="49">
        <v>14</v>
      </c>
      <c r="AB63" s="49">
        <v>3</v>
      </c>
      <c r="AC63" s="49">
        <v>1</v>
      </c>
      <c r="AD63" s="49">
        <v>12</v>
      </c>
      <c r="AE63" s="49"/>
      <c r="AF63" s="3"/>
      <c r="AG63" s="49"/>
      <c r="AH63" s="49"/>
      <c r="AI63" s="49"/>
      <c r="AJ63" s="49"/>
      <c r="AK63" s="49">
        <v>17</v>
      </c>
      <c r="AM63" s="7"/>
      <c r="AP63" s="7"/>
      <c r="AQ63" s="85"/>
      <c r="AR63" s="85"/>
      <c r="AX63" s="3"/>
      <c r="AY63" s="85"/>
      <c r="BA63" s="3"/>
      <c r="BB63" s="85"/>
      <c r="BD63" s="4"/>
      <c r="BL63" s="85"/>
      <c r="BT63" s="85"/>
      <c r="BU63" s="85"/>
      <c r="BV63" s="85"/>
    </row>
    <row r="64" spans="1:74" customFormat="1" x14ac:dyDescent="0.25">
      <c r="A64" s="10" t="s">
        <v>358</v>
      </c>
      <c r="B64" s="56">
        <v>8</v>
      </c>
      <c r="C64" s="176"/>
      <c r="D64" s="175"/>
      <c r="E64" s="56"/>
      <c r="F64" s="56"/>
      <c r="G64" s="56">
        <v>1</v>
      </c>
      <c r="H64" s="56">
        <v>1</v>
      </c>
      <c r="I64" s="56">
        <v>2</v>
      </c>
      <c r="J64" s="56">
        <v>1</v>
      </c>
      <c r="K64" s="56">
        <v>1</v>
      </c>
      <c r="L64" s="56">
        <v>1</v>
      </c>
      <c r="M64" s="56">
        <v>1</v>
      </c>
      <c r="N64" s="56">
        <v>3</v>
      </c>
      <c r="O64" s="56">
        <v>3</v>
      </c>
      <c r="P64" s="56">
        <v>3</v>
      </c>
      <c r="Q64" s="56">
        <v>2</v>
      </c>
      <c r="R64" s="56">
        <v>1</v>
      </c>
      <c r="S64" s="56">
        <v>6</v>
      </c>
      <c r="T64" s="56">
        <v>2</v>
      </c>
      <c r="U64" s="56">
        <v>1</v>
      </c>
      <c r="V64" s="56">
        <v>2</v>
      </c>
      <c r="W64" s="56">
        <v>1</v>
      </c>
      <c r="X64" s="56">
        <v>2</v>
      </c>
      <c r="Y64" s="56">
        <v>4</v>
      </c>
      <c r="Z64" s="56">
        <v>2</v>
      </c>
      <c r="AA64" s="56">
        <v>4</v>
      </c>
      <c r="AB64" s="56">
        <v>2</v>
      </c>
      <c r="AC64" s="56">
        <v>1</v>
      </c>
      <c r="AD64" s="56"/>
      <c r="AE64" s="56"/>
      <c r="AF64" s="3"/>
      <c r="AG64" s="56"/>
      <c r="AH64" s="56"/>
      <c r="AI64" s="56"/>
      <c r="AJ64" s="56"/>
      <c r="AK64" s="56">
        <v>15</v>
      </c>
      <c r="AM64" s="7"/>
      <c r="AP64" s="7"/>
      <c r="AQ64" s="85"/>
      <c r="AR64" s="85"/>
      <c r="AX64" s="3"/>
      <c r="AY64" s="85"/>
      <c r="BA64" s="3"/>
      <c r="BB64" s="85"/>
      <c r="BD64" s="4"/>
      <c r="BL64" s="85"/>
      <c r="BT64" s="85"/>
      <c r="BU64" s="85"/>
      <c r="BV64" s="85"/>
    </row>
    <row r="65" spans="1:56" x14ac:dyDescent="0.25">
      <c r="A65" s="10" t="s">
        <v>361</v>
      </c>
      <c r="B65" s="59">
        <v>8</v>
      </c>
      <c r="E65" s="59"/>
      <c r="F65" s="59"/>
      <c r="G65" s="59">
        <v>3</v>
      </c>
      <c r="H65" s="59">
        <v>1</v>
      </c>
      <c r="I65" s="59">
        <v>3</v>
      </c>
      <c r="J65" s="59">
        <v>1</v>
      </c>
      <c r="K65" s="59">
        <v>1</v>
      </c>
      <c r="L65" s="59">
        <v>7</v>
      </c>
      <c r="M65" s="59">
        <v>2</v>
      </c>
      <c r="N65" s="59">
        <v>1</v>
      </c>
      <c r="O65" s="59">
        <v>1</v>
      </c>
      <c r="P65" s="59">
        <v>2</v>
      </c>
      <c r="Q65" s="59">
        <v>2</v>
      </c>
      <c r="R65" s="59">
        <v>2</v>
      </c>
      <c r="S65" s="59">
        <v>2</v>
      </c>
      <c r="T65" s="59">
        <v>4</v>
      </c>
      <c r="U65" s="59">
        <v>1</v>
      </c>
      <c r="V65" s="59">
        <v>1</v>
      </c>
      <c r="W65" s="59">
        <v>3</v>
      </c>
      <c r="X65" s="59">
        <v>27</v>
      </c>
      <c r="Y65" s="59"/>
      <c r="Z65" s="59"/>
      <c r="AA65" s="59"/>
      <c r="AB65" s="59"/>
      <c r="AC65" s="59"/>
      <c r="AD65" s="59"/>
      <c r="AE65" s="59"/>
      <c r="AF65" s="3"/>
      <c r="AG65" s="59"/>
      <c r="AH65" s="59"/>
      <c r="AI65" s="59"/>
      <c r="AJ65" s="59"/>
      <c r="AK65" s="59">
        <v>13</v>
      </c>
      <c r="BD65" s="3"/>
    </row>
    <row r="66" spans="1:56" x14ac:dyDescent="0.25">
      <c r="A66" s="10" t="s">
        <v>372</v>
      </c>
      <c r="B66" s="69">
        <v>8</v>
      </c>
      <c r="E66" s="69"/>
      <c r="F66" s="69"/>
      <c r="G66" s="69">
        <v>1</v>
      </c>
      <c r="H66" s="69">
        <v>1</v>
      </c>
      <c r="I66" s="69">
        <v>1</v>
      </c>
      <c r="J66" s="69">
        <v>1</v>
      </c>
      <c r="K66" s="69">
        <v>2</v>
      </c>
      <c r="L66" s="69">
        <v>2</v>
      </c>
      <c r="M66" s="69">
        <v>1</v>
      </c>
      <c r="N66" s="69">
        <v>1</v>
      </c>
      <c r="O66" s="69">
        <v>1</v>
      </c>
      <c r="P66" s="69">
        <v>1</v>
      </c>
      <c r="Q66" s="69">
        <v>1</v>
      </c>
      <c r="R66" s="69">
        <v>2</v>
      </c>
      <c r="S66" s="69">
        <v>2</v>
      </c>
      <c r="T66" s="69">
        <v>1</v>
      </c>
      <c r="U66" s="69">
        <v>1</v>
      </c>
      <c r="V66" s="69">
        <v>2</v>
      </c>
      <c r="W66" s="69">
        <v>2</v>
      </c>
      <c r="X66" s="69">
        <v>1</v>
      </c>
      <c r="Y66" s="69">
        <v>2</v>
      </c>
      <c r="Z66" s="69">
        <v>1</v>
      </c>
      <c r="AA66" s="69">
        <v>8</v>
      </c>
      <c r="AB66" s="69">
        <v>5</v>
      </c>
      <c r="AC66" s="69">
        <v>2</v>
      </c>
      <c r="AD66" s="69">
        <v>8</v>
      </c>
      <c r="AE66" s="69">
        <v>6</v>
      </c>
      <c r="AF66" s="3"/>
      <c r="AG66" s="69"/>
      <c r="AH66" s="69"/>
      <c r="AI66" s="69"/>
      <c r="AJ66" s="69"/>
      <c r="AK66" s="69">
        <v>19</v>
      </c>
      <c r="BD66" s="3"/>
    </row>
    <row r="67" spans="1:56" x14ac:dyDescent="0.25">
      <c r="A67" s="10" t="s">
        <v>379</v>
      </c>
      <c r="B67" s="75">
        <v>8</v>
      </c>
      <c r="E67" s="75"/>
      <c r="F67" s="75"/>
      <c r="G67" s="75">
        <v>1</v>
      </c>
      <c r="H67" s="75">
        <v>1</v>
      </c>
      <c r="I67" s="75">
        <v>1</v>
      </c>
      <c r="J67" s="75">
        <v>3</v>
      </c>
      <c r="K67" s="75">
        <v>2</v>
      </c>
      <c r="L67" s="75">
        <v>1</v>
      </c>
      <c r="M67" s="75">
        <v>1</v>
      </c>
      <c r="N67" s="75">
        <v>3</v>
      </c>
      <c r="O67" s="75">
        <v>1</v>
      </c>
      <c r="P67" s="75">
        <v>2</v>
      </c>
      <c r="Q67" s="75">
        <v>2</v>
      </c>
      <c r="R67" s="75">
        <v>2</v>
      </c>
      <c r="S67" s="75">
        <v>3</v>
      </c>
      <c r="T67" s="75">
        <v>1</v>
      </c>
      <c r="U67" s="75">
        <v>1</v>
      </c>
      <c r="V67" s="75">
        <v>1</v>
      </c>
      <c r="W67" s="75">
        <v>2</v>
      </c>
      <c r="X67" s="75">
        <v>4</v>
      </c>
      <c r="Y67" s="75">
        <v>6</v>
      </c>
      <c r="Z67" s="75">
        <v>1</v>
      </c>
      <c r="AA67" s="75">
        <v>1</v>
      </c>
      <c r="AB67" s="75">
        <v>3</v>
      </c>
      <c r="AC67" s="75">
        <v>1</v>
      </c>
      <c r="AD67" s="75">
        <v>10</v>
      </c>
      <c r="AE67" s="75"/>
      <c r="AF67" s="3"/>
      <c r="AG67" s="75"/>
      <c r="AH67" s="75"/>
      <c r="AI67" s="75"/>
      <c r="AJ67" s="75"/>
      <c r="AK67" s="75">
        <v>17</v>
      </c>
      <c r="BD67" s="3"/>
    </row>
    <row r="68" spans="1:56" x14ac:dyDescent="0.25">
      <c r="A68" s="10" t="s">
        <v>383</v>
      </c>
      <c r="B68" s="79">
        <v>8</v>
      </c>
      <c r="E68" s="79"/>
      <c r="F68" s="79"/>
      <c r="G68" s="79">
        <v>1</v>
      </c>
      <c r="H68" s="79">
        <v>1</v>
      </c>
      <c r="I68" s="79">
        <v>1</v>
      </c>
      <c r="J68" s="79">
        <v>1</v>
      </c>
      <c r="K68" s="79">
        <v>1</v>
      </c>
      <c r="L68" s="79">
        <v>1</v>
      </c>
      <c r="M68" s="79">
        <v>2</v>
      </c>
      <c r="N68" s="79">
        <v>1</v>
      </c>
      <c r="O68" s="79">
        <v>1</v>
      </c>
      <c r="P68" s="79">
        <v>1</v>
      </c>
      <c r="Q68" s="79">
        <v>2</v>
      </c>
      <c r="R68" s="79">
        <v>4</v>
      </c>
      <c r="S68" s="79">
        <v>1</v>
      </c>
      <c r="T68" s="79">
        <v>3</v>
      </c>
      <c r="U68" s="79">
        <v>2</v>
      </c>
      <c r="V68" s="79">
        <v>1</v>
      </c>
      <c r="W68" s="79">
        <v>1</v>
      </c>
      <c r="X68" s="79">
        <v>1</v>
      </c>
      <c r="Y68" s="79">
        <v>3</v>
      </c>
      <c r="Z68" s="79">
        <v>2</v>
      </c>
      <c r="AA68" s="79">
        <v>5</v>
      </c>
      <c r="AB68" s="79">
        <v>2</v>
      </c>
      <c r="AC68" s="79">
        <v>3</v>
      </c>
      <c r="AD68" s="79">
        <v>2</v>
      </c>
      <c r="AE68" s="79">
        <v>8</v>
      </c>
      <c r="AF68" s="3"/>
      <c r="AG68" s="79"/>
      <c r="AH68" s="79"/>
      <c r="AI68" s="79"/>
      <c r="AJ68" s="79"/>
      <c r="AK68" s="79">
        <v>19</v>
      </c>
      <c r="BD68" s="3"/>
    </row>
    <row r="69" spans="1:56" x14ac:dyDescent="0.25">
      <c r="A69" s="10" t="s">
        <v>388</v>
      </c>
      <c r="B69" s="81">
        <v>8</v>
      </c>
      <c r="E69" s="81"/>
      <c r="F69" s="81"/>
      <c r="G69" s="81">
        <v>1</v>
      </c>
      <c r="H69" s="81">
        <v>1</v>
      </c>
      <c r="I69" s="81">
        <v>1</v>
      </c>
      <c r="J69" s="81">
        <v>1</v>
      </c>
      <c r="K69" s="81">
        <v>1</v>
      </c>
      <c r="L69" s="81">
        <v>3</v>
      </c>
      <c r="M69" s="81">
        <v>1</v>
      </c>
      <c r="N69" s="81">
        <v>1</v>
      </c>
      <c r="O69" s="81">
        <v>2</v>
      </c>
      <c r="P69" s="81">
        <v>1</v>
      </c>
      <c r="Q69" s="81">
        <v>1</v>
      </c>
      <c r="R69" s="81">
        <v>2</v>
      </c>
      <c r="S69" s="81">
        <v>2</v>
      </c>
      <c r="T69" s="81">
        <v>3</v>
      </c>
      <c r="U69" s="81">
        <v>5</v>
      </c>
      <c r="V69" s="81">
        <v>2</v>
      </c>
      <c r="W69" s="81">
        <v>3</v>
      </c>
      <c r="X69" s="81">
        <v>5</v>
      </c>
      <c r="Y69" s="81">
        <v>1</v>
      </c>
      <c r="Z69" s="81">
        <v>3</v>
      </c>
      <c r="AA69" s="81">
        <v>15</v>
      </c>
      <c r="AB69" s="81"/>
      <c r="AC69" s="81"/>
      <c r="AD69" s="81"/>
      <c r="AE69" s="81"/>
      <c r="AF69" s="3"/>
      <c r="AG69" s="81"/>
      <c r="AH69" s="81"/>
      <c r="AI69" s="81"/>
      <c r="AJ69" s="81"/>
      <c r="AK69" s="81">
        <v>16</v>
      </c>
      <c r="BD69" s="3"/>
    </row>
    <row r="70" spans="1:56" x14ac:dyDescent="0.25">
      <c r="A70" s="10" t="s">
        <v>396</v>
      </c>
      <c r="B70" s="84">
        <v>8</v>
      </c>
      <c r="E70" s="84"/>
      <c r="F70" s="84"/>
      <c r="G70" s="84">
        <v>1</v>
      </c>
      <c r="H70" s="84">
        <v>1</v>
      </c>
      <c r="I70" s="84">
        <v>1</v>
      </c>
      <c r="J70" s="84">
        <v>1</v>
      </c>
      <c r="K70" s="84">
        <v>1</v>
      </c>
      <c r="L70" s="84">
        <v>1</v>
      </c>
      <c r="M70" s="84">
        <v>1</v>
      </c>
      <c r="N70" s="84">
        <v>1</v>
      </c>
      <c r="O70" s="84">
        <v>1</v>
      </c>
      <c r="P70" s="84">
        <v>2</v>
      </c>
      <c r="Q70" s="84">
        <v>1</v>
      </c>
      <c r="R70" s="84">
        <v>2</v>
      </c>
      <c r="S70" s="84">
        <v>1</v>
      </c>
      <c r="T70" s="84">
        <v>1</v>
      </c>
      <c r="U70" s="84">
        <v>2</v>
      </c>
      <c r="V70" s="84">
        <v>5</v>
      </c>
      <c r="W70" s="84">
        <v>1</v>
      </c>
      <c r="X70" s="84">
        <v>8</v>
      </c>
      <c r="Y70" s="84">
        <v>1</v>
      </c>
      <c r="Z70" s="84">
        <v>4</v>
      </c>
      <c r="AA70" s="84">
        <v>1</v>
      </c>
      <c r="AB70" s="84">
        <v>7</v>
      </c>
      <c r="AC70" s="84">
        <v>3</v>
      </c>
      <c r="AD70" s="84"/>
      <c r="AE70" s="84"/>
      <c r="AF70" s="3"/>
      <c r="AG70" s="84"/>
      <c r="AH70" s="84"/>
      <c r="AI70" s="84"/>
      <c r="AJ70" s="84"/>
      <c r="AK70" s="84">
        <v>17</v>
      </c>
      <c r="BD70" s="3"/>
    </row>
    <row r="71" spans="1:56" x14ac:dyDescent="0.25">
      <c r="A71" s="10" t="s">
        <v>398</v>
      </c>
      <c r="B71" s="85">
        <v>8</v>
      </c>
      <c r="E71" s="85"/>
      <c r="F71" s="85"/>
      <c r="G71" s="85">
        <v>1</v>
      </c>
      <c r="H71" s="85">
        <v>1</v>
      </c>
      <c r="I71" s="85">
        <v>2</v>
      </c>
      <c r="J71" s="85">
        <v>1</v>
      </c>
      <c r="K71" s="85">
        <v>1</v>
      </c>
      <c r="L71" s="85">
        <v>1</v>
      </c>
      <c r="M71" s="85">
        <v>1</v>
      </c>
      <c r="N71" s="85">
        <v>2</v>
      </c>
      <c r="O71" s="85">
        <v>3</v>
      </c>
      <c r="P71" s="85">
        <v>1</v>
      </c>
      <c r="Q71" s="85">
        <v>1</v>
      </c>
      <c r="R71" s="85">
        <v>1</v>
      </c>
      <c r="S71" s="85">
        <v>1</v>
      </c>
      <c r="T71" s="85">
        <v>4</v>
      </c>
      <c r="U71" s="85">
        <v>1</v>
      </c>
      <c r="V71" s="85">
        <v>1</v>
      </c>
      <c r="W71" s="85">
        <v>1</v>
      </c>
      <c r="X71" s="85">
        <v>1</v>
      </c>
      <c r="Y71" s="85">
        <v>1</v>
      </c>
      <c r="Z71" s="85">
        <v>3</v>
      </c>
      <c r="AA71" s="85">
        <v>4</v>
      </c>
      <c r="AB71" s="85">
        <v>5</v>
      </c>
      <c r="AC71" s="85">
        <v>1</v>
      </c>
      <c r="AD71" s="85">
        <v>1</v>
      </c>
      <c r="AE71" s="85">
        <v>4</v>
      </c>
      <c r="AF71" s="3">
        <v>10</v>
      </c>
      <c r="AG71" s="85">
        <v>7</v>
      </c>
      <c r="AH71" s="85">
        <v>3</v>
      </c>
      <c r="AI71" s="85"/>
      <c r="AJ71" s="85"/>
      <c r="AK71" s="85">
        <v>19</v>
      </c>
      <c r="BD71" s="3"/>
    </row>
    <row r="72" spans="1:56" x14ac:dyDescent="0.25">
      <c r="A72" s="10" t="s">
        <v>400</v>
      </c>
      <c r="B72" s="85">
        <v>8</v>
      </c>
      <c r="E72" s="85"/>
      <c r="F72" s="85"/>
      <c r="G72" s="85">
        <v>1</v>
      </c>
      <c r="H72" s="85">
        <v>1</v>
      </c>
      <c r="I72" s="85">
        <v>2</v>
      </c>
      <c r="J72" s="85">
        <v>1</v>
      </c>
      <c r="K72" s="85">
        <v>1</v>
      </c>
      <c r="L72" s="85">
        <v>1</v>
      </c>
      <c r="M72" s="85">
        <v>1</v>
      </c>
      <c r="N72" s="85">
        <v>1</v>
      </c>
      <c r="O72" s="85">
        <v>1</v>
      </c>
      <c r="P72" s="85">
        <v>2</v>
      </c>
      <c r="Q72" s="85">
        <v>1</v>
      </c>
      <c r="R72" s="85">
        <v>3</v>
      </c>
      <c r="S72" s="85">
        <v>1</v>
      </c>
      <c r="T72" s="85">
        <v>4</v>
      </c>
      <c r="U72" s="85">
        <v>1</v>
      </c>
      <c r="V72" s="85">
        <v>3</v>
      </c>
      <c r="W72" s="85">
        <v>2</v>
      </c>
      <c r="X72" s="85">
        <v>4</v>
      </c>
      <c r="Y72" s="85">
        <v>2</v>
      </c>
      <c r="Z72" s="85">
        <v>4</v>
      </c>
      <c r="AA72" s="85">
        <v>2</v>
      </c>
      <c r="AB72" s="85">
        <v>4</v>
      </c>
      <c r="AC72" s="85">
        <v>5</v>
      </c>
      <c r="AD72" s="85"/>
      <c r="AE72" s="85"/>
      <c r="AF72" s="3"/>
      <c r="AG72" s="85"/>
      <c r="AH72" s="85"/>
      <c r="AI72" s="85"/>
      <c r="AJ72" s="85"/>
      <c r="AK72" s="85">
        <v>17</v>
      </c>
      <c r="BD72" s="3"/>
    </row>
    <row r="73" spans="1:56" x14ac:dyDescent="0.25">
      <c r="A73" s="10" t="s">
        <v>406</v>
      </c>
      <c r="B73" s="95">
        <v>8</v>
      </c>
      <c r="E73" s="95"/>
      <c r="F73" s="95"/>
      <c r="G73" s="95">
        <v>1</v>
      </c>
      <c r="H73" s="95">
        <v>2</v>
      </c>
      <c r="I73" s="95">
        <v>1</v>
      </c>
      <c r="J73" s="95">
        <v>2</v>
      </c>
      <c r="K73" s="95">
        <v>1</v>
      </c>
      <c r="L73" s="95">
        <v>3</v>
      </c>
      <c r="M73" s="95">
        <v>1</v>
      </c>
      <c r="N73" s="95">
        <v>2</v>
      </c>
      <c r="O73" s="95">
        <v>2</v>
      </c>
      <c r="P73" s="95">
        <v>1</v>
      </c>
      <c r="Q73" s="95">
        <v>1</v>
      </c>
      <c r="R73" s="95">
        <v>1</v>
      </c>
      <c r="S73" s="95">
        <v>1</v>
      </c>
      <c r="T73" s="95">
        <v>2</v>
      </c>
      <c r="U73" s="95">
        <v>3</v>
      </c>
      <c r="V73" s="95">
        <v>3</v>
      </c>
      <c r="W73" s="95">
        <v>1</v>
      </c>
      <c r="X73" s="95">
        <v>3</v>
      </c>
      <c r="Y73" s="95">
        <v>1</v>
      </c>
      <c r="Z73" s="95">
        <v>3</v>
      </c>
      <c r="AA73" s="95">
        <v>1</v>
      </c>
      <c r="AB73" s="95">
        <v>6</v>
      </c>
      <c r="AC73" s="95">
        <v>4</v>
      </c>
      <c r="AD73" s="95"/>
      <c r="AE73" s="95"/>
      <c r="AF73" s="3"/>
      <c r="AG73" s="95"/>
      <c r="AH73" s="95"/>
      <c r="AI73" s="95"/>
      <c r="AJ73" s="95"/>
      <c r="AK73" s="95">
        <v>17</v>
      </c>
      <c r="BD73" s="3"/>
    </row>
    <row r="74" spans="1:56" x14ac:dyDescent="0.25">
      <c r="A74" s="10" t="s">
        <v>419</v>
      </c>
      <c r="B74" s="110">
        <v>8</v>
      </c>
      <c r="E74" s="110"/>
      <c r="F74" s="110"/>
      <c r="G74" s="110">
        <v>4</v>
      </c>
      <c r="H74" s="110">
        <v>1</v>
      </c>
      <c r="I74" s="110">
        <v>1</v>
      </c>
      <c r="J74" s="110">
        <v>1</v>
      </c>
      <c r="K74" s="110">
        <v>2</v>
      </c>
      <c r="L74" s="110">
        <v>1</v>
      </c>
      <c r="M74" s="110">
        <v>1</v>
      </c>
      <c r="N74" s="110">
        <v>1</v>
      </c>
      <c r="O74" s="110">
        <v>2</v>
      </c>
      <c r="P74" s="110">
        <v>1</v>
      </c>
      <c r="Q74" s="110">
        <v>1</v>
      </c>
      <c r="R74" s="110">
        <v>5</v>
      </c>
      <c r="S74" s="110">
        <v>1</v>
      </c>
      <c r="T74" s="110">
        <v>1</v>
      </c>
      <c r="U74" s="110">
        <v>1</v>
      </c>
      <c r="V74" s="110">
        <v>2</v>
      </c>
      <c r="W74" s="110">
        <v>2</v>
      </c>
      <c r="X74" s="110">
        <v>7</v>
      </c>
      <c r="Y74" s="110"/>
      <c r="Z74" s="110"/>
      <c r="AA74" s="110"/>
      <c r="AB74" s="110"/>
      <c r="AC74" s="110"/>
      <c r="AD74" s="110"/>
      <c r="AE74" s="110"/>
      <c r="AF74" s="3"/>
      <c r="AG74" s="110"/>
      <c r="AH74" s="110"/>
      <c r="AI74" s="110"/>
      <c r="AJ74" s="110"/>
      <c r="AK74" s="110">
        <v>17</v>
      </c>
      <c r="BD74" s="3"/>
    </row>
    <row r="75" spans="1:56" x14ac:dyDescent="0.25">
      <c r="A75" s="10" t="s">
        <v>420</v>
      </c>
      <c r="B75" s="110">
        <v>8</v>
      </c>
      <c r="E75" s="110"/>
      <c r="F75" s="110"/>
      <c r="G75" s="110">
        <v>1</v>
      </c>
      <c r="H75" s="110">
        <v>1</v>
      </c>
      <c r="I75" s="110">
        <v>1</v>
      </c>
      <c r="J75" s="110">
        <v>1</v>
      </c>
      <c r="K75" s="110">
        <v>2</v>
      </c>
      <c r="L75" s="110">
        <v>1</v>
      </c>
      <c r="M75" s="110">
        <v>1</v>
      </c>
      <c r="N75" s="110">
        <v>1</v>
      </c>
      <c r="O75" s="110">
        <v>1</v>
      </c>
      <c r="P75" s="110">
        <v>3</v>
      </c>
      <c r="Q75" s="110">
        <v>1</v>
      </c>
      <c r="R75" s="110">
        <v>4</v>
      </c>
      <c r="S75" s="110">
        <v>13</v>
      </c>
      <c r="T75" s="110">
        <v>1</v>
      </c>
      <c r="U75" s="110">
        <v>2</v>
      </c>
      <c r="V75" s="110">
        <v>2</v>
      </c>
      <c r="W75" s="110">
        <v>5</v>
      </c>
      <c r="X75" s="110">
        <v>2</v>
      </c>
      <c r="Y75" s="110">
        <v>3</v>
      </c>
      <c r="Z75" s="110">
        <v>9</v>
      </c>
      <c r="AA75" s="110">
        <v>2</v>
      </c>
      <c r="AB75" s="110">
        <v>3</v>
      </c>
      <c r="AC75" s="110">
        <v>1</v>
      </c>
      <c r="AD75" s="110"/>
      <c r="AE75" s="110"/>
      <c r="AF75" s="3"/>
      <c r="AG75" s="110"/>
      <c r="AH75" s="110"/>
      <c r="AI75" s="110"/>
      <c r="AJ75" s="110"/>
      <c r="AK75" s="110">
        <v>12</v>
      </c>
      <c r="BD75" s="3"/>
    </row>
    <row r="76" spans="1:56" x14ac:dyDescent="0.25">
      <c r="A76" s="10" t="s">
        <v>424</v>
      </c>
      <c r="B76" s="114">
        <v>8</v>
      </c>
      <c r="E76" s="114"/>
      <c r="F76" s="114"/>
      <c r="G76" s="114">
        <v>2</v>
      </c>
      <c r="H76" s="114">
        <v>1</v>
      </c>
      <c r="I76" s="114">
        <v>2</v>
      </c>
      <c r="J76" s="114">
        <v>2</v>
      </c>
      <c r="K76" s="114">
        <v>1</v>
      </c>
      <c r="L76" s="114">
        <v>1</v>
      </c>
      <c r="M76" s="114">
        <v>4</v>
      </c>
      <c r="N76" s="114">
        <v>1</v>
      </c>
      <c r="O76" s="114">
        <v>1</v>
      </c>
      <c r="P76" s="114">
        <v>1</v>
      </c>
      <c r="Q76" s="114">
        <v>1</v>
      </c>
      <c r="R76" s="114">
        <v>4</v>
      </c>
      <c r="S76" s="114">
        <v>2</v>
      </c>
      <c r="T76" s="114">
        <v>2</v>
      </c>
      <c r="U76" s="114">
        <v>1</v>
      </c>
      <c r="V76" s="114">
        <v>3</v>
      </c>
      <c r="W76" s="114">
        <v>2</v>
      </c>
      <c r="X76" s="114">
        <v>2</v>
      </c>
      <c r="Y76" s="114">
        <v>2</v>
      </c>
      <c r="Z76" s="114">
        <v>5</v>
      </c>
      <c r="AA76" s="114"/>
      <c r="AB76" s="114"/>
      <c r="AC76" s="114"/>
      <c r="AD76" s="114"/>
      <c r="AE76" s="114"/>
      <c r="AF76" s="3"/>
      <c r="AG76" s="114"/>
      <c r="AH76" s="114"/>
      <c r="AI76" s="114"/>
      <c r="AJ76" s="114"/>
      <c r="AK76" s="114">
        <v>16</v>
      </c>
      <c r="BD76" s="3"/>
    </row>
    <row r="77" spans="1:56" x14ac:dyDescent="0.25">
      <c r="A77" s="10" t="s">
        <v>434</v>
      </c>
      <c r="B77" s="125">
        <v>8</v>
      </c>
      <c r="E77" s="125"/>
      <c r="F77" s="125"/>
      <c r="G77" s="125">
        <v>2</v>
      </c>
      <c r="H77" s="125">
        <v>1</v>
      </c>
      <c r="I77" s="125">
        <v>2</v>
      </c>
      <c r="J77" s="125">
        <v>2</v>
      </c>
      <c r="K77" s="125">
        <v>1</v>
      </c>
      <c r="L77" s="125">
        <v>1</v>
      </c>
      <c r="M77" s="125">
        <v>2</v>
      </c>
      <c r="N77" s="125">
        <v>4</v>
      </c>
      <c r="O77" s="125">
        <v>2</v>
      </c>
      <c r="P77" s="125">
        <v>3</v>
      </c>
      <c r="Q77" s="125">
        <v>1</v>
      </c>
      <c r="R77" s="125">
        <v>1</v>
      </c>
      <c r="S77" s="125">
        <v>2</v>
      </c>
      <c r="T77" s="125">
        <v>3</v>
      </c>
      <c r="U77" s="125">
        <v>2</v>
      </c>
      <c r="V77" s="125">
        <v>1</v>
      </c>
      <c r="W77" s="125">
        <v>6</v>
      </c>
      <c r="X77" s="125">
        <v>3</v>
      </c>
      <c r="Y77" s="125">
        <v>2</v>
      </c>
      <c r="Z77" s="125">
        <v>4</v>
      </c>
      <c r="AA77" s="125">
        <v>2</v>
      </c>
      <c r="AB77" s="125">
        <v>7</v>
      </c>
      <c r="AC77" s="125">
        <v>3</v>
      </c>
      <c r="AD77" s="125">
        <v>8</v>
      </c>
      <c r="AE77" s="125"/>
      <c r="AF77" s="3"/>
      <c r="AG77" s="125"/>
      <c r="AH77" s="125"/>
      <c r="AI77" s="125"/>
      <c r="AJ77" s="125"/>
      <c r="AK77" s="125">
        <v>16</v>
      </c>
      <c r="BD77" s="3"/>
    </row>
    <row r="78" spans="1:56" x14ac:dyDescent="0.25">
      <c r="A78" s="10" t="s">
        <v>437</v>
      </c>
      <c r="B78" s="128">
        <v>8</v>
      </c>
      <c r="E78" s="128"/>
      <c r="F78" s="128"/>
      <c r="G78" s="128">
        <v>1</v>
      </c>
      <c r="H78" s="128">
        <v>1</v>
      </c>
      <c r="I78" s="128">
        <v>2</v>
      </c>
      <c r="J78" s="128">
        <v>1</v>
      </c>
      <c r="K78" s="128">
        <v>1</v>
      </c>
      <c r="L78" s="128">
        <v>1</v>
      </c>
      <c r="M78" s="128">
        <v>1</v>
      </c>
      <c r="N78" s="128">
        <v>1</v>
      </c>
      <c r="O78" s="128">
        <v>1</v>
      </c>
      <c r="P78" s="128">
        <v>2</v>
      </c>
      <c r="Q78" s="128">
        <v>1</v>
      </c>
      <c r="R78" s="128">
        <v>2</v>
      </c>
      <c r="S78" s="128">
        <v>6</v>
      </c>
      <c r="T78" s="128">
        <v>2</v>
      </c>
      <c r="U78" s="128">
        <v>2</v>
      </c>
      <c r="V78" s="128">
        <v>6</v>
      </c>
      <c r="W78" s="128">
        <v>6</v>
      </c>
      <c r="X78" s="128">
        <v>4</v>
      </c>
      <c r="Y78" s="128">
        <v>9</v>
      </c>
      <c r="Z78" s="128">
        <v>3</v>
      </c>
      <c r="AA78" s="128">
        <v>2</v>
      </c>
      <c r="AB78" s="128">
        <v>3</v>
      </c>
      <c r="AC78" s="128">
        <v>1</v>
      </c>
      <c r="AD78" s="128">
        <v>7</v>
      </c>
      <c r="AE78" s="128">
        <v>2</v>
      </c>
      <c r="AF78" s="3"/>
      <c r="AG78" s="128"/>
      <c r="AH78" s="128"/>
      <c r="AI78" s="128"/>
      <c r="AJ78" s="128"/>
      <c r="AK78" s="128">
        <v>15</v>
      </c>
      <c r="BD78" s="3"/>
    </row>
    <row r="79" spans="1:56" x14ac:dyDescent="0.25">
      <c r="A79" s="10" t="s">
        <v>444</v>
      </c>
      <c r="B79" s="132">
        <v>8</v>
      </c>
      <c r="E79" s="132"/>
      <c r="F79" s="132"/>
      <c r="G79" s="132">
        <v>1</v>
      </c>
      <c r="H79" s="132">
        <v>1</v>
      </c>
      <c r="I79" s="132">
        <v>2</v>
      </c>
      <c r="J79" s="132">
        <v>2</v>
      </c>
      <c r="K79" s="132">
        <v>4</v>
      </c>
      <c r="L79" s="132">
        <v>4</v>
      </c>
      <c r="M79" s="132">
        <v>1</v>
      </c>
      <c r="N79" s="132">
        <v>1</v>
      </c>
      <c r="O79" s="132">
        <v>2</v>
      </c>
      <c r="P79" s="132">
        <v>1</v>
      </c>
      <c r="Q79" s="132">
        <v>2</v>
      </c>
      <c r="R79" s="132">
        <v>1</v>
      </c>
      <c r="S79" s="132">
        <v>3</v>
      </c>
      <c r="T79" s="132">
        <v>2</v>
      </c>
      <c r="U79" s="132">
        <v>2</v>
      </c>
      <c r="V79" s="132">
        <v>4</v>
      </c>
      <c r="W79" s="132">
        <v>1</v>
      </c>
      <c r="X79" s="132">
        <v>1</v>
      </c>
      <c r="Y79" s="132">
        <v>1</v>
      </c>
      <c r="Z79" s="132">
        <v>3</v>
      </c>
      <c r="AA79" s="132">
        <v>6</v>
      </c>
      <c r="AB79" s="132">
        <v>1</v>
      </c>
      <c r="AC79" s="132">
        <v>2</v>
      </c>
      <c r="AD79" s="132">
        <v>2</v>
      </c>
      <c r="AE79" s="132">
        <v>3</v>
      </c>
      <c r="AF79" s="3">
        <v>3</v>
      </c>
      <c r="AG79" s="132"/>
      <c r="AH79" s="132"/>
      <c r="AI79" s="132"/>
      <c r="AJ79" s="132"/>
      <c r="AK79" s="132">
        <v>15</v>
      </c>
      <c r="BD79" s="3"/>
    </row>
    <row r="80" spans="1:56" x14ac:dyDescent="0.25">
      <c r="A80" s="10" t="s">
        <v>457</v>
      </c>
      <c r="B80" s="139">
        <v>8</v>
      </c>
      <c r="E80" s="139"/>
      <c r="F80" s="139"/>
      <c r="G80" s="139">
        <v>1</v>
      </c>
      <c r="H80" s="139">
        <v>1</v>
      </c>
      <c r="I80" s="139">
        <v>1</v>
      </c>
      <c r="J80" s="139">
        <v>4</v>
      </c>
      <c r="K80" s="139">
        <v>2</v>
      </c>
      <c r="L80" s="139">
        <v>2</v>
      </c>
      <c r="M80" s="139">
        <v>1</v>
      </c>
      <c r="N80" s="139">
        <v>6</v>
      </c>
      <c r="O80" s="139">
        <v>2</v>
      </c>
      <c r="P80" s="139">
        <v>2</v>
      </c>
      <c r="Q80" s="139">
        <v>2</v>
      </c>
      <c r="R80" s="139">
        <v>3</v>
      </c>
      <c r="S80" s="139">
        <v>5</v>
      </c>
      <c r="T80" s="139">
        <v>3</v>
      </c>
      <c r="U80" s="139">
        <v>5</v>
      </c>
      <c r="V80" s="139">
        <v>3</v>
      </c>
      <c r="W80" s="139">
        <v>1</v>
      </c>
      <c r="X80" s="139">
        <v>3</v>
      </c>
      <c r="Y80" s="139">
        <v>1</v>
      </c>
      <c r="Z80" s="139">
        <v>7</v>
      </c>
      <c r="AA80" s="139"/>
      <c r="AB80" s="139"/>
      <c r="AC80" s="139"/>
      <c r="AD80" s="139"/>
      <c r="AE80" s="139"/>
      <c r="AF80" s="3"/>
      <c r="AG80" s="139"/>
      <c r="AH80" s="139"/>
      <c r="AI80" s="139"/>
      <c r="AJ80" s="139"/>
      <c r="AK80" s="139">
        <v>12</v>
      </c>
      <c r="BD80" s="3"/>
    </row>
    <row r="81" spans="1:74" x14ac:dyDescent="0.25">
      <c r="A81" s="10" t="s">
        <v>462</v>
      </c>
      <c r="B81" s="143">
        <v>8</v>
      </c>
      <c r="E81" s="143"/>
      <c r="F81" s="143"/>
      <c r="G81" s="143">
        <v>1</v>
      </c>
      <c r="H81" s="143">
        <v>1</v>
      </c>
      <c r="I81" s="143">
        <v>2</v>
      </c>
      <c r="J81" s="143">
        <v>1</v>
      </c>
      <c r="K81" s="143">
        <v>1</v>
      </c>
      <c r="L81" s="143">
        <v>2</v>
      </c>
      <c r="M81" s="143">
        <v>1</v>
      </c>
      <c r="N81" s="143">
        <v>1</v>
      </c>
      <c r="O81" s="143">
        <v>1</v>
      </c>
      <c r="P81" s="143">
        <v>3</v>
      </c>
      <c r="Q81" s="143">
        <v>2</v>
      </c>
      <c r="R81" s="143">
        <v>1</v>
      </c>
      <c r="S81" s="143">
        <v>1</v>
      </c>
      <c r="T81" s="143">
        <v>3</v>
      </c>
      <c r="U81" s="143">
        <v>1</v>
      </c>
      <c r="V81" s="143">
        <v>1</v>
      </c>
      <c r="W81" s="143">
        <v>1</v>
      </c>
      <c r="X81" s="143">
        <v>1</v>
      </c>
      <c r="Y81" s="143">
        <v>7</v>
      </c>
      <c r="Z81" s="143">
        <v>4</v>
      </c>
      <c r="AA81" s="143">
        <v>2</v>
      </c>
      <c r="AB81" s="143">
        <v>3</v>
      </c>
      <c r="AC81" s="143">
        <v>2</v>
      </c>
      <c r="AD81" s="143"/>
      <c r="AE81" s="143"/>
      <c r="AF81" s="3"/>
      <c r="AG81" s="143"/>
      <c r="AH81" s="143"/>
      <c r="AI81" s="143"/>
      <c r="AJ81" s="143"/>
      <c r="AK81" s="143">
        <v>18</v>
      </c>
      <c r="BD81" s="3"/>
    </row>
    <row r="82" spans="1:74" x14ac:dyDescent="0.25">
      <c r="A82" s="5" t="s">
        <v>473</v>
      </c>
      <c r="B82" s="152">
        <v>8</v>
      </c>
      <c r="E82" s="152"/>
      <c r="F82" s="152"/>
      <c r="G82" s="152">
        <v>1</v>
      </c>
      <c r="H82" s="152">
        <v>1</v>
      </c>
      <c r="I82" s="152">
        <v>1</v>
      </c>
      <c r="J82" s="152">
        <v>1</v>
      </c>
      <c r="K82" s="152">
        <v>4</v>
      </c>
      <c r="L82" s="152">
        <v>1</v>
      </c>
      <c r="M82" s="152">
        <v>3</v>
      </c>
      <c r="N82" s="152">
        <v>1</v>
      </c>
      <c r="O82" s="152">
        <v>2</v>
      </c>
      <c r="P82" s="152">
        <v>2</v>
      </c>
      <c r="Q82" s="152">
        <v>2</v>
      </c>
      <c r="R82" s="152">
        <v>1</v>
      </c>
      <c r="S82" s="152">
        <v>2</v>
      </c>
      <c r="T82" s="152">
        <v>3</v>
      </c>
      <c r="U82" s="152">
        <v>1</v>
      </c>
      <c r="V82" s="152">
        <v>1</v>
      </c>
      <c r="W82" s="152">
        <v>1</v>
      </c>
      <c r="X82" s="152">
        <v>1</v>
      </c>
      <c r="Y82" s="152">
        <v>3</v>
      </c>
      <c r="Z82" s="152">
        <v>1</v>
      </c>
      <c r="AA82" s="152">
        <v>3</v>
      </c>
      <c r="AB82" s="152">
        <v>2</v>
      </c>
      <c r="AC82" s="152">
        <v>5</v>
      </c>
      <c r="AD82" s="152">
        <v>2</v>
      </c>
      <c r="AE82" s="152">
        <v>20</v>
      </c>
      <c r="AF82" s="3"/>
      <c r="AG82" s="152"/>
      <c r="AH82" s="152"/>
      <c r="AI82" s="152"/>
      <c r="AJ82" s="152"/>
      <c r="AK82" s="152">
        <v>18</v>
      </c>
      <c r="BD82" s="3"/>
    </row>
    <row r="83" spans="1:74" x14ac:dyDescent="0.25">
      <c r="A83" s="5" t="s">
        <v>476</v>
      </c>
      <c r="B83" s="156">
        <v>8</v>
      </c>
      <c r="E83" s="156"/>
      <c r="F83" s="156"/>
      <c r="G83" s="156">
        <v>1</v>
      </c>
      <c r="H83" s="156">
        <v>1</v>
      </c>
      <c r="I83" s="156">
        <v>1</v>
      </c>
      <c r="J83" s="156">
        <v>2</v>
      </c>
      <c r="K83" s="156">
        <v>1</v>
      </c>
      <c r="L83" s="156">
        <v>1</v>
      </c>
      <c r="M83" s="156">
        <v>2</v>
      </c>
      <c r="N83" s="156">
        <v>1</v>
      </c>
      <c r="O83" s="156">
        <v>3</v>
      </c>
      <c r="P83" s="156">
        <v>1</v>
      </c>
      <c r="Q83" s="156">
        <v>1</v>
      </c>
      <c r="R83" s="156">
        <v>1</v>
      </c>
      <c r="S83" s="156">
        <v>1</v>
      </c>
      <c r="T83" s="156">
        <v>4</v>
      </c>
      <c r="U83" s="156">
        <v>4</v>
      </c>
      <c r="V83" s="156">
        <v>2</v>
      </c>
      <c r="W83" s="156">
        <v>2</v>
      </c>
      <c r="X83" s="156">
        <v>2</v>
      </c>
      <c r="Y83" s="156">
        <v>2</v>
      </c>
      <c r="Z83" s="156">
        <v>3</v>
      </c>
      <c r="AA83" s="156">
        <v>1</v>
      </c>
      <c r="AB83" s="156">
        <v>3</v>
      </c>
      <c r="AC83" s="156">
        <v>1</v>
      </c>
      <c r="AD83" s="156">
        <v>5</v>
      </c>
      <c r="AE83" s="156">
        <v>5</v>
      </c>
      <c r="AF83" s="3"/>
      <c r="AG83" s="156"/>
      <c r="AH83" s="156"/>
      <c r="AI83" s="156"/>
      <c r="AJ83" s="156"/>
      <c r="AK83" s="156">
        <v>17</v>
      </c>
      <c r="BD83" s="3"/>
    </row>
    <row r="84" spans="1:74" x14ac:dyDescent="0.25">
      <c r="A84" s="5" t="s">
        <v>479</v>
      </c>
      <c r="B84" s="158">
        <v>8</v>
      </c>
      <c r="E84" s="158"/>
      <c r="F84" s="158"/>
      <c r="G84" s="158">
        <v>1</v>
      </c>
      <c r="H84" s="158">
        <v>1</v>
      </c>
      <c r="I84" s="158">
        <v>1</v>
      </c>
      <c r="J84" s="158">
        <v>2</v>
      </c>
      <c r="K84" s="158">
        <v>2</v>
      </c>
      <c r="L84" s="158">
        <v>2</v>
      </c>
      <c r="M84" s="158">
        <v>3</v>
      </c>
      <c r="N84" s="158">
        <v>2</v>
      </c>
      <c r="O84" s="158">
        <v>1</v>
      </c>
      <c r="P84" s="158">
        <v>3</v>
      </c>
      <c r="Q84" s="158">
        <v>3</v>
      </c>
      <c r="R84" s="158">
        <v>2</v>
      </c>
      <c r="S84" s="158">
        <v>1</v>
      </c>
      <c r="T84" s="158">
        <v>1</v>
      </c>
      <c r="U84" s="158">
        <v>1</v>
      </c>
      <c r="V84" s="158">
        <v>3</v>
      </c>
      <c r="W84" s="158">
        <v>5</v>
      </c>
      <c r="X84" s="158">
        <v>7</v>
      </c>
      <c r="Y84" s="158">
        <v>3</v>
      </c>
      <c r="Z84" s="158">
        <v>2</v>
      </c>
      <c r="AA84" s="158">
        <v>3</v>
      </c>
      <c r="AB84" s="158"/>
      <c r="AC84" s="158"/>
      <c r="AD84" s="158"/>
      <c r="AE84" s="158"/>
      <c r="AF84" s="3"/>
      <c r="AG84" s="158"/>
      <c r="AH84" s="158"/>
      <c r="AI84" s="158"/>
      <c r="AJ84" s="158"/>
      <c r="AK84" s="158">
        <v>16</v>
      </c>
      <c r="BD84" s="3"/>
    </row>
    <row r="85" spans="1:74" customFormat="1" x14ac:dyDescent="0.25">
      <c r="A85" s="5" t="s">
        <v>481</v>
      </c>
      <c r="B85" s="160">
        <v>8</v>
      </c>
      <c r="C85" s="176"/>
      <c r="D85" s="175"/>
      <c r="E85" s="160"/>
      <c r="F85" s="160"/>
      <c r="G85" s="160">
        <v>1</v>
      </c>
      <c r="H85" s="160">
        <v>1</v>
      </c>
      <c r="I85" s="160">
        <v>1</v>
      </c>
      <c r="J85" s="160">
        <v>1</v>
      </c>
      <c r="K85" s="160">
        <v>2</v>
      </c>
      <c r="L85" s="160">
        <v>1</v>
      </c>
      <c r="M85" s="160">
        <v>1</v>
      </c>
      <c r="N85" s="160">
        <v>3</v>
      </c>
      <c r="O85" s="160">
        <v>1</v>
      </c>
      <c r="P85" s="160">
        <v>1</v>
      </c>
      <c r="Q85" s="160">
        <v>2</v>
      </c>
      <c r="R85" s="160">
        <v>4</v>
      </c>
      <c r="S85" s="160">
        <v>2</v>
      </c>
      <c r="T85" s="160">
        <v>3</v>
      </c>
      <c r="U85" s="160">
        <v>4</v>
      </c>
      <c r="V85" s="160">
        <v>1</v>
      </c>
      <c r="W85" s="160">
        <v>2</v>
      </c>
      <c r="X85" s="160">
        <v>1</v>
      </c>
      <c r="Y85" s="160">
        <v>1</v>
      </c>
      <c r="Z85" s="160">
        <v>1</v>
      </c>
      <c r="AA85" s="160">
        <v>4</v>
      </c>
      <c r="AB85" s="160">
        <v>1</v>
      </c>
      <c r="AC85" s="160">
        <v>5</v>
      </c>
      <c r="AD85" s="160">
        <v>7</v>
      </c>
      <c r="AE85" s="160">
        <v>1</v>
      </c>
      <c r="AF85" s="3">
        <v>1</v>
      </c>
      <c r="AG85" s="160">
        <v>3</v>
      </c>
      <c r="AH85" s="160"/>
      <c r="AI85" s="160"/>
      <c r="AJ85" s="160"/>
      <c r="AK85" s="160">
        <v>16</v>
      </c>
      <c r="AR85" s="1"/>
      <c r="BB85" s="1"/>
      <c r="BD85" s="4"/>
      <c r="BL85" s="1"/>
      <c r="BT85" s="1"/>
      <c r="BU85" s="1"/>
      <c r="BV85" s="1"/>
    </row>
    <row r="86" spans="1:74" customFormat="1" x14ac:dyDescent="0.25">
      <c r="A86" s="5" t="s">
        <v>482</v>
      </c>
      <c r="B86" s="160">
        <v>8</v>
      </c>
      <c r="C86" s="176"/>
      <c r="D86" s="175"/>
      <c r="E86" s="160"/>
      <c r="F86" s="160"/>
      <c r="G86" s="160">
        <v>2</v>
      </c>
      <c r="H86" s="160">
        <v>2</v>
      </c>
      <c r="I86" s="160">
        <v>1</v>
      </c>
      <c r="J86" s="160">
        <v>3</v>
      </c>
      <c r="K86" s="160">
        <v>1</v>
      </c>
      <c r="L86" s="160">
        <v>1</v>
      </c>
      <c r="M86" s="160">
        <v>1</v>
      </c>
      <c r="N86" s="160">
        <v>2</v>
      </c>
      <c r="O86" s="160">
        <v>1</v>
      </c>
      <c r="P86" s="160">
        <v>3</v>
      </c>
      <c r="Q86" s="160">
        <v>2</v>
      </c>
      <c r="R86" s="160">
        <v>2</v>
      </c>
      <c r="S86" s="160">
        <v>5</v>
      </c>
      <c r="T86" s="160">
        <v>1</v>
      </c>
      <c r="U86" s="160">
        <v>1</v>
      </c>
      <c r="V86" s="160">
        <v>4</v>
      </c>
      <c r="W86" s="160">
        <v>2</v>
      </c>
      <c r="X86" s="160">
        <v>4</v>
      </c>
      <c r="Y86" s="160">
        <v>4</v>
      </c>
      <c r="Z86" s="160">
        <v>2</v>
      </c>
      <c r="AA86" s="160"/>
      <c r="AB86" s="160"/>
      <c r="AC86" s="160"/>
      <c r="AD86" s="160"/>
      <c r="AE86" s="160"/>
      <c r="AF86" s="3"/>
      <c r="AG86" s="160"/>
      <c r="AH86" s="160"/>
      <c r="AI86" s="160"/>
      <c r="AJ86" s="160"/>
      <c r="AK86" s="160">
        <v>15</v>
      </c>
      <c r="AR86" s="1"/>
      <c r="BB86" s="1"/>
      <c r="BD86" s="4"/>
      <c r="BL86" s="1"/>
      <c r="BT86" s="1"/>
      <c r="BU86" s="1"/>
      <c r="BV86" s="1"/>
    </row>
    <row r="87" spans="1:74" customFormat="1" x14ac:dyDescent="0.25">
      <c r="A87" s="5" t="s">
        <v>492</v>
      </c>
      <c r="B87" s="165">
        <v>8</v>
      </c>
      <c r="C87" s="176"/>
      <c r="D87" s="175"/>
      <c r="E87" s="165"/>
      <c r="F87" s="165"/>
      <c r="G87" s="165">
        <v>1</v>
      </c>
      <c r="H87" s="165">
        <v>1</v>
      </c>
      <c r="I87" s="165">
        <v>1</v>
      </c>
      <c r="J87" s="165">
        <v>4</v>
      </c>
      <c r="K87" s="165">
        <v>1</v>
      </c>
      <c r="L87" s="165">
        <v>2</v>
      </c>
      <c r="M87" s="165">
        <v>1</v>
      </c>
      <c r="N87" s="165">
        <v>1</v>
      </c>
      <c r="O87" s="165">
        <v>1</v>
      </c>
      <c r="P87" s="165">
        <v>2</v>
      </c>
      <c r="Q87" s="165">
        <v>1</v>
      </c>
      <c r="R87" s="165">
        <v>6</v>
      </c>
      <c r="S87" s="165">
        <v>4</v>
      </c>
      <c r="T87" s="165">
        <v>1</v>
      </c>
      <c r="U87" s="165">
        <v>1</v>
      </c>
      <c r="V87" s="165">
        <v>2</v>
      </c>
      <c r="W87" s="165">
        <v>2</v>
      </c>
      <c r="X87" s="165">
        <v>5</v>
      </c>
      <c r="Y87" s="165">
        <v>9</v>
      </c>
      <c r="Z87" s="165">
        <v>4</v>
      </c>
      <c r="AA87" s="165">
        <v>3</v>
      </c>
      <c r="AB87" s="165"/>
      <c r="AC87" s="165"/>
      <c r="AD87" s="165"/>
      <c r="AE87" s="165"/>
      <c r="AF87" s="3"/>
      <c r="AG87" s="165"/>
      <c r="AH87" s="165"/>
      <c r="AI87" s="165"/>
      <c r="AJ87" s="165"/>
      <c r="AK87" s="165">
        <v>16</v>
      </c>
      <c r="AR87" s="1"/>
      <c r="BB87" s="1"/>
      <c r="BD87" s="4"/>
      <c r="BL87" s="1"/>
      <c r="BT87" s="1"/>
      <c r="BU87" s="1"/>
      <c r="BV87" s="1"/>
    </row>
    <row r="88" spans="1:74" customFormat="1" x14ac:dyDescent="0.25">
      <c r="A88" s="5" t="s">
        <v>498</v>
      </c>
      <c r="B88" s="165">
        <v>8</v>
      </c>
      <c r="C88" s="176"/>
      <c r="D88" s="175"/>
      <c r="E88" s="165"/>
      <c r="F88" s="165"/>
      <c r="G88" s="165">
        <v>1</v>
      </c>
      <c r="H88" s="165">
        <v>1</v>
      </c>
      <c r="I88" s="165">
        <v>1</v>
      </c>
      <c r="J88" s="165">
        <v>2</v>
      </c>
      <c r="K88" s="165">
        <v>1</v>
      </c>
      <c r="L88" s="165">
        <v>1</v>
      </c>
      <c r="M88" s="165">
        <v>1</v>
      </c>
      <c r="N88" s="165">
        <v>1</v>
      </c>
      <c r="O88" s="165">
        <v>2</v>
      </c>
      <c r="P88" s="165">
        <v>1</v>
      </c>
      <c r="Q88" s="165">
        <v>3</v>
      </c>
      <c r="R88" s="165">
        <v>1</v>
      </c>
      <c r="S88" s="165">
        <v>6</v>
      </c>
      <c r="T88" s="165">
        <v>4</v>
      </c>
      <c r="U88" s="165">
        <v>1</v>
      </c>
      <c r="V88" s="165">
        <v>2</v>
      </c>
      <c r="W88" s="165">
        <v>1</v>
      </c>
      <c r="X88" s="165">
        <v>2</v>
      </c>
      <c r="Y88" s="165">
        <v>2</v>
      </c>
      <c r="Z88" s="165">
        <v>6</v>
      </c>
      <c r="AA88" s="165">
        <v>4</v>
      </c>
      <c r="AB88" s="165">
        <v>3</v>
      </c>
      <c r="AC88" s="165">
        <v>2</v>
      </c>
      <c r="AD88" s="165"/>
      <c r="AE88" s="165"/>
      <c r="AF88" s="3"/>
      <c r="AG88" s="165"/>
      <c r="AH88" s="165"/>
      <c r="AI88" s="165"/>
      <c r="AJ88" s="165"/>
      <c r="AK88" s="165">
        <v>17</v>
      </c>
      <c r="AR88" s="1"/>
      <c r="BB88" s="1"/>
      <c r="BD88" s="4"/>
      <c r="BL88" s="1"/>
      <c r="BT88" s="1"/>
      <c r="BU88" s="1"/>
      <c r="BV88" s="1"/>
    </row>
    <row r="89" spans="1:74" customFormat="1" x14ac:dyDescent="0.25">
      <c r="A89" s="5" t="s">
        <v>501</v>
      </c>
      <c r="B89" s="169">
        <v>8</v>
      </c>
      <c r="C89" s="176"/>
      <c r="D89" s="175"/>
      <c r="E89" s="169"/>
      <c r="F89" s="169"/>
      <c r="G89" s="169">
        <v>1</v>
      </c>
      <c r="H89" s="169">
        <v>1</v>
      </c>
      <c r="I89" s="169">
        <v>1</v>
      </c>
      <c r="J89" s="169">
        <v>1</v>
      </c>
      <c r="K89" s="169">
        <v>2</v>
      </c>
      <c r="L89" s="169">
        <v>1</v>
      </c>
      <c r="M89" s="169">
        <v>1</v>
      </c>
      <c r="N89" s="169">
        <v>1</v>
      </c>
      <c r="O89" s="169">
        <v>1</v>
      </c>
      <c r="P89" s="169">
        <v>1</v>
      </c>
      <c r="Q89" s="169">
        <v>2</v>
      </c>
      <c r="R89" s="169">
        <v>4</v>
      </c>
      <c r="S89" s="169">
        <v>5</v>
      </c>
      <c r="T89" s="169">
        <v>1</v>
      </c>
      <c r="U89" s="169">
        <v>1</v>
      </c>
      <c r="V89" s="169">
        <v>4</v>
      </c>
      <c r="W89" s="169">
        <v>2</v>
      </c>
      <c r="X89" s="169">
        <v>1</v>
      </c>
      <c r="Y89" s="169">
        <v>4</v>
      </c>
      <c r="Z89" s="169">
        <v>4</v>
      </c>
      <c r="AA89" s="169"/>
      <c r="AB89" s="169"/>
      <c r="AC89" s="169"/>
      <c r="AD89" s="169"/>
      <c r="AE89" s="169"/>
      <c r="AF89" s="3"/>
      <c r="AG89" s="169"/>
      <c r="AH89" s="169"/>
      <c r="AI89" s="169"/>
      <c r="AJ89" s="169"/>
      <c r="AK89" s="169">
        <v>17</v>
      </c>
      <c r="AR89" s="1"/>
      <c r="BB89" s="1"/>
      <c r="BD89" s="4"/>
      <c r="BL89" s="1"/>
      <c r="BT89" s="1"/>
      <c r="BU89" s="1"/>
      <c r="BV89" s="1"/>
    </row>
    <row r="90" spans="1:74" customFormat="1" x14ac:dyDescent="0.25">
      <c r="A90" s="5" t="s">
        <v>505</v>
      </c>
      <c r="B90" s="169">
        <v>8</v>
      </c>
      <c r="C90" s="176"/>
      <c r="D90" s="175"/>
      <c r="E90" s="169"/>
      <c r="F90" s="169"/>
      <c r="G90" s="169">
        <v>1</v>
      </c>
      <c r="H90" s="169">
        <v>1</v>
      </c>
      <c r="I90" s="169">
        <v>1</v>
      </c>
      <c r="J90" s="169">
        <v>2</v>
      </c>
      <c r="K90" s="169">
        <v>1</v>
      </c>
      <c r="L90" s="169">
        <v>1</v>
      </c>
      <c r="M90" s="169">
        <v>1</v>
      </c>
      <c r="N90" s="169">
        <v>1</v>
      </c>
      <c r="O90" s="169">
        <v>2</v>
      </c>
      <c r="P90" s="169">
        <v>1</v>
      </c>
      <c r="Q90" s="169">
        <v>3</v>
      </c>
      <c r="R90" s="169">
        <v>1</v>
      </c>
      <c r="S90" s="169">
        <v>1</v>
      </c>
      <c r="T90" s="169">
        <v>2</v>
      </c>
      <c r="U90" s="169">
        <v>3</v>
      </c>
      <c r="V90" s="169">
        <v>1</v>
      </c>
      <c r="W90" s="169">
        <v>2</v>
      </c>
      <c r="X90" s="169">
        <v>1</v>
      </c>
      <c r="Y90" s="169">
        <v>1</v>
      </c>
      <c r="Z90" s="169">
        <v>1</v>
      </c>
      <c r="AA90" s="169">
        <v>1</v>
      </c>
      <c r="AB90" s="169">
        <v>1</v>
      </c>
      <c r="AC90" s="169">
        <v>12</v>
      </c>
      <c r="AD90" s="169"/>
      <c r="AE90" s="169"/>
      <c r="AF90" s="3"/>
      <c r="AG90" s="169"/>
      <c r="AH90" s="169"/>
      <c r="AI90" s="169"/>
      <c r="AJ90" s="169"/>
      <c r="AK90" s="169">
        <v>22</v>
      </c>
      <c r="AR90" s="1"/>
      <c r="BB90" s="1"/>
      <c r="BD90" s="4"/>
      <c r="BL90" s="1"/>
      <c r="BT90" s="1"/>
      <c r="BU90" s="1"/>
      <c r="BV90" s="1"/>
    </row>
    <row r="91" spans="1:74" customFormat="1" x14ac:dyDescent="0.25">
      <c r="A91" s="5" t="s">
        <v>507</v>
      </c>
      <c r="B91" s="169">
        <v>8</v>
      </c>
      <c r="C91" s="176"/>
      <c r="D91" s="175"/>
      <c r="E91" s="169"/>
      <c r="F91" s="169"/>
      <c r="G91" s="169">
        <v>2</v>
      </c>
      <c r="H91" s="169">
        <v>1</v>
      </c>
      <c r="I91" s="169">
        <v>1</v>
      </c>
      <c r="J91" s="169">
        <v>1</v>
      </c>
      <c r="K91" s="169">
        <v>2</v>
      </c>
      <c r="L91" s="169">
        <v>3</v>
      </c>
      <c r="M91" s="169">
        <v>2</v>
      </c>
      <c r="N91" s="169">
        <v>1</v>
      </c>
      <c r="O91" s="169">
        <v>4</v>
      </c>
      <c r="P91" s="169">
        <v>2</v>
      </c>
      <c r="Q91" s="169">
        <v>1</v>
      </c>
      <c r="R91" s="169">
        <v>2</v>
      </c>
      <c r="S91" s="169">
        <v>1</v>
      </c>
      <c r="T91" s="169">
        <v>3</v>
      </c>
      <c r="U91" s="169">
        <v>1</v>
      </c>
      <c r="V91" s="169">
        <v>10</v>
      </c>
      <c r="W91" s="169">
        <v>5</v>
      </c>
      <c r="X91" s="169">
        <v>6</v>
      </c>
      <c r="Y91" s="169">
        <v>1</v>
      </c>
      <c r="Z91" s="169"/>
      <c r="AA91" s="169"/>
      <c r="AB91" s="169"/>
      <c r="AC91" s="169"/>
      <c r="AD91" s="169"/>
      <c r="AE91" s="169"/>
      <c r="AF91" s="3"/>
      <c r="AG91" s="169"/>
      <c r="AH91" s="169"/>
      <c r="AI91" s="169"/>
      <c r="AJ91" s="169"/>
      <c r="AK91" s="169">
        <v>15</v>
      </c>
      <c r="AR91" s="1"/>
      <c r="BB91" s="1"/>
      <c r="BD91" s="4"/>
      <c r="BL91" s="1"/>
      <c r="BT91" s="1"/>
      <c r="BU91" s="1"/>
      <c r="BV91" s="1"/>
    </row>
    <row r="92" spans="1:74" customFormat="1" x14ac:dyDescent="0.25">
      <c r="A92" s="5" t="s">
        <v>508</v>
      </c>
      <c r="B92" s="171">
        <v>8</v>
      </c>
      <c r="C92" s="176"/>
      <c r="D92" s="175"/>
      <c r="E92" s="171"/>
      <c r="F92" s="171"/>
      <c r="G92" s="171">
        <v>2</v>
      </c>
      <c r="H92" s="171">
        <v>1</v>
      </c>
      <c r="I92" s="171">
        <v>1</v>
      </c>
      <c r="J92" s="171">
        <v>1</v>
      </c>
      <c r="K92" s="171">
        <v>1</v>
      </c>
      <c r="L92" s="171">
        <v>1</v>
      </c>
      <c r="M92" s="171">
        <v>2</v>
      </c>
      <c r="N92" s="171">
        <v>2</v>
      </c>
      <c r="O92" s="171">
        <v>1</v>
      </c>
      <c r="P92" s="171">
        <v>2</v>
      </c>
      <c r="Q92" s="171">
        <v>3</v>
      </c>
      <c r="R92" s="171">
        <v>3</v>
      </c>
      <c r="S92" s="171">
        <v>1</v>
      </c>
      <c r="T92" s="171">
        <v>3</v>
      </c>
      <c r="U92" s="171">
        <v>1</v>
      </c>
      <c r="V92" s="171">
        <v>5</v>
      </c>
      <c r="W92" s="171">
        <v>2</v>
      </c>
      <c r="X92" s="171">
        <v>2</v>
      </c>
      <c r="Y92" s="171"/>
      <c r="Z92" s="171"/>
      <c r="AA92" s="171"/>
      <c r="AB92" s="171"/>
      <c r="AC92" s="171"/>
      <c r="AD92" s="171"/>
      <c r="AE92" s="171"/>
      <c r="AF92" s="3"/>
      <c r="AG92" s="171"/>
      <c r="AH92" s="171"/>
      <c r="AI92" s="171"/>
      <c r="AJ92" s="171"/>
      <c r="AK92" s="171">
        <v>16</v>
      </c>
      <c r="AR92" s="1"/>
      <c r="BB92" s="1"/>
      <c r="BD92" s="4"/>
      <c r="BL92" s="1"/>
      <c r="BT92" s="1"/>
      <c r="BU92" s="1"/>
      <c r="BV92" s="1"/>
    </row>
    <row r="93" spans="1:74" customFormat="1" x14ac:dyDescent="0.25">
      <c r="A93" s="5" t="s">
        <v>512</v>
      </c>
      <c r="B93" s="171">
        <v>8</v>
      </c>
      <c r="C93" s="176"/>
      <c r="D93" s="175"/>
      <c r="E93" s="171"/>
      <c r="F93" s="171"/>
      <c r="G93" s="171">
        <v>2</v>
      </c>
      <c r="H93" s="171">
        <v>2</v>
      </c>
      <c r="I93" s="171">
        <v>2</v>
      </c>
      <c r="J93" s="171">
        <v>2</v>
      </c>
      <c r="K93" s="171">
        <v>1</v>
      </c>
      <c r="L93" s="171">
        <v>2</v>
      </c>
      <c r="M93" s="171">
        <v>1</v>
      </c>
      <c r="N93" s="171">
        <v>1</v>
      </c>
      <c r="O93" s="171">
        <v>1</v>
      </c>
      <c r="P93" s="171">
        <v>1</v>
      </c>
      <c r="Q93" s="171">
        <v>2</v>
      </c>
      <c r="R93" s="171">
        <v>1</v>
      </c>
      <c r="S93" s="171">
        <v>1</v>
      </c>
      <c r="T93" s="171">
        <v>8</v>
      </c>
      <c r="U93" s="171">
        <v>1</v>
      </c>
      <c r="V93" s="171">
        <v>4</v>
      </c>
      <c r="W93" s="171">
        <v>2</v>
      </c>
      <c r="X93" s="171">
        <v>1</v>
      </c>
      <c r="Y93" s="171">
        <v>1</v>
      </c>
      <c r="Z93" s="171">
        <v>2</v>
      </c>
      <c r="AA93" s="171">
        <v>2</v>
      </c>
      <c r="AB93" s="171">
        <v>5</v>
      </c>
      <c r="AC93" s="171">
        <v>7</v>
      </c>
      <c r="AD93" s="171">
        <v>2</v>
      </c>
      <c r="AE93" s="171"/>
      <c r="AF93" s="3"/>
      <c r="AG93" s="171"/>
      <c r="AH93" s="171"/>
      <c r="AI93" s="171"/>
      <c r="AJ93" s="171"/>
      <c r="AK93" s="171">
        <v>15</v>
      </c>
      <c r="AR93" s="1"/>
      <c r="BB93" s="1"/>
      <c r="BD93" s="4"/>
      <c r="BL93" s="1"/>
      <c r="BT93" s="1"/>
      <c r="BU93" s="1"/>
      <c r="BV93" s="1"/>
    </row>
    <row r="94" spans="1:74" customFormat="1" x14ac:dyDescent="0.25">
      <c r="A94" s="5" t="s">
        <v>519</v>
      </c>
      <c r="B94" s="172">
        <v>8</v>
      </c>
      <c r="C94" s="176"/>
      <c r="D94" s="175"/>
      <c r="E94" s="172"/>
      <c r="F94" s="172"/>
      <c r="G94" s="172">
        <v>1</v>
      </c>
      <c r="H94" s="172">
        <v>1</v>
      </c>
      <c r="I94" s="172">
        <v>2</v>
      </c>
      <c r="J94" s="172">
        <v>2</v>
      </c>
      <c r="K94" s="172">
        <v>2</v>
      </c>
      <c r="L94" s="172">
        <v>4</v>
      </c>
      <c r="M94" s="172">
        <v>2</v>
      </c>
      <c r="N94" s="172">
        <v>2</v>
      </c>
      <c r="O94" s="172">
        <v>2</v>
      </c>
      <c r="P94" s="172">
        <v>1</v>
      </c>
      <c r="Q94" s="172">
        <v>1</v>
      </c>
      <c r="R94" s="172">
        <v>1</v>
      </c>
      <c r="S94" s="172">
        <v>3</v>
      </c>
      <c r="T94" s="172">
        <v>2</v>
      </c>
      <c r="U94" s="172">
        <v>1</v>
      </c>
      <c r="V94" s="172">
        <v>3</v>
      </c>
      <c r="W94" s="172">
        <v>3</v>
      </c>
      <c r="X94" s="172">
        <v>4</v>
      </c>
      <c r="Y94" s="172">
        <v>1</v>
      </c>
      <c r="Z94" s="172">
        <v>5</v>
      </c>
      <c r="AA94" s="172">
        <v>6</v>
      </c>
      <c r="AB94" s="172">
        <v>1</v>
      </c>
      <c r="AC94" s="172">
        <v>3</v>
      </c>
      <c r="AD94" s="172"/>
      <c r="AE94" s="172"/>
      <c r="AF94" s="3"/>
      <c r="AG94" s="172"/>
      <c r="AH94" s="172"/>
      <c r="AI94" s="172"/>
      <c r="AJ94" s="172"/>
      <c r="AK94" s="172">
        <v>16</v>
      </c>
      <c r="AM94" s="7"/>
      <c r="AP94" s="7"/>
      <c r="AR94" s="12"/>
      <c r="BB94" s="12"/>
      <c r="BD94" s="4"/>
      <c r="BL94" s="12"/>
      <c r="BT94" s="12"/>
      <c r="BU94" s="12"/>
      <c r="BV94" s="12"/>
    </row>
    <row r="95" spans="1:74" customFormat="1" x14ac:dyDescent="0.25">
      <c r="A95" s="5" t="s">
        <v>527</v>
      </c>
      <c r="B95" s="175">
        <v>8</v>
      </c>
      <c r="C95" s="176"/>
      <c r="D95" s="175"/>
      <c r="E95" s="175"/>
      <c r="F95" s="175"/>
      <c r="G95" s="175">
        <v>1</v>
      </c>
      <c r="H95" s="175">
        <v>1</v>
      </c>
      <c r="I95" s="175">
        <v>1</v>
      </c>
      <c r="J95" s="175">
        <v>1</v>
      </c>
      <c r="K95" s="175">
        <v>1</v>
      </c>
      <c r="L95" s="175">
        <v>2</v>
      </c>
      <c r="M95" s="175">
        <v>1</v>
      </c>
      <c r="N95" s="175">
        <v>1</v>
      </c>
      <c r="O95" s="175">
        <v>2</v>
      </c>
      <c r="P95" s="175">
        <v>1</v>
      </c>
      <c r="Q95" s="175">
        <v>4</v>
      </c>
      <c r="R95" s="175">
        <v>1</v>
      </c>
      <c r="S95" s="175">
        <v>4</v>
      </c>
      <c r="T95" s="175">
        <v>2</v>
      </c>
      <c r="U95" s="175">
        <v>1</v>
      </c>
      <c r="V95" s="175">
        <v>2</v>
      </c>
      <c r="W95" s="175">
        <v>4</v>
      </c>
      <c r="X95" s="175">
        <v>3</v>
      </c>
      <c r="Y95" s="175">
        <v>4</v>
      </c>
      <c r="Z95" s="175">
        <v>6</v>
      </c>
      <c r="AA95" s="175">
        <v>2</v>
      </c>
      <c r="AB95" s="175">
        <v>4</v>
      </c>
      <c r="AC95" s="175">
        <v>1</v>
      </c>
      <c r="AD95" s="175"/>
      <c r="AE95" s="175"/>
      <c r="AF95" s="3"/>
      <c r="AG95" s="175"/>
      <c r="AH95" s="175"/>
      <c r="AI95" s="175"/>
      <c r="AJ95" s="175"/>
      <c r="AK95" s="175">
        <v>17</v>
      </c>
      <c r="AM95" s="7"/>
      <c r="AP95" s="7"/>
      <c r="AR95" s="12"/>
      <c r="BB95" s="12"/>
      <c r="BD95" s="4"/>
      <c r="BL95" s="12"/>
      <c r="BT95" s="12"/>
      <c r="BU95" s="12"/>
      <c r="BV95" s="12"/>
    </row>
    <row r="96" spans="1:74" customFormat="1" x14ac:dyDescent="0.25">
      <c r="A96" s="5" t="s">
        <v>530</v>
      </c>
      <c r="B96" s="175">
        <v>8</v>
      </c>
      <c r="C96" s="176"/>
      <c r="D96" s="175"/>
      <c r="E96" s="175"/>
      <c r="F96" s="175"/>
      <c r="G96" s="175">
        <v>1</v>
      </c>
      <c r="H96" s="175">
        <v>1</v>
      </c>
      <c r="I96" s="175">
        <v>1</v>
      </c>
      <c r="J96" s="175">
        <v>1</v>
      </c>
      <c r="K96" s="175">
        <v>1</v>
      </c>
      <c r="L96" s="175">
        <v>4</v>
      </c>
      <c r="M96" s="175">
        <v>1</v>
      </c>
      <c r="N96" s="175">
        <v>1</v>
      </c>
      <c r="O96" s="175">
        <v>1</v>
      </c>
      <c r="P96" s="175">
        <v>3</v>
      </c>
      <c r="Q96" s="175">
        <v>2</v>
      </c>
      <c r="R96" s="175">
        <v>1</v>
      </c>
      <c r="S96" s="175">
        <v>1</v>
      </c>
      <c r="T96" s="175">
        <v>1</v>
      </c>
      <c r="U96" s="175">
        <v>2</v>
      </c>
      <c r="V96" s="175">
        <v>2</v>
      </c>
      <c r="W96" s="175">
        <v>1</v>
      </c>
      <c r="X96" s="175">
        <v>4</v>
      </c>
      <c r="Y96" s="175">
        <v>3</v>
      </c>
      <c r="Z96" s="175">
        <v>1</v>
      </c>
      <c r="AA96" s="175">
        <v>1</v>
      </c>
      <c r="AB96" s="175">
        <v>12</v>
      </c>
      <c r="AC96" s="175">
        <v>6</v>
      </c>
      <c r="AD96" s="175">
        <v>1</v>
      </c>
      <c r="AE96" s="175"/>
      <c r="AF96" s="3"/>
      <c r="AG96" s="175"/>
      <c r="AH96" s="175"/>
      <c r="AI96" s="175"/>
      <c r="AJ96" s="175"/>
      <c r="AK96" s="175">
        <v>18</v>
      </c>
      <c r="AM96" s="7"/>
      <c r="AP96" s="7"/>
      <c r="AR96" s="12"/>
      <c r="BB96" s="12"/>
      <c r="BD96" s="4"/>
      <c r="BL96" s="12"/>
      <c r="BT96" s="12"/>
      <c r="BU96" s="12"/>
      <c r="BV96" s="12"/>
    </row>
    <row r="97" spans="1:74" customFormat="1" x14ac:dyDescent="0.25">
      <c r="A97" s="5" t="s">
        <v>533</v>
      </c>
      <c r="B97" s="175">
        <v>8</v>
      </c>
      <c r="C97" s="176"/>
      <c r="D97" s="175"/>
      <c r="E97" s="175"/>
      <c r="F97" s="175"/>
      <c r="G97" s="175">
        <v>1</v>
      </c>
      <c r="H97" s="175">
        <v>1</v>
      </c>
      <c r="I97" s="175">
        <v>1</v>
      </c>
      <c r="J97" s="175">
        <v>1</v>
      </c>
      <c r="K97" s="175">
        <v>1</v>
      </c>
      <c r="L97" s="175">
        <v>2</v>
      </c>
      <c r="M97" s="175">
        <v>1</v>
      </c>
      <c r="N97" s="175">
        <v>1</v>
      </c>
      <c r="O97" s="175">
        <v>2</v>
      </c>
      <c r="P97" s="175">
        <v>1</v>
      </c>
      <c r="Q97" s="175">
        <v>1</v>
      </c>
      <c r="R97" s="175">
        <v>1</v>
      </c>
      <c r="S97" s="175">
        <v>2</v>
      </c>
      <c r="T97" s="175">
        <v>3</v>
      </c>
      <c r="U97" s="175">
        <v>1</v>
      </c>
      <c r="V97" s="175">
        <v>1</v>
      </c>
      <c r="W97" s="175">
        <v>2</v>
      </c>
      <c r="X97" s="175">
        <v>3</v>
      </c>
      <c r="Y97" s="175">
        <v>2</v>
      </c>
      <c r="Z97" s="175">
        <v>10</v>
      </c>
      <c r="AA97" s="175">
        <v>1</v>
      </c>
      <c r="AB97" s="175">
        <v>3</v>
      </c>
      <c r="AC97" s="175"/>
      <c r="AD97" s="175"/>
      <c r="AE97" s="175"/>
      <c r="AF97" s="3"/>
      <c r="AG97" s="175"/>
      <c r="AH97" s="175"/>
      <c r="AI97" s="175"/>
      <c r="AJ97" s="175"/>
      <c r="AK97" s="175">
        <v>19</v>
      </c>
      <c r="AP97" s="7"/>
      <c r="AR97" s="15"/>
      <c r="BB97" s="15"/>
      <c r="BD97" s="4"/>
      <c r="BL97" s="15"/>
      <c r="BT97" s="15"/>
      <c r="BU97" s="15"/>
      <c r="BV97" s="15"/>
    </row>
    <row r="98" spans="1:74" customFormat="1" x14ac:dyDescent="0.25">
      <c r="A98" s="5" t="s">
        <v>534</v>
      </c>
      <c r="B98" s="175">
        <v>8</v>
      </c>
      <c r="C98" s="176"/>
      <c r="D98" s="175"/>
      <c r="E98" s="175"/>
      <c r="F98" s="175"/>
      <c r="G98" s="175">
        <v>2</v>
      </c>
      <c r="H98" s="175">
        <v>1</v>
      </c>
      <c r="I98" s="175">
        <v>1</v>
      </c>
      <c r="J98" s="175">
        <v>1</v>
      </c>
      <c r="K98" s="175">
        <v>2</v>
      </c>
      <c r="L98" s="175">
        <v>1</v>
      </c>
      <c r="M98" s="175">
        <v>1</v>
      </c>
      <c r="N98" s="175">
        <v>3</v>
      </c>
      <c r="O98" s="175">
        <v>1</v>
      </c>
      <c r="P98" s="175">
        <v>4</v>
      </c>
      <c r="Q98" s="175">
        <v>1</v>
      </c>
      <c r="R98" s="175">
        <v>1</v>
      </c>
      <c r="S98" s="175">
        <v>1</v>
      </c>
      <c r="T98" s="175">
        <v>4</v>
      </c>
      <c r="U98" s="175">
        <v>2</v>
      </c>
      <c r="V98" s="175">
        <v>5</v>
      </c>
      <c r="W98" s="175">
        <v>1</v>
      </c>
      <c r="X98" s="175">
        <v>1</v>
      </c>
      <c r="Y98" s="175">
        <v>2</v>
      </c>
      <c r="Z98" s="175">
        <v>4</v>
      </c>
      <c r="AA98" s="175">
        <v>2</v>
      </c>
      <c r="AB98" s="175">
        <v>2</v>
      </c>
      <c r="AC98" s="175">
        <v>1</v>
      </c>
      <c r="AD98" s="175">
        <v>4</v>
      </c>
      <c r="AE98" s="175">
        <v>1</v>
      </c>
      <c r="AF98" s="3"/>
      <c r="AG98" s="175"/>
      <c r="AH98" s="175"/>
      <c r="AI98" s="175"/>
      <c r="AJ98" s="175"/>
      <c r="AK98" s="175">
        <v>15</v>
      </c>
      <c r="AP98" s="7"/>
      <c r="AR98" s="17"/>
      <c r="AX98" s="3"/>
      <c r="AY98" s="17"/>
      <c r="BA98" s="3"/>
      <c r="BB98" s="17"/>
      <c r="BD98" s="4"/>
      <c r="BL98" s="17"/>
      <c r="BT98" s="17"/>
      <c r="BU98" s="17"/>
      <c r="BV98" s="17"/>
    </row>
    <row r="99" spans="1:74" customFormat="1" x14ac:dyDescent="0.25">
      <c r="A99" s="5" t="s">
        <v>540</v>
      </c>
      <c r="B99" s="175">
        <v>8</v>
      </c>
      <c r="C99" s="176"/>
      <c r="D99" s="175"/>
      <c r="E99" s="175"/>
      <c r="F99" s="175"/>
      <c r="G99" s="175">
        <v>1</v>
      </c>
      <c r="H99" s="175">
        <v>1</v>
      </c>
      <c r="I99" s="175">
        <v>1</v>
      </c>
      <c r="J99" s="175">
        <v>1</v>
      </c>
      <c r="K99" s="175">
        <v>1</v>
      </c>
      <c r="L99" s="175">
        <v>1</v>
      </c>
      <c r="M99" s="175">
        <v>1</v>
      </c>
      <c r="N99" s="175">
        <v>1</v>
      </c>
      <c r="O99" s="175">
        <v>4</v>
      </c>
      <c r="P99" s="175">
        <v>2</v>
      </c>
      <c r="Q99" s="175">
        <v>2</v>
      </c>
      <c r="R99" s="175">
        <v>2</v>
      </c>
      <c r="S99" s="175">
        <v>1</v>
      </c>
      <c r="T99" s="175">
        <v>2</v>
      </c>
      <c r="U99" s="175">
        <v>2</v>
      </c>
      <c r="V99" s="175">
        <v>5</v>
      </c>
      <c r="W99" s="175">
        <v>3</v>
      </c>
      <c r="X99" s="175">
        <v>8</v>
      </c>
      <c r="Y99" s="175">
        <v>1</v>
      </c>
      <c r="Z99" s="175">
        <v>2</v>
      </c>
      <c r="AA99" s="175">
        <v>4</v>
      </c>
      <c r="AB99" s="175">
        <v>2</v>
      </c>
      <c r="AC99" s="175">
        <v>1</v>
      </c>
      <c r="AD99" s="175"/>
      <c r="AE99" s="175"/>
      <c r="AF99" s="3"/>
      <c r="AG99" s="175"/>
      <c r="AH99" s="175"/>
      <c r="AI99" s="175"/>
      <c r="AJ99" s="175"/>
      <c r="AK99" s="175">
        <v>16</v>
      </c>
      <c r="AM99" s="7"/>
      <c r="AP99" s="7"/>
      <c r="AR99" s="20"/>
      <c r="AX99" s="3"/>
      <c r="AY99" s="20"/>
      <c r="BA99" s="3"/>
      <c r="BB99" s="20"/>
      <c r="BD99" s="4"/>
      <c r="BL99" s="20"/>
      <c r="BT99" s="20"/>
      <c r="BU99" s="20"/>
      <c r="BV99" s="20"/>
    </row>
    <row r="100" spans="1:74" customFormat="1" x14ac:dyDescent="0.25">
      <c r="A100" s="5" t="s">
        <v>546</v>
      </c>
      <c r="B100" s="176">
        <v>8</v>
      </c>
      <c r="C100" s="176"/>
      <c r="D100" s="176"/>
      <c r="E100" s="176"/>
      <c r="F100" s="176"/>
      <c r="G100" s="176">
        <v>1</v>
      </c>
      <c r="H100" s="176">
        <v>1</v>
      </c>
      <c r="I100" s="176">
        <v>1</v>
      </c>
      <c r="J100" s="176">
        <v>1</v>
      </c>
      <c r="K100" s="176">
        <v>1</v>
      </c>
      <c r="L100" s="176">
        <v>2</v>
      </c>
      <c r="M100" s="176">
        <v>2</v>
      </c>
      <c r="N100" s="176">
        <v>2</v>
      </c>
      <c r="O100" s="176">
        <v>2</v>
      </c>
      <c r="P100" s="176">
        <v>3</v>
      </c>
      <c r="Q100" s="176">
        <v>1</v>
      </c>
      <c r="R100" s="176">
        <v>1</v>
      </c>
      <c r="S100" s="176">
        <v>1</v>
      </c>
      <c r="T100" s="176">
        <v>2</v>
      </c>
      <c r="U100" s="176">
        <v>1</v>
      </c>
      <c r="V100" s="176">
        <v>3</v>
      </c>
      <c r="W100" s="176">
        <v>3</v>
      </c>
      <c r="X100" s="176">
        <v>3</v>
      </c>
      <c r="Y100" s="176">
        <v>2</v>
      </c>
      <c r="Z100" s="176">
        <v>1</v>
      </c>
      <c r="AA100" s="176">
        <v>5</v>
      </c>
      <c r="AB100" s="176">
        <v>2</v>
      </c>
      <c r="AC100" s="176">
        <v>5</v>
      </c>
      <c r="AD100" s="176">
        <v>5</v>
      </c>
      <c r="AE100" s="176"/>
      <c r="AF100" s="3"/>
      <c r="AG100" s="176"/>
      <c r="AH100" s="176"/>
      <c r="AI100" s="176"/>
      <c r="AJ100" s="176"/>
      <c r="AK100" s="176">
        <v>17</v>
      </c>
      <c r="AM100" s="7"/>
      <c r="AP100" s="7"/>
      <c r="AR100" s="22"/>
      <c r="AX100" s="3"/>
      <c r="AY100" s="22"/>
      <c r="BA100" s="3"/>
      <c r="BB100" s="22"/>
      <c r="BD100" s="4"/>
      <c r="BL100" s="22"/>
      <c r="BT100" s="22"/>
      <c r="BU100" s="22"/>
      <c r="BV100" s="22"/>
    </row>
    <row r="101" spans="1:74" customFormat="1" x14ac:dyDescent="0.25">
      <c r="A101" s="5" t="s">
        <v>549</v>
      </c>
      <c r="B101" s="181">
        <v>8</v>
      </c>
      <c r="C101" s="181"/>
      <c r="D101" s="181"/>
      <c r="E101" s="181"/>
      <c r="F101" s="181"/>
      <c r="G101" s="181">
        <v>1</v>
      </c>
      <c r="H101" s="181">
        <v>1</v>
      </c>
      <c r="I101" s="181">
        <v>1</v>
      </c>
      <c r="J101" s="181">
        <v>2</v>
      </c>
      <c r="K101" s="181">
        <v>1</v>
      </c>
      <c r="L101" s="181">
        <v>1</v>
      </c>
      <c r="M101" s="181">
        <v>1</v>
      </c>
      <c r="N101" s="181">
        <v>1</v>
      </c>
      <c r="O101" s="181">
        <v>2</v>
      </c>
      <c r="P101" s="181">
        <v>2</v>
      </c>
      <c r="Q101" s="181">
        <v>2</v>
      </c>
      <c r="R101" s="181">
        <v>4</v>
      </c>
      <c r="S101" s="181">
        <v>1</v>
      </c>
      <c r="T101" s="181">
        <v>1</v>
      </c>
      <c r="U101" s="181">
        <v>3</v>
      </c>
      <c r="V101" s="181">
        <v>5</v>
      </c>
      <c r="W101" s="181">
        <v>1</v>
      </c>
      <c r="X101" s="181">
        <v>9</v>
      </c>
      <c r="Y101" s="181">
        <v>1</v>
      </c>
      <c r="Z101" s="181">
        <v>3</v>
      </c>
      <c r="AA101" s="181">
        <v>4</v>
      </c>
      <c r="AB101" s="181">
        <v>2</v>
      </c>
      <c r="AC101" s="181">
        <v>4</v>
      </c>
      <c r="AD101" s="181">
        <v>2</v>
      </c>
      <c r="AE101" s="181">
        <v>2</v>
      </c>
      <c r="AF101" s="3"/>
      <c r="AG101" s="181"/>
      <c r="AH101" s="181"/>
      <c r="AI101" s="181"/>
      <c r="AJ101" s="181"/>
      <c r="AK101" s="181">
        <v>17</v>
      </c>
      <c r="AM101" s="7"/>
      <c r="AP101" s="7"/>
      <c r="AR101" s="24"/>
      <c r="AX101" s="3"/>
      <c r="AY101" s="24"/>
      <c r="BA101" s="3"/>
      <c r="BB101" s="24"/>
      <c r="BD101" s="4"/>
      <c r="BL101" s="24"/>
      <c r="BT101" s="24"/>
      <c r="BU101" s="24"/>
      <c r="BV101" s="24"/>
    </row>
    <row r="102" spans="1:74" customFormat="1" x14ac:dyDescent="0.25">
      <c r="A102" s="5" t="s">
        <v>550</v>
      </c>
      <c r="B102" s="181">
        <v>8</v>
      </c>
      <c r="C102" s="181"/>
      <c r="D102" s="181"/>
      <c r="E102" s="181"/>
      <c r="F102" s="181"/>
      <c r="G102" s="181">
        <v>2</v>
      </c>
      <c r="H102" s="181">
        <v>1</v>
      </c>
      <c r="I102" s="181">
        <v>1</v>
      </c>
      <c r="J102" s="181">
        <v>1</v>
      </c>
      <c r="K102" s="181">
        <v>3</v>
      </c>
      <c r="L102" s="181">
        <v>2</v>
      </c>
      <c r="M102" s="181">
        <v>1</v>
      </c>
      <c r="N102" s="181">
        <v>1</v>
      </c>
      <c r="O102" s="181">
        <v>3</v>
      </c>
      <c r="P102" s="181">
        <v>1</v>
      </c>
      <c r="Q102" s="181">
        <v>1</v>
      </c>
      <c r="R102" s="181">
        <v>2</v>
      </c>
      <c r="S102" s="181">
        <v>1</v>
      </c>
      <c r="T102" s="181">
        <v>3</v>
      </c>
      <c r="U102" s="181">
        <v>1</v>
      </c>
      <c r="V102" s="181">
        <v>2</v>
      </c>
      <c r="W102" s="181">
        <v>4</v>
      </c>
      <c r="X102" s="181">
        <v>4</v>
      </c>
      <c r="Y102" s="181">
        <v>3</v>
      </c>
      <c r="Z102" s="181">
        <v>1</v>
      </c>
      <c r="AA102" s="181">
        <v>1</v>
      </c>
      <c r="AB102" s="181">
        <v>3</v>
      </c>
      <c r="AC102" s="181"/>
      <c r="AD102" s="181"/>
      <c r="AE102" s="181"/>
      <c r="AF102" s="3"/>
      <c r="AG102" s="181"/>
      <c r="AH102" s="181"/>
      <c r="AI102" s="181"/>
      <c r="AJ102" s="181"/>
      <c r="AK102" s="181">
        <v>17</v>
      </c>
      <c r="AM102" s="7"/>
      <c r="AP102" s="7"/>
      <c r="AR102" s="30"/>
      <c r="AX102" s="3"/>
      <c r="AY102" s="30"/>
      <c r="BA102" s="3"/>
      <c r="BB102" s="30"/>
      <c r="BD102" s="4"/>
      <c r="BL102" s="30"/>
      <c r="BT102" s="30"/>
      <c r="BU102" s="30"/>
      <c r="BV102" s="30"/>
    </row>
    <row r="103" spans="1:74" customFormat="1" x14ac:dyDescent="0.25">
      <c r="A103" s="5" t="s">
        <v>551</v>
      </c>
      <c r="B103" s="181">
        <v>8</v>
      </c>
      <c r="C103" s="181"/>
      <c r="D103" s="181"/>
      <c r="E103" s="181"/>
      <c r="F103" s="181"/>
      <c r="G103" s="181">
        <v>1</v>
      </c>
      <c r="H103" s="181">
        <v>1</v>
      </c>
      <c r="I103" s="181">
        <v>1</v>
      </c>
      <c r="J103" s="181">
        <v>1</v>
      </c>
      <c r="K103" s="181">
        <v>3</v>
      </c>
      <c r="L103" s="181">
        <v>2</v>
      </c>
      <c r="M103" s="181">
        <v>2</v>
      </c>
      <c r="N103" s="181">
        <v>1</v>
      </c>
      <c r="O103" s="181">
        <v>1</v>
      </c>
      <c r="P103" s="181">
        <v>1</v>
      </c>
      <c r="Q103" s="181">
        <v>1</v>
      </c>
      <c r="R103" s="181">
        <v>1</v>
      </c>
      <c r="S103" s="181">
        <v>1</v>
      </c>
      <c r="T103" s="181">
        <v>1</v>
      </c>
      <c r="U103" s="181">
        <v>1</v>
      </c>
      <c r="V103" s="181">
        <v>1</v>
      </c>
      <c r="W103" s="181">
        <v>2</v>
      </c>
      <c r="X103" s="181">
        <v>1</v>
      </c>
      <c r="Y103" s="181">
        <v>1</v>
      </c>
      <c r="Z103" s="181">
        <v>2</v>
      </c>
      <c r="AA103" s="181">
        <v>5</v>
      </c>
      <c r="AB103" s="181">
        <v>1</v>
      </c>
      <c r="AC103" s="181">
        <v>4</v>
      </c>
      <c r="AD103" s="181">
        <v>2</v>
      </c>
      <c r="AE103" s="181">
        <v>1</v>
      </c>
      <c r="AF103" s="3">
        <v>3</v>
      </c>
      <c r="AG103" s="181">
        <v>4</v>
      </c>
      <c r="AH103" s="181">
        <v>15</v>
      </c>
      <c r="AI103" s="181"/>
      <c r="AJ103" s="181"/>
      <c r="AK103" s="181">
        <v>20</v>
      </c>
      <c r="AM103" s="7"/>
      <c r="AP103" s="7"/>
      <c r="AR103" s="40"/>
      <c r="AX103" s="3"/>
      <c r="AY103" s="40"/>
      <c r="BA103" s="3"/>
      <c r="BB103" s="40"/>
      <c r="BD103" s="4"/>
      <c r="BL103" s="40"/>
      <c r="BT103" s="40"/>
      <c r="BU103" s="40"/>
      <c r="BV103" s="40"/>
    </row>
    <row r="104" spans="1:74" customFormat="1" x14ac:dyDescent="0.25">
      <c r="A104" s="5" t="s">
        <v>556</v>
      </c>
      <c r="B104" s="181">
        <v>8</v>
      </c>
      <c r="C104" s="181"/>
      <c r="D104" s="181"/>
      <c r="E104" s="181"/>
      <c r="F104" s="181"/>
      <c r="G104" s="181">
        <v>1</v>
      </c>
      <c r="H104" s="181">
        <v>2</v>
      </c>
      <c r="I104" s="181">
        <v>2</v>
      </c>
      <c r="J104" s="181">
        <v>1</v>
      </c>
      <c r="K104" s="181">
        <v>3</v>
      </c>
      <c r="L104" s="181">
        <v>1</v>
      </c>
      <c r="M104" s="181">
        <v>4</v>
      </c>
      <c r="N104" s="181">
        <v>1</v>
      </c>
      <c r="O104" s="181">
        <v>1</v>
      </c>
      <c r="P104" s="181">
        <v>5</v>
      </c>
      <c r="Q104" s="181">
        <v>3</v>
      </c>
      <c r="R104" s="181">
        <v>1</v>
      </c>
      <c r="S104" s="181">
        <v>3</v>
      </c>
      <c r="T104" s="181">
        <v>1</v>
      </c>
      <c r="U104" s="181">
        <v>1</v>
      </c>
      <c r="V104" s="181">
        <v>3</v>
      </c>
      <c r="W104" s="181">
        <v>6</v>
      </c>
      <c r="X104" s="181">
        <v>1</v>
      </c>
      <c r="Y104" s="181">
        <v>1</v>
      </c>
      <c r="Z104" s="181">
        <v>2</v>
      </c>
      <c r="AA104" s="181">
        <v>1</v>
      </c>
      <c r="AB104" s="181">
        <v>2</v>
      </c>
      <c r="AC104" s="181">
        <v>1</v>
      </c>
      <c r="AD104" s="181">
        <v>2</v>
      </c>
      <c r="AE104" s="181">
        <v>4</v>
      </c>
      <c r="AF104" s="3"/>
      <c r="AG104" s="181"/>
      <c r="AH104" s="181"/>
      <c r="AI104" s="181"/>
      <c r="AJ104" s="181"/>
      <c r="AK104" s="181">
        <v>15</v>
      </c>
      <c r="AM104" s="7"/>
      <c r="AP104" s="7"/>
      <c r="AR104" s="41"/>
      <c r="AX104" s="3"/>
      <c r="AY104" s="41"/>
      <c r="BA104" s="3"/>
      <c r="BB104" s="41"/>
      <c r="BD104" s="4"/>
      <c r="BL104" s="41"/>
      <c r="BT104" s="41"/>
      <c r="BU104" s="41"/>
      <c r="BV104" s="41"/>
    </row>
    <row r="105" spans="1:74" customFormat="1" x14ac:dyDescent="0.25">
      <c r="A105" s="5" t="s">
        <v>561</v>
      </c>
      <c r="B105" s="181">
        <v>8</v>
      </c>
      <c r="C105" s="181"/>
      <c r="D105" s="181"/>
      <c r="E105" s="181"/>
      <c r="F105" s="181"/>
      <c r="G105" s="181">
        <v>1</v>
      </c>
      <c r="H105" s="181">
        <v>1</v>
      </c>
      <c r="I105" s="181">
        <v>1</v>
      </c>
      <c r="J105" s="181">
        <v>2</v>
      </c>
      <c r="K105" s="181">
        <v>1</v>
      </c>
      <c r="L105" s="181">
        <v>1</v>
      </c>
      <c r="M105" s="181">
        <v>1</v>
      </c>
      <c r="N105" s="181">
        <v>3</v>
      </c>
      <c r="O105" s="181">
        <v>2</v>
      </c>
      <c r="P105" s="181">
        <v>1</v>
      </c>
      <c r="Q105" s="181">
        <v>5</v>
      </c>
      <c r="R105" s="181">
        <v>2</v>
      </c>
      <c r="S105" s="181">
        <v>3</v>
      </c>
      <c r="T105" s="181">
        <v>4</v>
      </c>
      <c r="U105" s="181">
        <v>1</v>
      </c>
      <c r="V105" s="181">
        <v>1</v>
      </c>
      <c r="W105" s="181">
        <v>3</v>
      </c>
      <c r="X105" s="181">
        <v>2</v>
      </c>
      <c r="Y105" s="181">
        <v>4</v>
      </c>
      <c r="Z105" s="181">
        <v>9</v>
      </c>
      <c r="AA105" s="181">
        <v>5</v>
      </c>
      <c r="AB105" s="181">
        <v>2</v>
      </c>
      <c r="AC105" s="181">
        <v>3</v>
      </c>
      <c r="AD105" s="181">
        <v>2</v>
      </c>
      <c r="AE105" s="181">
        <v>5</v>
      </c>
      <c r="AF105" s="3"/>
      <c r="AG105" s="181"/>
      <c r="AH105" s="181"/>
      <c r="AI105" s="181"/>
      <c r="AJ105" s="181"/>
      <c r="AK105" s="181">
        <v>16</v>
      </c>
      <c r="AM105" s="7"/>
      <c r="AP105" s="7"/>
      <c r="AR105" s="42"/>
      <c r="AX105" s="3"/>
      <c r="AY105" s="42"/>
      <c r="BA105" s="3"/>
      <c r="BB105" s="42"/>
      <c r="BD105" s="4"/>
      <c r="BL105" s="42"/>
      <c r="BT105" s="42"/>
      <c r="BU105" s="42"/>
      <c r="BV105" s="42"/>
    </row>
    <row r="106" spans="1:74" customFormat="1" x14ac:dyDescent="0.25">
      <c r="A106" s="5" t="s">
        <v>565</v>
      </c>
      <c r="B106" s="181">
        <v>8</v>
      </c>
      <c r="C106" s="181"/>
      <c r="D106" s="181"/>
      <c r="E106" s="181"/>
      <c r="F106" s="181"/>
      <c r="G106" s="181">
        <v>1</v>
      </c>
      <c r="H106" s="181">
        <v>1</v>
      </c>
      <c r="I106" s="181">
        <v>1</v>
      </c>
      <c r="J106" s="181">
        <v>1</v>
      </c>
      <c r="K106" s="181">
        <v>1</v>
      </c>
      <c r="L106" s="181">
        <v>3</v>
      </c>
      <c r="M106" s="181">
        <v>1</v>
      </c>
      <c r="N106" s="181">
        <v>1</v>
      </c>
      <c r="O106" s="181">
        <v>1</v>
      </c>
      <c r="P106" s="181">
        <v>1</v>
      </c>
      <c r="Q106" s="181">
        <v>1</v>
      </c>
      <c r="R106" s="181">
        <v>1</v>
      </c>
      <c r="S106" s="181">
        <v>1</v>
      </c>
      <c r="T106" s="181">
        <v>5</v>
      </c>
      <c r="U106" s="181">
        <v>6</v>
      </c>
      <c r="V106" s="181">
        <v>1</v>
      </c>
      <c r="W106" s="181">
        <v>5</v>
      </c>
      <c r="X106" s="181">
        <v>7</v>
      </c>
      <c r="Y106" s="181">
        <v>2</v>
      </c>
      <c r="Z106" s="181">
        <v>4</v>
      </c>
      <c r="AA106" s="181">
        <v>1</v>
      </c>
      <c r="AB106" s="181">
        <v>9</v>
      </c>
      <c r="AC106" s="181"/>
      <c r="AD106" s="181"/>
      <c r="AE106" s="181"/>
      <c r="AF106" s="3"/>
      <c r="AG106" s="181"/>
      <c r="AH106" s="181"/>
      <c r="AI106" s="181"/>
      <c r="AJ106" s="181"/>
      <c r="AK106" s="181">
        <v>16</v>
      </c>
      <c r="AM106" s="7"/>
      <c r="AP106" s="7"/>
      <c r="AR106" s="44"/>
      <c r="AX106" s="3"/>
      <c r="AY106" s="44"/>
      <c r="BA106" s="3"/>
      <c r="BB106" s="44"/>
      <c r="BD106" s="4"/>
      <c r="BL106" s="44"/>
      <c r="BT106" s="44"/>
      <c r="BU106" s="44"/>
      <c r="BV106" s="44"/>
    </row>
    <row r="107" spans="1:74" customFormat="1" x14ac:dyDescent="0.25">
      <c r="A107" s="5" t="s">
        <v>567</v>
      </c>
      <c r="B107" s="181">
        <v>8</v>
      </c>
      <c r="C107" s="181"/>
      <c r="D107" s="181"/>
      <c r="E107" s="181"/>
      <c r="F107" s="181"/>
      <c r="G107" s="181">
        <v>2</v>
      </c>
      <c r="H107" s="181">
        <v>1</v>
      </c>
      <c r="I107" s="181">
        <v>1</v>
      </c>
      <c r="J107" s="181">
        <v>2</v>
      </c>
      <c r="K107" s="181">
        <v>2</v>
      </c>
      <c r="L107" s="181">
        <v>1</v>
      </c>
      <c r="M107" s="181">
        <v>1</v>
      </c>
      <c r="N107" s="181">
        <v>3</v>
      </c>
      <c r="O107" s="181">
        <v>1</v>
      </c>
      <c r="P107" s="181">
        <v>1</v>
      </c>
      <c r="Q107" s="181">
        <v>3</v>
      </c>
      <c r="R107" s="181">
        <v>3</v>
      </c>
      <c r="S107" s="181">
        <v>2</v>
      </c>
      <c r="T107" s="181">
        <v>2</v>
      </c>
      <c r="U107" s="181">
        <v>1</v>
      </c>
      <c r="V107" s="181">
        <v>1</v>
      </c>
      <c r="W107" s="181">
        <v>4</v>
      </c>
      <c r="X107" s="181">
        <v>1</v>
      </c>
      <c r="Y107" s="181">
        <v>2</v>
      </c>
      <c r="Z107" s="181">
        <v>10</v>
      </c>
      <c r="AA107" s="181">
        <v>3</v>
      </c>
      <c r="AB107" s="181"/>
      <c r="AC107" s="181"/>
      <c r="AD107" s="181"/>
      <c r="AE107" s="181"/>
      <c r="AF107" s="3"/>
      <c r="AG107" s="181"/>
      <c r="AH107" s="181"/>
      <c r="AI107" s="181"/>
      <c r="AJ107" s="181"/>
      <c r="AK107" s="181">
        <v>16</v>
      </c>
      <c r="AM107" s="7"/>
      <c r="AP107" s="7"/>
      <c r="AR107" s="51"/>
      <c r="AX107" s="3"/>
      <c r="AY107" s="51"/>
      <c r="BA107" s="3"/>
      <c r="BB107" s="51"/>
      <c r="BD107" s="4"/>
      <c r="BL107" s="51"/>
      <c r="BT107" s="51"/>
      <c r="BU107" s="51"/>
      <c r="BV107" s="51"/>
    </row>
    <row r="108" spans="1:74" customFormat="1" x14ac:dyDescent="0.25">
      <c r="A108" s="5" t="s">
        <v>568</v>
      </c>
      <c r="B108" s="181">
        <v>8</v>
      </c>
      <c r="C108" s="181"/>
      <c r="D108" s="181"/>
      <c r="E108" s="181"/>
      <c r="F108" s="181"/>
      <c r="G108" s="181">
        <v>1</v>
      </c>
      <c r="H108" s="181">
        <v>1</v>
      </c>
      <c r="I108" s="181">
        <v>2</v>
      </c>
      <c r="J108" s="181">
        <v>1</v>
      </c>
      <c r="K108" s="181">
        <v>1</v>
      </c>
      <c r="L108" s="181">
        <v>1</v>
      </c>
      <c r="M108" s="181">
        <v>1</v>
      </c>
      <c r="N108" s="181">
        <v>1</v>
      </c>
      <c r="O108" s="181">
        <v>3</v>
      </c>
      <c r="P108" s="181">
        <v>2</v>
      </c>
      <c r="Q108" s="181">
        <v>1</v>
      </c>
      <c r="R108" s="181">
        <v>2</v>
      </c>
      <c r="S108" s="181">
        <v>1</v>
      </c>
      <c r="T108" s="181">
        <v>3</v>
      </c>
      <c r="U108" s="181">
        <v>1</v>
      </c>
      <c r="V108" s="181">
        <v>1</v>
      </c>
      <c r="W108" s="181">
        <v>2</v>
      </c>
      <c r="X108" s="181">
        <v>3</v>
      </c>
      <c r="Y108" s="181">
        <v>3</v>
      </c>
      <c r="Z108" s="181">
        <v>2</v>
      </c>
      <c r="AA108" s="181">
        <v>9</v>
      </c>
      <c r="AB108" s="181">
        <v>2</v>
      </c>
      <c r="AC108" s="181">
        <v>1</v>
      </c>
      <c r="AD108" s="181">
        <v>16</v>
      </c>
      <c r="AE108" s="181">
        <v>3</v>
      </c>
      <c r="AF108" s="3"/>
      <c r="AG108" s="181"/>
      <c r="AH108" s="181"/>
      <c r="AI108" s="181"/>
      <c r="AJ108" s="181"/>
      <c r="AK108" s="181">
        <v>18</v>
      </c>
      <c r="AM108" s="7"/>
      <c r="AP108" s="7"/>
      <c r="AR108" s="52"/>
      <c r="AX108" s="3"/>
      <c r="AY108" s="52"/>
      <c r="BA108" s="3"/>
      <c r="BB108" s="52"/>
      <c r="BD108" s="4"/>
      <c r="BL108" s="52"/>
      <c r="BT108" s="52"/>
      <c r="BU108" s="52"/>
      <c r="BV108" s="52"/>
    </row>
    <row r="109" spans="1:74" customFormat="1" x14ac:dyDescent="0.25">
      <c r="A109" s="1"/>
      <c r="B109" s="1"/>
      <c r="C109" s="176"/>
      <c r="D109" s="17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M109" s="7"/>
      <c r="AP109" s="7"/>
      <c r="AR109" s="53"/>
      <c r="AX109" s="3"/>
      <c r="AY109" s="53"/>
      <c r="BA109" s="3"/>
      <c r="BB109" s="53"/>
      <c r="BD109" s="4"/>
      <c r="BL109" s="53"/>
      <c r="BT109" s="53"/>
      <c r="BU109" s="53"/>
      <c r="BV109" s="53"/>
    </row>
    <row r="110" spans="1:74" customFormat="1" x14ac:dyDescent="0.25">
      <c r="A110" s="1"/>
      <c r="B110" s="1"/>
      <c r="C110" s="176"/>
      <c r="D110" s="17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M110" s="7"/>
      <c r="AP110" s="7"/>
      <c r="AR110" s="54"/>
      <c r="AX110" s="3"/>
      <c r="AY110" s="54"/>
      <c r="BA110" s="3"/>
      <c r="BB110" s="54"/>
      <c r="BD110" s="4"/>
      <c r="BL110" s="54"/>
      <c r="BT110" s="54"/>
      <c r="BU110" s="54"/>
      <c r="BV110" s="54"/>
    </row>
    <row r="111" spans="1:74" customFormat="1" x14ac:dyDescent="0.25">
      <c r="A111" s="1"/>
      <c r="B111" s="1"/>
      <c r="C111" s="176"/>
      <c r="D111" s="17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M111" s="7"/>
      <c r="AP111" s="7"/>
      <c r="AR111" s="57"/>
      <c r="AX111" s="3"/>
      <c r="AY111" s="57"/>
      <c r="BA111" s="3"/>
      <c r="BB111" s="57"/>
      <c r="BD111" s="4"/>
      <c r="BL111" s="57"/>
      <c r="BT111" s="57"/>
      <c r="BU111" s="57"/>
      <c r="BV111" s="57"/>
    </row>
    <row r="112" spans="1:74" customFormat="1" x14ac:dyDescent="0.25">
      <c r="A112" s="1" t="s">
        <v>242</v>
      </c>
      <c r="B112" s="1">
        <v>9</v>
      </c>
      <c r="C112" s="176"/>
      <c r="D112" s="175"/>
      <c r="E112" s="1"/>
      <c r="F112" s="1"/>
      <c r="G112" s="1"/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2</v>
      </c>
      <c r="N112" s="1">
        <v>1</v>
      </c>
      <c r="O112" s="1">
        <v>1</v>
      </c>
      <c r="P112" s="1">
        <v>3</v>
      </c>
      <c r="Q112" s="1">
        <v>2</v>
      </c>
      <c r="R112" s="1">
        <v>2</v>
      </c>
      <c r="S112" s="1">
        <v>1</v>
      </c>
      <c r="T112" s="1">
        <v>1</v>
      </c>
      <c r="U112" s="1">
        <v>1</v>
      </c>
      <c r="V112" s="1">
        <v>2</v>
      </c>
      <c r="W112" s="1">
        <v>1</v>
      </c>
      <c r="X112" s="1">
        <v>2</v>
      </c>
      <c r="Y112" s="1">
        <v>7</v>
      </c>
      <c r="Z112" s="1">
        <v>3</v>
      </c>
      <c r="AA112" s="1">
        <v>1</v>
      </c>
      <c r="AB112" s="1">
        <v>1</v>
      </c>
      <c r="AC112" s="1">
        <v>1</v>
      </c>
      <c r="AD112" s="1">
        <v>1</v>
      </c>
      <c r="AE112" s="1">
        <v>15</v>
      </c>
      <c r="AF112" s="1">
        <v>1</v>
      </c>
      <c r="AG112" s="1">
        <v>1</v>
      </c>
      <c r="AH112" s="1"/>
      <c r="AI112" s="1"/>
      <c r="AJ112" s="1"/>
      <c r="AK112" s="1">
        <v>17</v>
      </c>
      <c r="AM112" s="7"/>
      <c r="AP112" s="7"/>
      <c r="AR112" s="58"/>
      <c r="AX112" s="3"/>
      <c r="AY112" s="58"/>
      <c r="BA112" s="3"/>
      <c r="BB112" s="58"/>
      <c r="BD112" s="4"/>
      <c r="BL112" s="58"/>
      <c r="BT112" s="58"/>
      <c r="BU112" s="58"/>
      <c r="BV112" s="58"/>
    </row>
    <row r="113" spans="1:74" customFormat="1" x14ac:dyDescent="0.25">
      <c r="A113" s="1" t="s">
        <v>244</v>
      </c>
      <c r="B113" s="1">
        <v>9</v>
      </c>
      <c r="C113" s="176"/>
      <c r="D113" s="175"/>
      <c r="E113" s="1"/>
      <c r="F113" s="1"/>
      <c r="G113" s="1"/>
      <c r="H113" s="1">
        <v>2</v>
      </c>
      <c r="I113" s="1">
        <v>2</v>
      </c>
      <c r="J113" s="1">
        <v>2</v>
      </c>
      <c r="K113" s="1">
        <v>1</v>
      </c>
      <c r="L113" s="1">
        <v>2</v>
      </c>
      <c r="M113" s="1">
        <v>4</v>
      </c>
      <c r="N113" s="1">
        <v>2</v>
      </c>
      <c r="O113" s="1">
        <v>2</v>
      </c>
      <c r="P113" s="1">
        <v>1</v>
      </c>
      <c r="Q113" s="1">
        <v>3</v>
      </c>
      <c r="R113" s="1">
        <v>3</v>
      </c>
      <c r="S113" s="1">
        <v>2</v>
      </c>
      <c r="T113" s="1">
        <v>1</v>
      </c>
      <c r="U113" s="1">
        <v>2</v>
      </c>
      <c r="V113" s="1">
        <v>1</v>
      </c>
      <c r="W113" s="1">
        <v>1</v>
      </c>
      <c r="X113" s="1">
        <v>1</v>
      </c>
      <c r="Y113" s="1">
        <v>3</v>
      </c>
      <c r="Z113" s="1">
        <v>2</v>
      </c>
      <c r="AA113" s="1">
        <v>3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15</v>
      </c>
      <c r="AM113" s="7"/>
      <c r="AP113" s="7"/>
      <c r="AR113" s="60"/>
      <c r="AX113" s="3"/>
      <c r="AY113" s="60"/>
      <c r="BA113" s="3"/>
      <c r="BB113" s="60"/>
      <c r="BD113" s="4"/>
      <c r="BL113" s="60"/>
      <c r="BT113" s="60"/>
      <c r="BU113" s="60"/>
      <c r="BV113" s="60"/>
    </row>
    <row r="114" spans="1:74" customFormat="1" x14ac:dyDescent="0.25">
      <c r="A114" s="1" t="s">
        <v>250</v>
      </c>
      <c r="B114" s="1">
        <v>9</v>
      </c>
      <c r="C114" s="176"/>
      <c r="D114" s="175"/>
      <c r="E114" s="1"/>
      <c r="F114" s="1"/>
      <c r="G114" s="1"/>
      <c r="H114" s="1">
        <v>2</v>
      </c>
      <c r="I114" s="1">
        <v>2</v>
      </c>
      <c r="J114" s="1">
        <v>1</v>
      </c>
      <c r="K114" s="1">
        <v>1</v>
      </c>
      <c r="L114" s="1">
        <v>4</v>
      </c>
      <c r="M114" s="1">
        <v>1</v>
      </c>
      <c r="N114" s="1">
        <v>2</v>
      </c>
      <c r="O114" s="1">
        <v>1</v>
      </c>
      <c r="P114" s="1">
        <v>6</v>
      </c>
      <c r="Q114" s="1">
        <v>1</v>
      </c>
      <c r="R114" s="1">
        <v>1</v>
      </c>
      <c r="S114" s="1">
        <v>3</v>
      </c>
      <c r="T114" s="1">
        <v>1</v>
      </c>
      <c r="U114" s="1">
        <v>2</v>
      </c>
      <c r="V114" s="1">
        <v>1</v>
      </c>
      <c r="W114" s="1">
        <v>1</v>
      </c>
      <c r="X114" s="1">
        <v>4</v>
      </c>
      <c r="Y114" s="1">
        <v>11</v>
      </c>
      <c r="Z114" s="1">
        <v>4</v>
      </c>
      <c r="AA114" s="1">
        <v>7</v>
      </c>
      <c r="AB114" s="1">
        <v>2</v>
      </c>
      <c r="AC114" s="1">
        <v>2</v>
      </c>
      <c r="AD114" s="1">
        <v>1</v>
      </c>
      <c r="AE114" s="1"/>
      <c r="AF114" s="1"/>
      <c r="AG114" s="1"/>
      <c r="AH114" s="1"/>
      <c r="AI114" s="1"/>
      <c r="AJ114" s="1"/>
      <c r="AK114" s="1">
        <v>16</v>
      </c>
      <c r="AM114" s="7"/>
      <c r="AP114" s="7"/>
      <c r="AR114" s="62"/>
      <c r="AX114" s="3"/>
      <c r="AY114" s="62"/>
      <c r="BA114" s="3"/>
      <c r="BB114" s="62"/>
      <c r="BD114" s="4"/>
      <c r="BL114" s="62"/>
      <c r="BT114" s="62"/>
      <c r="BU114" s="62"/>
      <c r="BV114" s="62"/>
    </row>
    <row r="115" spans="1:74" customFormat="1" x14ac:dyDescent="0.25">
      <c r="A115" s="1" t="s">
        <v>252</v>
      </c>
      <c r="B115" s="1">
        <v>9</v>
      </c>
      <c r="C115" s="176"/>
      <c r="D115" s="175"/>
      <c r="E115" s="1"/>
      <c r="F115" s="1"/>
      <c r="G115" s="1"/>
      <c r="H115" s="1">
        <v>1</v>
      </c>
      <c r="I115" s="1">
        <v>1</v>
      </c>
      <c r="J115" s="1">
        <v>1</v>
      </c>
      <c r="K115" s="1">
        <v>1</v>
      </c>
      <c r="L115" s="1">
        <v>2</v>
      </c>
      <c r="M115" s="1">
        <v>1</v>
      </c>
      <c r="N115" s="1">
        <v>1</v>
      </c>
      <c r="O115" s="1">
        <v>1</v>
      </c>
      <c r="P115" s="1">
        <v>1</v>
      </c>
      <c r="Q115" s="1">
        <v>1</v>
      </c>
      <c r="R115" s="1">
        <v>1</v>
      </c>
      <c r="S115" s="1">
        <v>1</v>
      </c>
      <c r="T115" s="1">
        <v>1</v>
      </c>
      <c r="U115" s="1">
        <v>2</v>
      </c>
      <c r="V115" s="1">
        <v>4</v>
      </c>
      <c r="W115" s="1">
        <v>1</v>
      </c>
      <c r="X115" s="1">
        <v>1</v>
      </c>
      <c r="Y115" s="1">
        <v>4</v>
      </c>
      <c r="Z115" s="1">
        <v>10</v>
      </c>
      <c r="AA115" s="1">
        <v>3</v>
      </c>
      <c r="AB115" s="1">
        <v>3</v>
      </c>
      <c r="AC115" s="1">
        <v>4</v>
      </c>
      <c r="AD115" s="1"/>
      <c r="AE115" s="1"/>
      <c r="AF115" s="1"/>
      <c r="AG115" s="1"/>
      <c r="AH115" s="1"/>
      <c r="AI115" s="1"/>
      <c r="AJ115" s="1"/>
      <c r="AK115" s="1">
        <v>18</v>
      </c>
      <c r="AM115" s="7"/>
      <c r="AP115" s="7"/>
      <c r="AR115" s="62"/>
      <c r="AX115" s="3"/>
      <c r="AY115" s="62"/>
      <c r="BA115" s="3"/>
      <c r="BB115" s="62"/>
      <c r="BD115" s="4"/>
      <c r="BL115" s="62"/>
      <c r="BT115" s="62"/>
      <c r="BU115" s="62"/>
      <c r="BV115" s="62"/>
    </row>
    <row r="116" spans="1:74" customFormat="1" x14ac:dyDescent="0.25">
      <c r="A116" s="1" t="s">
        <v>255</v>
      </c>
      <c r="B116" s="1">
        <v>9</v>
      </c>
      <c r="C116" s="176"/>
      <c r="D116" s="175"/>
      <c r="E116" s="1"/>
      <c r="F116" s="1"/>
      <c r="G116" s="1"/>
      <c r="H116" s="1">
        <v>1</v>
      </c>
      <c r="I116" s="1">
        <v>1</v>
      </c>
      <c r="J116" s="1">
        <v>2</v>
      </c>
      <c r="K116" s="1">
        <v>3</v>
      </c>
      <c r="L116" s="1">
        <v>1</v>
      </c>
      <c r="M116" s="1">
        <v>1</v>
      </c>
      <c r="N116" s="1">
        <v>2</v>
      </c>
      <c r="O116" s="1">
        <v>1</v>
      </c>
      <c r="P116" s="1">
        <v>1</v>
      </c>
      <c r="Q116" s="1">
        <v>1</v>
      </c>
      <c r="R116" s="1">
        <v>3</v>
      </c>
      <c r="S116" s="1">
        <v>3</v>
      </c>
      <c r="T116" s="1">
        <v>2</v>
      </c>
      <c r="U116" s="1">
        <v>1</v>
      </c>
      <c r="V116" s="1">
        <v>2</v>
      </c>
      <c r="W116" s="1">
        <v>1</v>
      </c>
      <c r="X116" s="1">
        <v>10</v>
      </c>
      <c r="Y116" s="1">
        <v>3</v>
      </c>
      <c r="Z116" s="1">
        <v>6</v>
      </c>
      <c r="AA116" s="1">
        <v>11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16</v>
      </c>
      <c r="AM116" s="7"/>
      <c r="AP116" s="7"/>
      <c r="AR116" s="63"/>
      <c r="AX116" s="3"/>
      <c r="AY116" s="63"/>
      <c r="BA116" s="3"/>
      <c r="BB116" s="63"/>
      <c r="BD116" s="4"/>
      <c r="BL116" s="63"/>
      <c r="BT116" s="63"/>
      <c r="BU116" s="63"/>
      <c r="BV116" s="63"/>
    </row>
    <row r="117" spans="1:74" customFormat="1" x14ac:dyDescent="0.25">
      <c r="A117" s="1" t="s">
        <v>257</v>
      </c>
      <c r="B117" s="1">
        <v>9</v>
      </c>
      <c r="C117" s="176"/>
      <c r="D117" s="175"/>
      <c r="E117" s="1"/>
      <c r="F117" s="1"/>
      <c r="G117" s="1"/>
      <c r="H117" s="1">
        <v>1</v>
      </c>
      <c r="I117" s="1">
        <v>1</v>
      </c>
      <c r="J117" s="1">
        <v>1</v>
      </c>
      <c r="K117" s="1">
        <v>2</v>
      </c>
      <c r="L117" s="1">
        <v>2</v>
      </c>
      <c r="M117" s="1">
        <v>2</v>
      </c>
      <c r="N117" s="1">
        <v>1</v>
      </c>
      <c r="O117" s="1">
        <v>1</v>
      </c>
      <c r="P117" s="1">
        <v>2</v>
      </c>
      <c r="Q117" s="1">
        <v>1</v>
      </c>
      <c r="R117" s="1">
        <v>3</v>
      </c>
      <c r="S117" s="1">
        <v>1</v>
      </c>
      <c r="T117" s="1">
        <v>1</v>
      </c>
      <c r="U117" s="1">
        <v>1</v>
      </c>
      <c r="V117" s="1">
        <v>3</v>
      </c>
      <c r="W117" s="1">
        <v>1</v>
      </c>
      <c r="X117" s="1">
        <v>1</v>
      </c>
      <c r="Y117" s="1">
        <v>2</v>
      </c>
      <c r="Z117" s="1">
        <v>1</v>
      </c>
      <c r="AA117" s="1">
        <v>5</v>
      </c>
      <c r="AB117" s="1">
        <v>9</v>
      </c>
      <c r="AC117" s="1">
        <v>3</v>
      </c>
      <c r="AD117" s="1">
        <v>4</v>
      </c>
      <c r="AE117" s="1"/>
      <c r="AF117" s="1"/>
      <c r="AG117" s="1"/>
      <c r="AH117" s="1"/>
      <c r="AI117" s="1"/>
      <c r="AJ117" s="1"/>
      <c r="AK117" s="1">
        <v>19</v>
      </c>
      <c r="AM117" s="7"/>
      <c r="AP117" s="7"/>
      <c r="AR117" s="65"/>
      <c r="AX117" s="3"/>
      <c r="AY117" s="65"/>
      <c r="BA117" s="3"/>
      <c r="BB117" s="65"/>
      <c r="BD117" s="4"/>
      <c r="BL117" s="65"/>
      <c r="BT117" s="65"/>
      <c r="BU117" s="65"/>
      <c r="BV117" s="65"/>
    </row>
    <row r="118" spans="1:74" customFormat="1" x14ac:dyDescent="0.25">
      <c r="A118" s="1" t="s">
        <v>258</v>
      </c>
      <c r="B118" s="1">
        <v>9</v>
      </c>
      <c r="C118" s="176"/>
      <c r="D118" s="175"/>
      <c r="E118" s="1"/>
      <c r="F118" s="1"/>
      <c r="G118" s="1"/>
      <c r="H118" s="1">
        <v>2</v>
      </c>
      <c r="I118" s="1">
        <v>1</v>
      </c>
      <c r="J118" s="1">
        <v>1</v>
      </c>
      <c r="K118" s="1">
        <v>1</v>
      </c>
      <c r="L118" s="1">
        <v>1</v>
      </c>
      <c r="M118" s="1">
        <v>1</v>
      </c>
      <c r="N118" s="1">
        <v>1</v>
      </c>
      <c r="O118" s="1">
        <v>1</v>
      </c>
      <c r="P118" s="1">
        <v>2</v>
      </c>
      <c r="Q118" s="1">
        <v>3</v>
      </c>
      <c r="R118" s="1">
        <v>6</v>
      </c>
      <c r="S118" s="1">
        <v>2</v>
      </c>
      <c r="T118" s="1">
        <v>2</v>
      </c>
      <c r="U118" s="1">
        <v>5</v>
      </c>
      <c r="V118" s="1">
        <v>1</v>
      </c>
      <c r="W118" s="1">
        <v>2</v>
      </c>
      <c r="X118" s="1">
        <v>2</v>
      </c>
      <c r="Y118" s="1">
        <v>11</v>
      </c>
      <c r="Z118" s="1">
        <v>1</v>
      </c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15</v>
      </c>
      <c r="AM118" s="7"/>
      <c r="AP118" s="7"/>
      <c r="AR118" s="67"/>
      <c r="AX118" s="3"/>
      <c r="AY118" s="67"/>
      <c r="BA118" s="3"/>
      <c r="BB118" s="67"/>
      <c r="BD118" s="4"/>
      <c r="BL118" s="67"/>
      <c r="BT118" s="67"/>
      <c r="BU118" s="67"/>
      <c r="BV118" s="67"/>
    </row>
    <row r="119" spans="1:74" customFormat="1" x14ac:dyDescent="0.25">
      <c r="A119" s="1" t="s">
        <v>260</v>
      </c>
      <c r="B119" s="1">
        <v>9</v>
      </c>
      <c r="C119" s="176"/>
      <c r="D119" s="175"/>
      <c r="E119" s="1"/>
      <c r="F119" s="1"/>
      <c r="G119" s="1"/>
      <c r="H119" s="1">
        <v>1</v>
      </c>
      <c r="I119" s="1">
        <v>1</v>
      </c>
      <c r="J119" s="1">
        <v>2</v>
      </c>
      <c r="K119" s="1">
        <v>1</v>
      </c>
      <c r="L119" s="1">
        <v>1</v>
      </c>
      <c r="M119" s="1">
        <v>3</v>
      </c>
      <c r="N119" s="1">
        <v>1</v>
      </c>
      <c r="O119" s="1">
        <v>1</v>
      </c>
      <c r="P119" s="1">
        <v>1</v>
      </c>
      <c r="Q119" s="1">
        <v>3</v>
      </c>
      <c r="R119" s="1">
        <v>4</v>
      </c>
      <c r="S119" s="1">
        <v>4</v>
      </c>
      <c r="T119" s="1">
        <v>2</v>
      </c>
      <c r="U119" s="1">
        <v>4</v>
      </c>
      <c r="V119" s="1">
        <v>2</v>
      </c>
      <c r="W119" s="1">
        <v>1</v>
      </c>
      <c r="X119" s="1">
        <v>2</v>
      </c>
      <c r="Y119" s="1">
        <v>1</v>
      </c>
      <c r="Z119" s="1">
        <v>8</v>
      </c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14</v>
      </c>
      <c r="AM119" s="7"/>
      <c r="AP119" s="7"/>
      <c r="AR119" s="68"/>
      <c r="AX119" s="3"/>
      <c r="AY119" s="68"/>
      <c r="BA119" s="3"/>
      <c r="BB119" s="68"/>
      <c r="BD119" s="4"/>
      <c r="BL119" s="68"/>
      <c r="BT119" s="68"/>
      <c r="BU119" s="68"/>
      <c r="BV119" s="68"/>
    </row>
    <row r="120" spans="1:74" customFormat="1" x14ac:dyDescent="0.25">
      <c r="A120" s="1" t="s">
        <v>261</v>
      </c>
      <c r="B120" s="1">
        <v>9</v>
      </c>
      <c r="C120" s="176"/>
      <c r="D120" s="175"/>
      <c r="E120" s="1"/>
      <c r="F120" s="1"/>
      <c r="G120" s="1"/>
      <c r="H120" s="1">
        <v>1</v>
      </c>
      <c r="I120" s="1">
        <v>1</v>
      </c>
      <c r="J120" s="1">
        <v>1</v>
      </c>
      <c r="K120" s="1">
        <v>4</v>
      </c>
      <c r="L120" s="1">
        <v>1</v>
      </c>
      <c r="M120" s="1">
        <v>1</v>
      </c>
      <c r="N120" s="1">
        <v>2</v>
      </c>
      <c r="O120" s="1">
        <v>1</v>
      </c>
      <c r="P120" s="1">
        <v>3</v>
      </c>
      <c r="Q120" s="1">
        <v>2</v>
      </c>
      <c r="R120" s="1">
        <v>2</v>
      </c>
      <c r="S120" s="1">
        <v>1</v>
      </c>
      <c r="T120" s="1">
        <v>5</v>
      </c>
      <c r="U120" s="1">
        <v>2</v>
      </c>
      <c r="V120" s="1">
        <v>3</v>
      </c>
      <c r="W120" s="1">
        <v>2</v>
      </c>
      <c r="X120" s="1">
        <v>3</v>
      </c>
      <c r="Y120" s="1">
        <v>4</v>
      </c>
      <c r="Z120" s="1">
        <v>1</v>
      </c>
      <c r="AA120" s="1">
        <v>5</v>
      </c>
      <c r="AB120" s="1">
        <v>3</v>
      </c>
      <c r="AC120" s="1">
        <v>1</v>
      </c>
      <c r="AD120" s="1"/>
      <c r="AE120" s="1"/>
      <c r="AF120" s="1"/>
      <c r="AG120" s="1"/>
      <c r="AH120" s="1"/>
      <c r="AI120" s="1"/>
      <c r="AJ120" s="1"/>
      <c r="AK120" s="1">
        <v>15</v>
      </c>
      <c r="AM120" s="7"/>
      <c r="AP120" s="7"/>
      <c r="AR120" s="75"/>
      <c r="AX120" s="3"/>
      <c r="AY120" s="75"/>
      <c r="BA120" s="3"/>
      <c r="BB120" s="75"/>
      <c r="BD120" s="4"/>
      <c r="BL120" s="75"/>
      <c r="BT120" s="75"/>
      <c r="BU120" s="75"/>
      <c r="BV120" s="75"/>
    </row>
    <row r="121" spans="1:74" customFormat="1" x14ac:dyDescent="0.25">
      <c r="A121" s="1" t="s">
        <v>262</v>
      </c>
      <c r="B121" s="1">
        <v>9</v>
      </c>
      <c r="C121" s="176"/>
      <c r="D121" s="175"/>
      <c r="E121" s="1"/>
      <c r="F121" s="1"/>
      <c r="G121" s="1"/>
      <c r="H121" s="1">
        <v>2</v>
      </c>
      <c r="I121" s="1">
        <v>1</v>
      </c>
      <c r="J121" s="1">
        <v>1</v>
      </c>
      <c r="K121" s="1">
        <v>1</v>
      </c>
      <c r="L121" s="1">
        <v>4</v>
      </c>
      <c r="M121" s="1">
        <v>1</v>
      </c>
      <c r="N121" s="1">
        <v>1</v>
      </c>
      <c r="O121" s="1">
        <v>2</v>
      </c>
      <c r="P121" s="1">
        <v>4</v>
      </c>
      <c r="Q121" s="1">
        <v>3</v>
      </c>
      <c r="R121" s="1">
        <v>2</v>
      </c>
      <c r="S121" s="1">
        <v>2</v>
      </c>
      <c r="T121" s="1">
        <v>2</v>
      </c>
      <c r="U121" s="1">
        <v>1</v>
      </c>
      <c r="V121" s="1">
        <v>5</v>
      </c>
      <c r="W121" s="1">
        <v>3</v>
      </c>
      <c r="X121" s="1">
        <v>2</v>
      </c>
      <c r="Y121" s="1">
        <v>15</v>
      </c>
      <c r="Z121" s="1">
        <v>9</v>
      </c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>
        <v>14</v>
      </c>
      <c r="AM121" s="7"/>
      <c r="AP121" s="7"/>
      <c r="AR121" s="75"/>
      <c r="AX121" s="3"/>
      <c r="AY121" s="75"/>
      <c r="BA121" s="3"/>
      <c r="BB121" s="75"/>
      <c r="BD121" s="4"/>
      <c r="BL121" s="75"/>
      <c r="BT121" s="75"/>
      <c r="BU121" s="75"/>
      <c r="BV121" s="75"/>
    </row>
    <row r="122" spans="1:74" customFormat="1" x14ac:dyDescent="0.25">
      <c r="A122" s="1" t="s">
        <v>263</v>
      </c>
      <c r="B122" s="1">
        <v>9</v>
      </c>
      <c r="C122" s="176"/>
      <c r="D122" s="175"/>
      <c r="E122" s="1"/>
      <c r="F122" s="1"/>
      <c r="G122" s="1"/>
      <c r="H122" s="1">
        <v>1</v>
      </c>
      <c r="I122" s="1">
        <v>1</v>
      </c>
      <c r="J122" s="1">
        <v>1</v>
      </c>
      <c r="K122" s="1">
        <v>2</v>
      </c>
      <c r="L122" s="1">
        <v>1</v>
      </c>
      <c r="M122" s="1">
        <v>2</v>
      </c>
      <c r="N122" s="1">
        <v>2</v>
      </c>
      <c r="O122" s="1">
        <v>1</v>
      </c>
      <c r="P122" s="1">
        <v>1</v>
      </c>
      <c r="Q122" s="1">
        <v>1</v>
      </c>
      <c r="R122" s="1">
        <v>1</v>
      </c>
      <c r="S122" s="1">
        <v>6</v>
      </c>
      <c r="T122" s="1">
        <v>3</v>
      </c>
      <c r="U122" s="1">
        <v>3</v>
      </c>
      <c r="V122" s="1">
        <v>2</v>
      </c>
      <c r="W122" s="1">
        <v>2</v>
      </c>
      <c r="X122" s="1">
        <v>2</v>
      </c>
      <c r="Y122" s="1">
        <v>1</v>
      </c>
      <c r="Z122" s="1">
        <v>2</v>
      </c>
      <c r="AA122" s="1">
        <v>12</v>
      </c>
      <c r="AB122" s="1">
        <v>3</v>
      </c>
      <c r="AC122" s="1"/>
      <c r="AD122" s="1"/>
      <c r="AE122" s="1"/>
      <c r="AF122" s="1"/>
      <c r="AG122" s="1"/>
      <c r="AH122" s="1"/>
      <c r="AI122" s="1"/>
      <c r="AJ122" s="1"/>
      <c r="AK122" s="1">
        <v>16</v>
      </c>
      <c r="AM122" s="7"/>
      <c r="AP122" s="7"/>
      <c r="AR122" s="75"/>
      <c r="AX122" s="3"/>
      <c r="AY122" s="75"/>
      <c r="BA122" s="3"/>
      <c r="BB122" s="75"/>
      <c r="BD122" s="4"/>
      <c r="BL122" s="75"/>
      <c r="BT122" s="75"/>
      <c r="BU122" s="75"/>
      <c r="BV122" s="75"/>
    </row>
    <row r="123" spans="1:74" customFormat="1" x14ac:dyDescent="0.25">
      <c r="A123" s="1" t="s">
        <v>265</v>
      </c>
      <c r="B123" s="1">
        <v>9</v>
      </c>
      <c r="C123" s="176"/>
      <c r="D123" s="175"/>
      <c r="E123" s="1"/>
      <c r="F123" s="1"/>
      <c r="G123" s="1"/>
      <c r="H123" s="1">
        <v>1</v>
      </c>
      <c r="I123" s="1">
        <v>1</v>
      </c>
      <c r="J123" s="1">
        <v>2</v>
      </c>
      <c r="K123" s="1">
        <v>1</v>
      </c>
      <c r="L123" s="1">
        <v>2</v>
      </c>
      <c r="M123" s="1">
        <v>1</v>
      </c>
      <c r="N123" s="1">
        <v>4</v>
      </c>
      <c r="O123" s="1">
        <v>2</v>
      </c>
      <c r="P123" s="1">
        <v>5</v>
      </c>
      <c r="Q123" s="1">
        <v>3</v>
      </c>
      <c r="R123" s="1">
        <v>1</v>
      </c>
      <c r="S123" s="1">
        <v>3</v>
      </c>
      <c r="T123" s="1">
        <v>2</v>
      </c>
      <c r="U123" s="1">
        <v>1</v>
      </c>
      <c r="V123" s="1">
        <v>1</v>
      </c>
      <c r="W123" s="1">
        <v>2</v>
      </c>
      <c r="X123" s="1">
        <v>7</v>
      </c>
      <c r="Y123" s="1">
        <v>2</v>
      </c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15</v>
      </c>
      <c r="AM123" s="7"/>
      <c r="AP123" s="7"/>
      <c r="AR123" s="75"/>
      <c r="AX123" s="3"/>
      <c r="AY123" s="75"/>
      <c r="BA123" s="3"/>
      <c r="BB123" s="75"/>
      <c r="BD123" s="4"/>
      <c r="BL123" s="75"/>
      <c r="BT123" s="75"/>
      <c r="BU123" s="75"/>
      <c r="BV123" s="75"/>
    </row>
    <row r="124" spans="1:74" customFormat="1" x14ac:dyDescent="0.25">
      <c r="A124" s="1" t="s">
        <v>266</v>
      </c>
      <c r="B124" s="1">
        <v>9</v>
      </c>
      <c r="C124" s="176"/>
      <c r="D124" s="175"/>
      <c r="E124" s="1"/>
      <c r="F124" s="1"/>
      <c r="G124" s="1"/>
      <c r="H124" s="1">
        <v>1</v>
      </c>
      <c r="I124" s="1">
        <v>2</v>
      </c>
      <c r="J124" s="1">
        <v>1</v>
      </c>
      <c r="K124" s="1">
        <v>3</v>
      </c>
      <c r="L124" s="1">
        <v>1</v>
      </c>
      <c r="M124" s="1">
        <v>2</v>
      </c>
      <c r="N124" s="1">
        <v>5</v>
      </c>
      <c r="O124" s="1">
        <v>4</v>
      </c>
      <c r="P124" s="1">
        <v>1</v>
      </c>
      <c r="Q124" s="1">
        <v>1</v>
      </c>
      <c r="R124" s="1">
        <v>1</v>
      </c>
      <c r="S124" s="1">
        <v>1</v>
      </c>
      <c r="T124" s="1">
        <v>1</v>
      </c>
      <c r="U124" s="1">
        <v>3</v>
      </c>
      <c r="V124" s="1">
        <v>3</v>
      </c>
      <c r="W124" s="1">
        <v>2</v>
      </c>
      <c r="X124" s="1">
        <v>11</v>
      </c>
      <c r="Y124" s="1">
        <v>8</v>
      </c>
      <c r="Z124" s="1">
        <v>2</v>
      </c>
      <c r="AA124" s="1">
        <v>1</v>
      </c>
      <c r="AB124" s="1">
        <v>3</v>
      </c>
      <c r="AC124" s="1">
        <v>1</v>
      </c>
      <c r="AD124" s="1"/>
      <c r="AE124" s="1"/>
      <c r="AF124" s="1"/>
      <c r="AG124" s="1"/>
      <c r="AH124" s="1"/>
      <c r="AI124" s="1"/>
      <c r="AJ124" s="1"/>
      <c r="AK124" s="1">
        <v>15</v>
      </c>
      <c r="AM124" s="7"/>
      <c r="AP124" s="7"/>
      <c r="AR124" s="76"/>
      <c r="AX124" s="3"/>
      <c r="AY124" s="76"/>
      <c r="BA124" s="3"/>
      <c r="BB124" s="76"/>
      <c r="BD124" s="4"/>
      <c r="BL124" s="76"/>
      <c r="BT124" s="76"/>
      <c r="BU124" s="76"/>
      <c r="BV124" s="76"/>
    </row>
    <row r="125" spans="1:74" customFormat="1" x14ac:dyDescent="0.25">
      <c r="A125" s="1" t="s">
        <v>268</v>
      </c>
      <c r="B125" s="1">
        <v>9</v>
      </c>
      <c r="C125" s="176"/>
      <c r="D125" s="175"/>
      <c r="E125" s="1"/>
      <c r="F125" s="1"/>
      <c r="G125" s="1"/>
      <c r="H125" s="1">
        <v>1</v>
      </c>
      <c r="I125" s="1">
        <v>2</v>
      </c>
      <c r="J125" s="1">
        <v>1</v>
      </c>
      <c r="K125" s="1">
        <v>1</v>
      </c>
      <c r="L125" s="1">
        <v>3</v>
      </c>
      <c r="M125" s="1">
        <v>1</v>
      </c>
      <c r="N125" s="1">
        <v>1</v>
      </c>
      <c r="O125" s="1">
        <v>1</v>
      </c>
      <c r="P125" s="1">
        <v>1</v>
      </c>
      <c r="Q125" s="1">
        <v>4</v>
      </c>
      <c r="R125" s="1">
        <v>1</v>
      </c>
      <c r="S125" s="1">
        <v>3</v>
      </c>
      <c r="T125" s="1">
        <v>5</v>
      </c>
      <c r="U125" s="1">
        <v>3</v>
      </c>
      <c r="V125" s="1">
        <v>1</v>
      </c>
      <c r="W125" s="1">
        <v>5</v>
      </c>
      <c r="X125" s="1">
        <v>1</v>
      </c>
      <c r="Y125" s="1">
        <v>8</v>
      </c>
      <c r="Z125" s="1">
        <v>1</v>
      </c>
      <c r="AA125" s="1">
        <v>7</v>
      </c>
      <c r="AB125" s="1">
        <v>1</v>
      </c>
      <c r="AC125" s="1"/>
      <c r="AD125" s="1"/>
      <c r="AE125" s="1"/>
      <c r="AF125" s="1"/>
      <c r="AG125" s="1"/>
      <c r="AH125" s="1"/>
      <c r="AI125" s="1"/>
      <c r="AJ125" s="1"/>
      <c r="AK125" s="1">
        <v>15</v>
      </c>
      <c r="AM125" s="7"/>
      <c r="AP125" s="7"/>
      <c r="AR125" s="80"/>
      <c r="AX125" s="3"/>
      <c r="AY125" s="80"/>
      <c r="BA125" s="3"/>
      <c r="BB125" s="80"/>
      <c r="BD125" s="4"/>
      <c r="BL125" s="80"/>
      <c r="BT125" s="80"/>
      <c r="BU125" s="80"/>
      <c r="BV125" s="80"/>
    </row>
    <row r="126" spans="1:74" customFormat="1" x14ac:dyDescent="0.25">
      <c r="A126" s="1" t="s">
        <v>269</v>
      </c>
      <c r="B126" s="1">
        <v>9</v>
      </c>
      <c r="C126" s="176"/>
      <c r="D126" s="175"/>
      <c r="E126" s="1"/>
      <c r="F126" s="1"/>
      <c r="G126" s="1"/>
      <c r="H126" s="1">
        <v>1</v>
      </c>
      <c r="I126" s="1">
        <v>1</v>
      </c>
      <c r="J126" s="1">
        <v>1</v>
      </c>
      <c r="K126" s="1">
        <v>1</v>
      </c>
      <c r="L126" s="1">
        <v>1</v>
      </c>
      <c r="M126" s="1">
        <v>3</v>
      </c>
      <c r="N126" s="1">
        <v>1</v>
      </c>
      <c r="O126" s="1">
        <v>1</v>
      </c>
      <c r="P126" s="1">
        <v>1</v>
      </c>
      <c r="Q126" s="1">
        <v>1</v>
      </c>
      <c r="R126" s="1">
        <v>3</v>
      </c>
      <c r="S126" s="1">
        <v>1</v>
      </c>
      <c r="T126" s="1">
        <v>4</v>
      </c>
      <c r="U126" s="1">
        <v>4</v>
      </c>
      <c r="V126" s="1">
        <v>1</v>
      </c>
      <c r="W126" s="1">
        <v>1</v>
      </c>
      <c r="X126" s="1">
        <v>2</v>
      </c>
      <c r="Y126" s="1">
        <v>1</v>
      </c>
      <c r="Z126" s="1">
        <v>3</v>
      </c>
      <c r="AA126" s="1">
        <v>3</v>
      </c>
      <c r="AB126" s="1">
        <v>1</v>
      </c>
      <c r="AC126" s="1">
        <v>7</v>
      </c>
      <c r="AD126" s="1">
        <v>1</v>
      </c>
      <c r="AE126" s="1"/>
      <c r="AF126" s="1"/>
      <c r="AG126" s="1"/>
      <c r="AH126" s="1"/>
      <c r="AI126" s="1"/>
      <c r="AJ126" s="1"/>
      <c r="AK126" s="1">
        <v>18</v>
      </c>
      <c r="AM126" s="7"/>
      <c r="AP126" s="7"/>
      <c r="AR126" s="81"/>
      <c r="AX126" s="3"/>
      <c r="AY126" s="81"/>
      <c r="BA126" s="3"/>
      <c r="BB126" s="81"/>
      <c r="BD126" s="4"/>
      <c r="BL126" s="81"/>
      <c r="BT126" s="81"/>
      <c r="BU126" s="81"/>
      <c r="BV126" s="81"/>
    </row>
    <row r="127" spans="1:74" customFormat="1" x14ac:dyDescent="0.25">
      <c r="A127" s="1" t="s">
        <v>270</v>
      </c>
      <c r="B127" s="1">
        <v>9</v>
      </c>
      <c r="C127" s="176"/>
      <c r="D127" s="175"/>
      <c r="E127" s="1"/>
      <c r="F127" s="1"/>
      <c r="G127" s="1"/>
      <c r="H127" s="1">
        <v>1</v>
      </c>
      <c r="I127" s="1">
        <v>1</v>
      </c>
      <c r="J127" s="1">
        <v>1</v>
      </c>
      <c r="K127" s="1">
        <v>1</v>
      </c>
      <c r="L127" s="1">
        <v>2</v>
      </c>
      <c r="M127" s="1">
        <v>2</v>
      </c>
      <c r="N127" s="1">
        <v>1</v>
      </c>
      <c r="O127" s="1">
        <v>2</v>
      </c>
      <c r="P127" s="1">
        <v>1</v>
      </c>
      <c r="Q127" s="1">
        <v>1</v>
      </c>
      <c r="R127" s="1">
        <v>2</v>
      </c>
      <c r="S127" s="1">
        <v>2</v>
      </c>
      <c r="T127" s="1">
        <v>1</v>
      </c>
      <c r="U127" s="1">
        <v>3</v>
      </c>
      <c r="V127" s="1">
        <v>5</v>
      </c>
      <c r="W127" s="1">
        <v>2</v>
      </c>
      <c r="X127" s="1">
        <v>4</v>
      </c>
      <c r="Y127" s="1">
        <v>5</v>
      </c>
      <c r="Z127" s="1">
        <v>1</v>
      </c>
      <c r="AA127" s="1">
        <v>7</v>
      </c>
      <c r="AB127" s="1">
        <v>2</v>
      </c>
      <c r="AC127" s="1">
        <v>1</v>
      </c>
      <c r="AD127" s="1">
        <v>3</v>
      </c>
      <c r="AE127" s="1"/>
      <c r="AF127" s="1"/>
      <c r="AG127" s="1"/>
      <c r="AH127" s="1"/>
      <c r="AI127" s="1"/>
      <c r="AJ127" s="1"/>
      <c r="AK127" s="1">
        <v>16</v>
      </c>
      <c r="AM127" s="7"/>
      <c r="AP127" s="7"/>
      <c r="AR127" s="81"/>
      <c r="AX127" s="3"/>
      <c r="AY127" s="81"/>
      <c r="BA127" s="3"/>
      <c r="BB127" s="81"/>
      <c r="BD127" s="4"/>
      <c r="BL127" s="81"/>
      <c r="BT127" s="81"/>
      <c r="BU127" s="81"/>
      <c r="BV127" s="81"/>
    </row>
    <row r="128" spans="1:74" customFormat="1" x14ac:dyDescent="0.25">
      <c r="A128" s="1" t="s">
        <v>272</v>
      </c>
      <c r="B128" s="1">
        <v>9</v>
      </c>
      <c r="C128" s="176"/>
      <c r="D128" s="175"/>
      <c r="E128" s="1"/>
      <c r="F128" s="1"/>
      <c r="G128" s="1"/>
      <c r="H128" s="1">
        <v>2</v>
      </c>
      <c r="I128" s="1">
        <v>1</v>
      </c>
      <c r="J128" s="1">
        <v>2</v>
      </c>
      <c r="K128" s="1">
        <v>4</v>
      </c>
      <c r="L128" s="1">
        <v>1</v>
      </c>
      <c r="M128" s="1">
        <v>2</v>
      </c>
      <c r="N128" s="1">
        <v>1</v>
      </c>
      <c r="O128" s="1">
        <v>3</v>
      </c>
      <c r="P128" s="1">
        <v>1</v>
      </c>
      <c r="Q128" s="1">
        <v>1</v>
      </c>
      <c r="R128" s="1">
        <v>1</v>
      </c>
      <c r="S128" s="1">
        <v>1</v>
      </c>
      <c r="T128" s="1">
        <v>1</v>
      </c>
      <c r="U128" s="1">
        <v>3</v>
      </c>
      <c r="V128" s="1">
        <v>2</v>
      </c>
      <c r="W128" s="1">
        <v>4</v>
      </c>
      <c r="X128" s="1">
        <v>3</v>
      </c>
      <c r="Y128" s="1">
        <v>4</v>
      </c>
      <c r="Z128" s="1">
        <v>2</v>
      </c>
      <c r="AA128" s="1">
        <v>1</v>
      </c>
      <c r="AB128" s="1">
        <v>3</v>
      </c>
      <c r="AC128" s="1">
        <v>3</v>
      </c>
      <c r="AD128" s="1">
        <v>5</v>
      </c>
      <c r="AE128" s="1">
        <v>2</v>
      </c>
      <c r="AF128" s="1">
        <v>6</v>
      </c>
      <c r="AG128" s="1"/>
      <c r="AH128" s="1"/>
      <c r="AI128" s="1"/>
      <c r="AJ128" s="1"/>
      <c r="AK128" s="1">
        <v>16</v>
      </c>
      <c r="AM128" s="7"/>
      <c r="AP128" s="7"/>
      <c r="AR128" s="84"/>
      <c r="AX128" s="3"/>
      <c r="AY128" s="84"/>
      <c r="BA128" s="3"/>
      <c r="BB128" s="84"/>
      <c r="BD128" s="4"/>
      <c r="BL128" s="84"/>
      <c r="BT128" s="84"/>
      <c r="BU128" s="84"/>
      <c r="BV128" s="84"/>
    </row>
    <row r="129" spans="1:74" customFormat="1" x14ac:dyDescent="0.25">
      <c r="A129" s="1" t="s">
        <v>279</v>
      </c>
      <c r="B129" s="1">
        <v>9</v>
      </c>
      <c r="C129" s="176"/>
      <c r="D129" s="175"/>
      <c r="E129" s="1"/>
      <c r="F129" s="1"/>
      <c r="G129" s="1"/>
      <c r="H129" s="1">
        <v>1</v>
      </c>
      <c r="I129" s="1">
        <v>1</v>
      </c>
      <c r="J129" s="1">
        <v>1</v>
      </c>
      <c r="K129" s="1">
        <v>1</v>
      </c>
      <c r="L129" s="1">
        <v>1</v>
      </c>
      <c r="M129" s="1">
        <v>1</v>
      </c>
      <c r="N129" s="1">
        <v>2</v>
      </c>
      <c r="O129" s="1">
        <v>1</v>
      </c>
      <c r="P129" s="1">
        <v>3</v>
      </c>
      <c r="Q129" s="1">
        <v>1</v>
      </c>
      <c r="R129" s="1">
        <v>1</v>
      </c>
      <c r="S129" s="1">
        <v>3</v>
      </c>
      <c r="T129" s="1">
        <v>6</v>
      </c>
      <c r="U129" s="1">
        <v>1</v>
      </c>
      <c r="V129" s="1">
        <v>1</v>
      </c>
      <c r="W129" s="1">
        <v>2</v>
      </c>
      <c r="X129" s="1">
        <v>2</v>
      </c>
      <c r="Y129" s="1">
        <v>2</v>
      </c>
      <c r="Z129" s="1">
        <v>9</v>
      </c>
      <c r="AA129" s="1">
        <v>1</v>
      </c>
      <c r="AB129" s="1">
        <v>5</v>
      </c>
      <c r="AC129" s="1">
        <v>7</v>
      </c>
      <c r="AD129" s="1">
        <v>11</v>
      </c>
      <c r="AE129" s="1"/>
      <c r="AF129" s="1"/>
      <c r="AG129" s="1"/>
      <c r="AH129" s="1"/>
      <c r="AI129" s="1"/>
      <c r="AJ129" s="1"/>
      <c r="AK129" s="1">
        <v>17</v>
      </c>
      <c r="AM129" s="7"/>
      <c r="AP129" s="7"/>
      <c r="AR129" s="84"/>
      <c r="AX129" s="3"/>
      <c r="AY129" s="84"/>
      <c r="BA129" s="3"/>
      <c r="BB129" s="84"/>
      <c r="BD129" s="4"/>
      <c r="BL129" s="84"/>
      <c r="BT129" s="84"/>
      <c r="BU129" s="84"/>
      <c r="BV129" s="84"/>
    </row>
    <row r="130" spans="1:74" customFormat="1" x14ac:dyDescent="0.25">
      <c r="A130" s="1" t="s">
        <v>280</v>
      </c>
      <c r="B130" s="1">
        <v>9</v>
      </c>
      <c r="C130" s="176"/>
      <c r="D130" s="175"/>
      <c r="E130" s="1"/>
      <c r="F130" s="1"/>
      <c r="G130" s="1"/>
      <c r="H130" s="1">
        <v>1</v>
      </c>
      <c r="I130" s="1">
        <v>1</v>
      </c>
      <c r="J130" s="1">
        <v>1</v>
      </c>
      <c r="K130" s="1">
        <v>1</v>
      </c>
      <c r="L130" s="1">
        <v>1</v>
      </c>
      <c r="M130" s="1">
        <v>1</v>
      </c>
      <c r="N130" s="1">
        <v>2</v>
      </c>
      <c r="O130" s="1">
        <v>1</v>
      </c>
      <c r="P130" s="1">
        <v>2</v>
      </c>
      <c r="Q130" s="1">
        <v>3</v>
      </c>
      <c r="R130" s="1">
        <v>4</v>
      </c>
      <c r="S130" s="1">
        <v>1</v>
      </c>
      <c r="T130" s="1">
        <v>1</v>
      </c>
      <c r="U130" s="1">
        <v>7</v>
      </c>
      <c r="V130" s="1">
        <v>3</v>
      </c>
      <c r="W130" s="1">
        <v>1</v>
      </c>
      <c r="X130" s="1">
        <v>1</v>
      </c>
      <c r="Y130" s="1">
        <v>2</v>
      </c>
      <c r="Z130" s="1">
        <v>1</v>
      </c>
      <c r="AA130" s="1">
        <v>10</v>
      </c>
      <c r="AB130" s="1">
        <v>1</v>
      </c>
      <c r="AC130" s="1">
        <v>2</v>
      </c>
      <c r="AD130" s="1">
        <v>1</v>
      </c>
      <c r="AE130" s="1"/>
      <c r="AF130" s="1"/>
      <c r="AG130" s="1"/>
      <c r="AH130" s="1"/>
      <c r="AI130" s="1"/>
      <c r="AJ130" s="1"/>
      <c r="AK130" s="1">
        <v>15</v>
      </c>
      <c r="AM130" s="7"/>
      <c r="AP130" s="7"/>
      <c r="AR130" s="85"/>
      <c r="AX130" s="3"/>
      <c r="AY130" s="85"/>
      <c r="BA130" s="3"/>
      <c r="BB130" s="85"/>
      <c r="BD130" s="4"/>
      <c r="BL130" s="85"/>
      <c r="BT130" s="85"/>
      <c r="BU130" s="85"/>
      <c r="BV130" s="85"/>
    </row>
    <row r="131" spans="1:74" customFormat="1" x14ac:dyDescent="0.25">
      <c r="A131" s="1" t="s">
        <v>285</v>
      </c>
      <c r="B131" s="1">
        <v>9</v>
      </c>
      <c r="C131" s="176"/>
      <c r="D131" s="175"/>
      <c r="E131" s="1"/>
      <c r="F131" s="1"/>
      <c r="G131" s="1"/>
      <c r="H131" s="1">
        <v>1</v>
      </c>
      <c r="I131" s="1">
        <v>1</v>
      </c>
      <c r="J131" s="1">
        <v>1</v>
      </c>
      <c r="K131" s="1">
        <v>2</v>
      </c>
      <c r="L131" s="1">
        <v>1</v>
      </c>
      <c r="M131" s="1">
        <v>1</v>
      </c>
      <c r="N131" s="1">
        <v>2</v>
      </c>
      <c r="O131" s="1">
        <v>2</v>
      </c>
      <c r="P131" s="1">
        <v>1</v>
      </c>
      <c r="Q131" s="1">
        <v>1</v>
      </c>
      <c r="R131" s="1">
        <v>1</v>
      </c>
      <c r="S131" s="1">
        <v>1</v>
      </c>
      <c r="T131" s="1">
        <v>1</v>
      </c>
      <c r="U131" s="1">
        <v>2</v>
      </c>
      <c r="V131" s="1">
        <v>4</v>
      </c>
      <c r="W131" s="1">
        <v>7</v>
      </c>
      <c r="X131" s="1">
        <v>1</v>
      </c>
      <c r="Y131" s="1">
        <v>6</v>
      </c>
      <c r="Z131" s="1">
        <v>1</v>
      </c>
      <c r="AA131" s="1">
        <v>2</v>
      </c>
      <c r="AB131" s="1">
        <v>2</v>
      </c>
      <c r="AC131" s="1">
        <v>1</v>
      </c>
      <c r="AD131" s="1"/>
      <c r="AE131" s="1"/>
      <c r="AF131" s="1"/>
      <c r="AG131" s="1"/>
      <c r="AH131" s="1"/>
      <c r="AI131" s="1"/>
      <c r="AJ131" s="1"/>
      <c r="AK131" s="1">
        <v>17</v>
      </c>
      <c r="AM131" s="7"/>
      <c r="AP131" s="7"/>
      <c r="AR131" s="92"/>
      <c r="AX131" s="3"/>
      <c r="AY131" s="92"/>
      <c r="BA131" s="3"/>
      <c r="BB131" s="92"/>
      <c r="BD131" s="4"/>
      <c r="BL131" s="92"/>
      <c r="BT131" s="92"/>
      <c r="BU131" s="92"/>
      <c r="BV131" s="92"/>
    </row>
    <row r="132" spans="1:74" customFormat="1" x14ac:dyDescent="0.25">
      <c r="A132" s="1" t="s">
        <v>286</v>
      </c>
      <c r="B132" s="1">
        <v>9</v>
      </c>
      <c r="C132" s="176"/>
      <c r="D132" s="175"/>
      <c r="E132" s="1"/>
      <c r="F132" s="1"/>
      <c r="G132" s="1"/>
      <c r="H132" s="1">
        <v>1</v>
      </c>
      <c r="I132" s="1">
        <v>3</v>
      </c>
      <c r="J132" s="1">
        <v>1</v>
      </c>
      <c r="K132" s="1">
        <v>1</v>
      </c>
      <c r="L132" s="1">
        <v>5</v>
      </c>
      <c r="M132" s="1">
        <v>1</v>
      </c>
      <c r="N132" s="1">
        <v>2</v>
      </c>
      <c r="O132" s="1">
        <v>1</v>
      </c>
      <c r="P132" s="1">
        <v>2</v>
      </c>
      <c r="Q132" s="1">
        <v>1</v>
      </c>
      <c r="R132" s="1">
        <v>1</v>
      </c>
      <c r="S132" s="1">
        <v>4</v>
      </c>
      <c r="T132" s="1">
        <v>1</v>
      </c>
      <c r="U132" s="1">
        <v>1</v>
      </c>
      <c r="V132" s="1">
        <v>3</v>
      </c>
      <c r="W132" s="1">
        <v>1</v>
      </c>
      <c r="X132" s="1">
        <v>1</v>
      </c>
      <c r="Y132" s="1">
        <v>4</v>
      </c>
      <c r="Z132" s="1">
        <v>2</v>
      </c>
      <c r="AA132" s="1">
        <v>14</v>
      </c>
      <c r="AB132" s="1">
        <v>5</v>
      </c>
      <c r="AC132" s="1">
        <v>1</v>
      </c>
      <c r="AD132" s="1"/>
      <c r="AE132" s="1"/>
      <c r="AF132" s="1"/>
      <c r="AG132" s="1"/>
      <c r="AH132" s="1"/>
      <c r="AI132" s="1"/>
      <c r="AJ132" s="1"/>
      <c r="AK132" s="1">
        <v>17</v>
      </c>
      <c r="AR132" s="1"/>
      <c r="BB132" s="1"/>
      <c r="BD132" s="4"/>
      <c r="BL132" s="1"/>
      <c r="BT132" s="1"/>
      <c r="BU132" s="1"/>
      <c r="BV132" s="1"/>
    </row>
    <row r="133" spans="1:74" x14ac:dyDescent="0.25">
      <c r="A133" s="1" t="s">
        <v>290</v>
      </c>
      <c r="B133" s="1">
        <v>9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1</v>
      </c>
      <c r="N133" s="1">
        <v>2</v>
      </c>
      <c r="O133" s="1">
        <v>1</v>
      </c>
      <c r="P133" s="1">
        <v>1</v>
      </c>
      <c r="Q133" s="1">
        <v>2</v>
      </c>
      <c r="R133" s="1">
        <v>2</v>
      </c>
      <c r="S133" s="1">
        <v>1</v>
      </c>
      <c r="T133" s="1">
        <v>2</v>
      </c>
      <c r="U133" s="1">
        <v>3</v>
      </c>
      <c r="V133" s="1">
        <v>1</v>
      </c>
      <c r="W133" s="1">
        <v>1</v>
      </c>
      <c r="X133" s="1">
        <v>1</v>
      </c>
      <c r="Y133" s="1">
        <v>6</v>
      </c>
      <c r="Z133" s="1">
        <v>2</v>
      </c>
      <c r="AA133" s="1">
        <v>6</v>
      </c>
      <c r="AB133" s="1">
        <v>2</v>
      </c>
      <c r="AC133" s="1">
        <v>1</v>
      </c>
      <c r="AD133" s="1">
        <v>14</v>
      </c>
      <c r="AE133" s="1">
        <v>5</v>
      </c>
      <c r="AF133" s="1">
        <v>9</v>
      </c>
      <c r="AK133" s="1">
        <v>18</v>
      </c>
      <c r="BD133" s="3"/>
    </row>
    <row r="134" spans="1:74" x14ac:dyDescent="0.25">
      <c r="A134" s="1" t="s">
        <v>297</v>
      </c>
      <c r="B134" s="1">
        <v>9</v>
      </c>
      <c r="H134" s="1">
        <v>1</v>
      </c>
      <c r="I134" s="1">
        <v>1</v>
      </c>
      <c r="J134" s="1">
        <v>1</v>
      </c>
      <c r="K134" s="1">
        <v>1</v>
      </c>
      <c r="L134" s="1">
        <v>1</v>
      </c>
      <c r="M134" s="1">
        <v>1</v>
      </c>
      <c r="N134" s="1">
        <v>1</v>
      </c>
      <c r="O134" s="1">
        <v>1</v>
      </c>
      <c r="P134" s="1">
        <v>3</v>
      </c>
      <c r="Q134" s="1">
        <v>7</v>
      </c>
      <c r="R134" s="1">
        <v>1</v>
      </c>
      <c r="S134" s="1">
        <v>1</v>
      </c>
      <c r="T134" s="1">
        <v>4</v>
      </c>
      <c r="U134" s="1">
        <v>1</v>
      </c>
      <c r="V134" s="1">
        <v>1</v>
      </c>
      <c r="W134" s="1">
        <v>5</v>
      </c>
      <c r="X134" s="1">
        <v>3</v>
      </c>
      <c r="Y134" s="1">
        <v>5</v>
      </c>
      <c r="Z134" s="1">
        <v>8</v>
      </c>
      <c r="AA134" s="1">
        <v>2</v>
      </c>
      <c r="AB134" s="1">
        <v>6</v>
      </c>
      <c r="AC134" s="1">
        <v>8</v>
      </c>
      <c r="AK134" s="1">
        <v>15</v>
      </c>
      <c r="BD134" s="3"/>
    </row>
    <row r="135" spans="1:74" x14ac:dyDescent="0.25">
      <c r="A135" s="1" t="s">
        <v>298</v>
      </c>
      <c r="B135" s="1">
        <v>9</v>
      </c>
      <c r="H135" s="1">
        <v>1</v>
      </c>
      <c r="I135" s="1">
        <v>2</v>
      </c>
      <c r="J135" s="1">
        <v>1</v>
      </c>
      <c r="K135" s="1">
        <v>2</v>
      </c>
      <c r="L135" s="1">
        <v>1</v>
      </c>
      <c r="M135" s="1">
        <v>2</v>
      </c>
      <c r="N135" s="1">
        <v>1</v>
      </c>
      <c r="O135" s="1">
        <v>1</v>
      </c>
      <c r="P135" s="1">
        <v>2</v>
      </c>
      <c r="Q135" s="1">
        <v>1</v>
      </c>
      <c r="R135" s="1">
        <v>1</v>
      </c>
      <c r="S135" s="1">
        <v>1</v>
      </c>
      <c r="T135" s="1">
        <v>5</v>
      </c>
      <c r="U135" s="1">
        <v>4</v>
      </c>
      <c r="V135" s="1">
        <v>5</v>
      </c>
      <c r="W135" s="1">
        <v>2</v>
      </c>
      <c r="X135" s="1">
        <v>9</v>
      </c>
      <c r="Y135" s="1">
        <v>2</v>
      </c>
      <c r="Z135" s="1">
        <v>10</v>
      </c>
      <c r="AA135" s="1">
        <v>3</v>
      </c>
      <c r="AB135" s="1">
        <v>5</v>
      </c>
      <c r="AK135" s="1">
        <v>15</v>
      </c>
      <c r="BD135" s="3"/>
    </row>
    <row r="136" spans="1:74" x14ac:dyDescent="0.25">
      <c r="A136" s="1" t="s">
        <v>299</v>
      </c>
      <c r="B136" s="1">
        <v>9</v>
      </c>
      <c r="H136" s="1">
        <v>1</v>
      </c>
      <c r="I136" s="1">
        <v>1</v>
      </c>
      <c r="J136" s="1">
        <v>1</v>
      </c>
      <c r="K136" s="1">
        <v>1</v>
      </c>
      <c r="L136" s="1">
        <v>2</v>
      </c>
      <c r="M136" s="1">
        <v>4</v>
      </c>
      <c r="N136" s="1">
        <v>2</v>
      </c>
      <c r="O136" s="1">
        <v>4</v>
      </c>
      <c r="P136" s="1">
        <v>1</v>
      </c>
      <c r="Q136" s="1">
        <v>1</v>
      </c>
      <c r="R136" s="1">
        <v>1</v>
      </c>
      <c r="S136" s="1">
        <v>5</v>
      </c>
      <c r="T136" s="1">
        <v>1</v>
      </c>
      <c r="U136" s="1">
        <v>3</v>
      </c>
      <c r="V136" s="1">
        <v>1</v>
      </c>
      <c r="W136" s="1">
        <v>9</v>
      </c>
      <c r="X136" s="1">
        <v>5</v>
      </c>
      <c r="Y136" s="1">
        <v>8</v>
      </c>
      <c r="Z136" s="1">
        <v>6</v>
      </c>
      <c r="AA136" s="1">
        <v>5</v>
      </c>
      <c r="AB136" s="1">
        <v>4</v>
      </c>
      <c r="AC136" s="1">
        <v>6</v>
      </c>
      <c r="AK136" s="1">
        <v>15</v>
      </c>
      <c r="BD136" s="3"/>
    </row>
    <row r="137" spans="1:74" x14ac:dyDescent="0.25">
      <c r="A137" s="1" t="s">
        <v>301</v>
      </c>
      <c r="B137" s="1">
        <v>9</v>
      </c>
      <c r="H137" s="1">
        <v>2</v>
      </c>
      <c r="I137" s="1">
        <v>3</v>
      </c>
      <c r="J137" s="1">
        <v>1</v>
      </c>
      <c r="K137" s="1">
        <v>3</v>
      </c>
      <c r="L137" s="1">
        <v>2</v>
      </c>
      <c r="M137" s="1">
        <v>2</v>
      </c>
      <c r="N137" s="1">
        <v>3</v>
      </c>
      <c r="O137" s="1">
        <v>2</v>
      </c>
      <c r="P137" s="1">
        <v>3</v>
      </c>
      <c r="Q137" s="1">
        <v>4</v>
      </c>
      <c r="R137" s="1">
        <v>1</v>
      </c>
      <c r="S137" s="1">
        <v>1</v>
      </c>
      <c r="T137" s="1">
        <v>1</v>
      </c>
      <c r="U137" s="1">
        <v>10</v>
      </c>
      <c r="V137" s="1">
        <v>1</v>
      </c>
      <c r="W137" s="1">
        <v>10</v>
      </c>
      <c r="X137" s="1">
        <v>2</v>
      </c>
      <c r="Y137" s="1">
        <v>1</v>
      </c>
      <c r="AK137" s="1">
        <v>13</v>
      </c>
      <c r="BD137" s="3"/>
    </row>
    <row r="138" spans="1:74" x14ac:dyDescent="0.25">
      <c r="A138" s="12" t="s">
        <v>307</v>
      </c>
      <c r="B138" s="12">
        <v>9</v>
      </c>
      <c r="E138" s="12"/>
      <c r="F138" s="12"/>
      <c r="G138" s="12"/>
      <c r="H138" s="12">
        <v>1</v>
      </c>
      <c r="I138" s="12">
        <v>1</v>
      </c>
      <c r="J138" s="12">
        <v>2</v>
      </c>
      <c r="K138" s="12">
        <v>2</v>
      </c>
      <c r="L138" s="12">
        <v>4</v>
      </c>
      <c r="M138" s="12">
        <v>1</v>
      </c>
      <c r="N138" s="12">
        <v>1</v>
      </c>
      <c r="O138" s="12">
        <v>4</v>
      </c>
      <c r="P138" s="12">
        <v>2</v>
      </c>
      <c r="Q138" s="12">
        <v>2</v>
      </c>
      <c r="R138" s="12">
        <v>1</v>
      </c>
      <c r="S138" s="12">
        <v>1</v>
      </c>
      <c r="T138" s="12">
        <v>16</v>
      </c>
      <c r="U138" s="12">
        <v>1</v>
      </c>
      <c r="V138" s="12">
        <v>4</v>
      </c>
      <c r="W138" s="12">
        <v>8</v>
      </c>
      <c r="X138" s="12">
        <v>4</v>
      </c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>
        <v>12</v>
      </c>
      <c r="BD138" s="3"/>
    </row>
    <row r="139" spans="1:74" x14ac:dyDescent="0.25">
      <c r="A139" s="12" t="s">
        <v>308</v>
      </c>
      <c r="B139" s="12">
        <v>9</v>
      </c>
      <c r="E139" s="12"/>
      <c r="F139" s="12"/>
      <c r="G139" s="12"/>
      <c r="H139" s="12">
        <v>2</v>
      </c>
      <c r="I139" s="12">
        <v>1</v>
      </c>
      <c r="J139" s="12">
        <v>1</v>
      </c>
      <c r="K139" s="12">
        <v>1</v>
      </c>
      <c r="L139" s="12">
        <v>2</v>
      </c>
      <c r="M139" s="12">
        <v>2</v>
      </c>
      <c r="N139" s="12">
        <v>1</v>
      </c>
      <c r="O139" s="12">
        <v>1</v>
      </c>
      <c r="P139" s="12">
        <v>1</v>
      </c>
      <c r="Q139" s="12">
        <v>3</v>
      </c>
      <c r="R139" s="12">
        <v>2</v>
      </c>
      <c r="S139" s="12">
        <v>1</v>
      </c>
      <c r="T139" s="12">
        <v>6</v>
      </c>
      <c r="U139" s="12">
        <v>3</v>
      </c>
      <c r="V139" s="12">
        <v>1</v>
      </c>
      <c r="W139" s="12">
        <v>1</v>
      </c>
      <c r="X139" s="12">
        <v>5</v>
      </c>
      <c r="Y139" s="12">
        <v>5</v>
      </c>
      <c r="Z139" s="12">
        <v>10</v>
      </c>
      <c r="AA139" s="12">
        <v>6</v>
      </c>
      <c r="AB139" s="12">
        <v>4</v>
      </c>
      <c r="AC139" s="12">
        <v>5</v>
      </c>
      <c r="AD139" s="12">
        <v>2</v>
      </c>
      <c r="AE139" s="12">
        <v>1</v>
      </c>
      <c r="AF139" s="12"/>
      <c r="AG139" s="12"/>
      <c r="AH139" s="12"/>
      <c r="AI139" s="12"/>
      <c r="AJ139" s="12"/>
      <c r="AK139" s="12">
        <v>16</v>
      </c>
      <c r="BD139" s="3"/>
    </row>
    <row r="140" spans="1:74" x14ac:dyDescent="0.25">
      <c r="A140" s="12" t="s">
        <v>309</v>
      </c>
      <c r="B140" s="12">
        <v>9</v>
      </c>
      <c r="E140" s="12"/>
      <c r="F140" s="12"/>
      <c r="G140" s="12"/>
      <c r="H140" s="12">
        <v>2</v>
      </c>
      <c r="I140" s="12">
        <v>1</v>
      </c>
      <c r="J140" s="12">
        <v>1</v>
      </c>
      <c r="K140" s="12">
        <v>3</v>
      </c>
      <c r="L140" s="12">
        <v>1</v>
      </c>
      <c r="M140" s="12">
        <v>1</v>
      </c>
      <c r="N140" s="12">
        <v>1</v>
      </c>
      <c r="O140" s="12">
        <v>1</v>
      </c>
      <c r="P140" s="12">
        <v>1</v>
      </c>
      <c r="Q140" s="12">
        <v>2</v>
      </c>
      <c r="R140" s="12">
        <v>1</v>
      </c>
      <c r="S140" s="12">
        <v>5</v>
      </c>
      <c r="T140" s="12">
        <v>3</v>
      </c>
      <c r="U140" s="12">
        <v>1</v>
      </c>
      <c r="V140" s="12">
        <v>1</v>
      </c>
      <c r="W140" s="12">
        <v>2</v>
      </c>
      <c r="X140" s="12">
        <v>11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>
        <v>16</v>
      </c>
      <c r="BD140" s="3"/>
    </row>
    <row r="141" spans="1:74" x14ac:dyDescent="0.25">
      <c r="A141" s="15" t="s">
        <v>313</v>
      </c>
      <c r="B141" s="15">
        <v>9</v>
      </c>
      <c r="E141" s="15"/>
      <c r="F141" s="15"/>
      <c r="G141" s="15"/>
      <c r="H141" s="15">
        <v>1</v>
      </c>
      <c r="I141" s="15">
        <v>1</v>
      </c>
      <c r="J141" s="15">
        <v>1</v>
      </c>
      <c r="K141" s="15">
        <v>1</v>
      </c>
      <c r="L141" s="15">
        <v>2</v>
      </c>
      <c r="M141" s="15">
        <v>1</v>
      </c>
      <c r="N141" s="15">
        <v>2</v>
      </c>
      <c r="O141" s="15">
        <v>1</v>
      </c>
      <c r="P141" s="15">
        <v>2</v>
      </c>
      <c r="Q141" s="15">
        <v>1</v>
      </c>
      <c r="R141" s="15">
        <v>2</v>
      </c>
      <c r="S141" s="15">
        <v>4</v>
      </c>
      <c r="T141" s="15">
        <v>1</v>
      </c>
      <c r="U141" s="15">
        <v>1</v>
      </c>
      <c r="V141" s="15">
        <v>7</v>
      </c>
      <c r="W141" s="15">
        <v>4</v>
      </c>
      <c r="X141" s="15">
        <v>2</v>
      </c>
      <c r="Y141" s="15">
        <v>1</v>
      </c>
      <c r="Z141" s="15">
        <v>2</v>
      </c>
      <c r="AA141" s="15">
        <v>13</v>
      </c>
      <c r="AB141" s="15">
        <v>1</v>
      </c>
      <c r="AC141" s="15"/>
      <c r="AD141" s="15"/>
      <c r="AE141" s="15"/>
      <c r="AF141" s="15"/>
      <c r="AG141" s="15"/>
      <c r="AH141" s="15"/>
      <c r="AI141" s="15"/>
      <c r="AJ141" s="15"/>
      <c r="AK141" s="15">
        <v>15</v>
      </c>
      <c r="BD141" s="3"/>
    </row>
    <row r="142" spans="1:74" customFormat="1" x14ac:dyDescent="0.25">
      <c r="A142" s="17" t="s">
        <v>315</v>
      </c>
      <c r="B142" s="17">
        <v>9</v>
      </c>
      <c r="C142" s="176"/>
      <c r="D142" s="175"/>
      <c r="E142" s="17"/>
      <c r="F142" s="17"/>
      <c r="G142" s="17"/>
      <c r="H142" s="17">
        <v>1</v>
      </c>
      <c r="I142" s="17">
        <v>1</v>
      </c>
      <c r="J142" s="17">
        <v>2</v>
      </c>
      <c r="K142" s="17">
        <v>2</v>
      </c>
      <c r="L142" s="17">
        <v>1</v>
      </c>
      <c r="M142" s="17">
        <v>4</v>
      </c>
      <c r="N142" s="17">
        <v>2</v>
      </c>
      <c r="O142" s="17">
        <v>1</v>
      </c>
      <c r="P142" s="17">
        <v>1</v>
      </c>
      <c r="Q142" s="17">
        <v>2</v>
      </c>
      <c r="R142" s="17">
        <v>2</v>
      </c>
      <c r="S142" s="17">
        <v>4</v>
      </c>
      <c r="T142" s="17">
        <v>1</v>
      </c>
      <c r="U142" s="17">
        <v>3</v>
      </c>
      <c r="V142" s="17">
        <v>9</v>
      </c>
      <c r="W142" s="17">
        <v>3</v>
      </c>
      <c r="X142" s="17">
        <v>11</v>
      </c>
      <c r="Y142" s="17">
        <v>2</v>
      </c>
      <c r="Z142" s="17">
        <v>4</v>
      </c>
      <c r="AA142" s="17">
        <v>1</v>
      </c>
      <c r="AB142" s="17"/>
      <c r="AC142" s="17"/>
      <c r="AD142" s="17"/>
      <c r="AE142" s="17"/>
      <c r="AF142" s="3"/>
      <c r="AG142" s="17"/>
      <c r="AH142" s="17"/>
      <c r="AI142" s="17"/>
      <c r="AJ142" s="17"/>
      <c r="AK142" s="17">
        <v>14</v>
      </c>
      <c r="BD142" s="4"/>
      <c r="BT142" s="1"/>
      <c r="BU142" s="1"/>
    </row>
    <row r="143" spans="1:74" customFormat="1" x14ac:dyDescent="0.25">
      <c r="A143" s="20" t="s">
        <v>320</v>
      </c>
      <c r="B143" s="20">
        <v>9</v>
      </c>
      <c r="C143" s="176"/>
      <c r="D143" s="175"/>
      <c r="E143" s="20"/>
      <c r="F143" s="20"/>
      <c r="G143" s="20"/>
      <c r="H143" s="20">
        <v>1</v>
      </c>
      <c r="I143" s="20">
        <v>1</v>
      </c>
      <c r="J143" s="20">
        <v>1</v>
      </c>
      <c r="K143" s="20">
        <v>1</v>
      </c>
      <c r="L143" s="20">
        <v>3</v>
      </c>
      <c r="M143" s="20">
        <v>1</v>
      </c>
      <c r="N143" s="20">
        <v>1</v>
      </c>
      <c r="O143" s="20">
        <v>1</v>
      </c>
      <c r="P143" s="20">
        <v>5</v>
      </c>
      <c r="Q143" s="20">
        <v>3</v>
      </c>
      <c r="R143" s="20">
        <v>4</v>
      </c>
      <c r="S143" s="20">
        <v>1</v>
      </c>
      <c r="T143" s="20">
        <v>2</v>
      </c>
      <c r="U143" s="20">
        <v>2</v>
      </c>
      <c r="V143" s="20">
        <v>2</v>
      </c>
      <c r="W143" s="20">
        <v>7</v>
      </c>
      <c r="X143" s="20">
        <v>2</v>
      </c>
      <c r="Y143" s="20">
        <v>2</v>
      </c>
      <c r="Z143" s="20"/>
      <c r="AA143" s="20"/>
      <c r="AB143" s="20"/>
      <c r="AC143" s="20"/>
      <c r="AD143" s="20"/>
      <c r="AE143" s="20"/>
      <c r="AF143" s="3"/>
      <c r="AG143" s="20"/>
      <c r="AH143" s="20"/>
      <c r="AI143" s="20"/>
      <c r="AJ143" s="20"/>
      <c r="AK143" s="20">
        <v>15</v>
      </c>
      <c r="BD143" s="4"/>
      <c r="BT143" s="1"/>
      <c r="BU143" s="1"/>
    </row>
    <row r="144" spans="1:74" customFormat="1" x14ac:dyDescent="0.25">
      <c r="A144" s="22" t="s">
        <v>322</v>
      </c>
      <c r="B144" s="22">
        <v>9</v>
      </c>
      <c r="C144" s="176"/>
      <c r="D144" s="175"/>
      <c r="E144" s="22"/>
      <c r="F144" s="22"/>
      <c r="G144" s="22"/>
      <c r="H144" s="22">
        <v>1</v>
      </c>
      <c r="I144" s="22">
        <v>1</v>
      </c>
      <c r="J144" s="22">
        <v>1</v>
      </c>
      <c r="K144" s="22">
        <v>1</v>
      </c>
      <c r="L144" s="22">
        <v>1</v>
      </c>
      <c r="M144" s="22">
        <v>1</v>
      </c>
      <c r="N144" s="22">
        <v>1</v>
      </c>
      <c r="O144" s="22">
        <v>2</v>
      </c>
      <c r="P144" s="22">
        <v>1</v>
      </c>
      <c r="Q144" s="22">
        <v>1</v>
      </c>
      <c r="R144" s="22">
        <v>1</v>
      </c>
      <c r="S144" s="22">
        <v>9</v>
      </c>
      <c r="T144" s="22">
        <v>1</v>
      </c>
      <c r="U144" s="22">
        <v>1</v>
      </c>
      <c r="V144" s="22">
        <v>5</v>
      </c>
      <c r="W144" s="22">
        <v>1</v>
      </c>
      <c r="X144" s="22">
        <v>7</v>
      </c>
      <c r="Y144" s="22">
        <v>15</v>
      </c>
      <c r="Z144" s="22">
        <v>1</v>
      </c>
      <c r="AA144" s="22">
        <v>1</v>
      </c>
      <c r="AB144" s="22">
        <v>1</v>
      </c>
      <c r="AC144" s="22">
        <v>3</v>
      </c>
      <c r="AD144" s="22"/>
      <c r="AE144" s="22"/>
      <c r="AF144" s="3"/>
      <c r="AG144" s="22"/>
      <c r="AH144" s="22"/>
      <c r="AI144" s="22"/>
      <c r="AJ144" s="22"/>
      <c r="AK144" s="22">
        <v>16</v>
      </c>
      <c r="BD144" s="4"/>
      <c r="BT144" s="1"/>
      <c r="BU144" s="1"/>
    </row>
    <row r="145" spans="1:73" customFormat="1" x14ac:dyDescent="0.25">
      <c r="A145" s="24" t="s">
        <v>324</v>
      </c>
      <c r="B145" s="24">
        <v>9</v>
      </c>
      <c r="C145" s="176"/>
      <c r="D145" s="175"/>
      <c r="E145" s="24"/>
      <c r="F145" s="24"/>
      <c r="G145" s="24"/>
      <c r="H145" s="24">
        <v>2</v>
      </c>
      <c r="I145" s="24">
        <v>1</v>
      </c>
      <c r="J145" s="24">
        <v>1</v>
      </c>
      <c r="K145" s="24">
        <v>3</v>
      </c>
      <c r="L145" s="24">
        <v>1</v>
      </c>
      <c r="M145" s="24">
        <v>2</v>
      </c>
      <c r="N145" s="24">
        <v>3</v>
      </c>
      <c r="O145" s="24">
        <v>4</v>
      </c>
      <c r="P145" s="24">
        <v>1</v>
      </c>
      <c r="Q145" s="24">
        <v>4</v>
      </c>
      <c r="R145" s="24">
        <v>1</v>
      </c>
      <c r="S145" s="24">
        <v>1</v>
      </c>
      <c r="T145" s="24">
        <v>1</v>
      </c>
      <c r="U145" s="24">
        <v>1</v>
      </c>
      <c r="V145" s="24">
        <v>2</v>
      </c>
      <c r="W145" s="24">
        <v>3</v>
      </c>
      <c r="X145" s="24">
        <v>3</v>
      </c>
      <c r="Y145" s="24">
        <v>1</v>
      </c>
      <c r="Z145" s="24">
        <v>6</v>
      </c>
      <c r="AA145" s="24">
        <v>9</v>
      </c>
      <c r="AB145" s="24">
        <v>3</v>
      </c>
      <c r="AC145" s="24">
        <v>2</v>
      </c>
      <c r="AD145" s="24"/>
      <c r="AE145" s="24"/>
      <c r="AF145" s="3"/>
      <c r="AG145" s="24"/>
      <c r="AH145" s="24"/>
      <c r="AI145" s="24"/>
      <c r="AJ145" s="24"/>
      <c r="AK145" s="24">
        <v>15</v>
      </c>
      <c r="BD145" s="4"/>
      <c r="BT145" s="1"/>
      <c r="BU145" s="1"/>
    </row>
    <row r="146" spans="1:73" customFormat="1" x14ac:dyDescent="0.25">
      <c r="A146" s="30" t="s">
        <v>329</v>
      </c>
      <c r="B146" s="30">
        <v>9</v>
      </c>
      <c r="C146" s="176"/>
      <c r="D146" s="175"/>
      <c r="E146" s="30"/>
      <c r="F146" s="30"/>
      <c r="G146" s="30"/>
      <c r="H146" s="30">
        <v>1</v>
      </c>
      <c r="I146" s="30">
        <v>2</v>
      </c>
      <c r="J146" s="30">
        <v>1</v>
      </c>
      <c r="K146" s="30">
        <v>1</v>
      </c>
      <c r="L146" s="30">
        <v>1</v>
      </c>
      <c r="M146" s="30">
        <v>1</v>
      </c>
      <c r="N146" s="30">
        <v>3</v>
      </c>
      <c r="O146" s="30">
        <v>1</v>
      </c>
      <c r="P146" s="30">
        <v>1</v>
      </c>
      <c r="Q146" s="30">
        <v>1</v>
      </c>
      <c r="R146" s="30">
        <v>1</v>
      </c>
      <c r="S146" s="30">
        <v>3</v>
      </c>
      <c r="T146" s="30">
        <v>2</v>
      </c>
      <c r="U146" s="30">
        <v>1</v>
      </c>
      <c r="V146" s="30">
        <v>1</v>
      </c>
      <c r="W146" s="30">
        <v>4</v>
      </c>
      <c r="X146" s="30">
        <v>6</v>
      </c>
      <c r="Y146" s="30">
        <v>4</v>
      </c>
      <c r="Z146" s="30">
        <v>2</v>
      </c>
      <c r="AA146" s="30">
        <v>16</v>
      </c>
      <c r="AB146" s="30"/>
      <c r="AC146" s="30"/>
      <c r="AD146" s="30"/>
      <c r="AE146" s="30"/>
      <c r="AF146" s="3"/>
      <c r="AG146" s="30"/>
      <c r="AH146" s="30"/>
      <c r="AI146" s="30"/>
      <c r="AJ146" s="30"/>
      <c r="AK146" s="30">
        <v>16</v>
      </c>
      <c r="AM146" s="7"/>
      <c r="AP146" s="7"/>
      <c r="BD146" s="4"/>
      <c r="BT146" s="13"/>
      <c r="BU146" s="13"/>
    </row>
    <row r="147" spans="1:73" customFormat="1" x14ac:dyDescent="0.25">
      <c r="A147" s="40" t="s">
        <v>338</v>
      </c>
      <c r="B147" s="40">
        <v>9</v>
      </c>
      <c r="C147" s="176"/>
      <c r="D147" s="175"/>
      <c r="E147" s="40"/>
      <c r="F147" s="40"/>
      <c r="G147" s="40"/>
      <c r="H147" s="40">
        <v>3</v>
      </c>
      <c r="I147" s="40">
        <v>1</v>
      </c>
      <c r="J147" s="40">
        <v>1</v>
      </c>
      <c r="K147" s="40">
        <v>1</v>
      </c>
      <c r="L147" s="40">
        <v>1</v>
      </c>
      <c r="M147" s="40">
        <v>4</v>
      </c>
      <c r="N147" s="40">
        <v>1</v>
      </c>
      <c r="O147" s="40">
        <v>1</v>
      </c>
      <c r="P147" s="40">
        <v>1</v>
      </c>
      <c r="Q147" s="40">
        <v>4</v>
      </c>
      <c r="R147" s="40">
        <v>2</v>
      </c>
      <c r="S147" s="40">
        <v>5</v>
      </c>
      <c r="T147" s="40">
        <v>4</v>
      </c>
      <c r="U147" s="40">
        <v>3</v>
      </c>
      <c r="V147" s="40">
        <v>2</v>
      </c>
      <c r="W147" s="40">
        <v>1</v>
      </c>
      <c r="X147" s="40">
        <v>1</v>
      </c>
      <c r="Y147" s="40">
        <v>8</v>
      </c>
      <c r="Z147" s="40">
        <v>1</v>
      </c>
      <c r="AA147" s="40">
        <v>2</v>
      </c>
      <c r="AB147" s="40">
        <v>3</v>
      </c>
      <c r="AC147" s="40">
        <v>1</v>
      </c>
      <c r="AD147" s="40">
        <v>3</v>
      </c>
      <c r="AE147" s="40">
        <v>1</v>
      </c>
      <c r="AF147" s="3">
        <v>1</v>
      </c>
      <c r="AG147" s="40"/>
      <c r="AH147" s="40"/>
      <c r="AI147" s="40"/>
      <c r="AJ147" s="40"/>
      <c r="AK147" s="40">
        <v>13</v>
      </c>
      <c r="AM147" s="7"/>
      <c r="AP147" s="7"/>
      <c r="BD147" s="4"/>
      <c r="BT147" s="14"/>
      <c r="BU147" s="14"/>
    </row>
    <row r="148" spans="1:73" customFormat="1" x14ac:dyDescent="0.25">
      <c r="A148" s="41" t="s">
        <v>339</v>
      </c>
      <c r="B148" s="41">
        <v>9</v>
      </c>
      <c r="C148" s="176"/>
      <c r="D148" s="175"/>
      <c r="E148" s="41"/>
      <c r="F148" s="41"/>
      <c r="G148" s="41"/>
      <c r="H148" s="41">
        <v>1</v>
      </c>
      <c r="I148" s="41">
        <v>3</v>
      </c>
      <c r="J148" s="41">
        <v>1</v>
      </c>
      <c r="K148" s="41">
        <v>6</v>
      </c>
      <c r="L148" s="41">
        <v>1</v>
      </c>
      <c r="M148" s="41">
        <v>1</v>
      </c>
      <c r="N148" s="41">
        <v>1</v>
      </c>
      <c r="O148" s="41">
        <v>3</v>
      </c>
      <c r="P148" s="41">
        <v>1</v>
      </c>
      <c r="Q148" s="41">
        <v>2</v>
      </c>
      <c r="R148" s="41">
        <v>4</v>
      </c>
      <c r="S148" s="41">
        <v>2</v>
      </c>
      <c r="T148" s="41">
        <v>3</v>
      </c>
      <c r="U148" s="41">
        <v>1</v>
      </c>
      <c r="V148" s="41">
        <v>8</v>
      </c>
      <c r="W148" s="41">
        <v>2</v>
      </c>
      <c r="X148" s="41">
        <v>2</v>
      </c>
      <c r="Y148" s="41">
        <v>4</v>
      </c>
      <c r="Z148" s="41">
        <v>2</v>
      </c>
      <c r="AA148" s="41">
        <v>1</v>
      </c>
      <c r="AB148" s="41">
        <v>4</v>
      </c>
      <c r="AC148" s="41">
        <v>1</v>
      </c>
      <c r="AD148" s="41"/>
      <c r="AE148" s="41"/>
      <c r="AF148" s="3"/>
      <c r="AG148" s="41"/>
      <c r="AH148" s="41"/>
      <c r="AI148" s="41"/>
      <c r="AJ148" s="41"/>
      <c r="AK148" s="41">
        <v>14</v>
      </c>
      <c r="AM148" s="7"/>
      <c r="AP148" s="7"/>
      <c r="AX148" s="3"/>
      <c r="AY148" s="17"/>
      <c r="BA148" s="3"/>
      <c r="BD148" s="4"/>
      <c r="BT148" s="17"/>
      <c r="BU148" s="17"/>
    </row>
    <row r="149" spans="1:73" customFormat="1" x14ac:dyDescent="0.25">
      <c r="A149" s="42" t="s">
        <v>340</v>
      </c>
      <c r="B149" s="42">
        <v>9</v>
      </c>
      <c r="C149" s="176"/>
      <c r="D149" s="175"/>
      <c r="E149" s="42"/>
      <c r="F149" s="42"/>
      <c r="G149" s="42"/>
      <c r="H149" s="42">
        <v>1</v>
      </c>
      <c r="I149" s="42">
        <v>2</v>
      </c>
      <c r="J149" s="42">
        <v>2</v>
      </c>
      <c r="K149" s="42">
        <v>1</v>
      </c>
      <c r="L149" s="42">
        <v>1</v>
      </c>
      <c r="M149" s="42">
        <v>2</v>
      </c>
      <c r="N149" s="42">
        <v>6</v>
      </c>
      <c r="O149" s="42">
        <v>1</v>
      </c>
      <c r="P149" s="42">
        <v>2</v>
      </c>
      <c r="Q149" s="42">
        <v>3</v>
      </c>
      <c r="R149" s="42">
        <v>1</v>
      </c>
      <c r="S149" s="42">
        <v>1</v>
      </c>
      <c r="T149" s="42">
        <v>2</v>
      </c>
      <c r="U149" s="42">
        <v>1</v>
      </c>
      <c r="V149" s="42">
        <v>1</v>
      </c>
      <c r="W149" s="42">
        <v>4</v>
      </c>
      <c r="X149" s="42">
        <v>5</v>
      </c>
      <c r="Y149" s="42">
        <v>4</v>
      </c>
      <c r="Z149" s="42">
        <v>14</v>
      </c>
      <c r="AA149" s="42">
        <v>1</v>
      </c>
      <c r="AB149" s="42"/>
      <c r="AC149" s="42"/>
      <c r="AD149" s="42"/>
      <c r="AE149" s="42"/>
      <c r="AF149" s="3"/>
      <c r="AG149" s="42"/>
      <c r="AH149" s="42"/>
      <c r="AI149" s="42"/>
      <c r="AJ149" s="42"/>
      <c r="AK149" s="42">
        <v>15</v>
      </c>
      <c r="AM149" s="7"/>
      <c r="AP149" s="7"/>
      <c r="AX149" s="3"/>
      <c r="AY149" s="17"/>
      <c r="BA149" s="3"/>
      <c r="BD149" s="4"/>
      <c r="BT149" s="17"/>
      <c r="BU149" s="17"/>
    </row>
    <row r="150" spans="1:73" customFormat="1" x14ac:dyDescent="0.25">
      <c r="A150" s="44" t="s">
        <v>342</v>
      </c>
      <c r="B150" s="44">
        <v>9</v>
      </c>
      <c r="C150" s="176"/>
      <c r="D150" s="175"/>
      <c r="E150" s="44"/>
      <c r="F150" s="44"/>
      <c r="G150" s="44"/>
      <c r="H150" s="44">
        <v>1</v>
      </c>
      <c r="I150" s="44">
        <v>1</v>
      </c>
      <c r="J150" s="44">
        <v>2</v>
      </c>
      <c r="K150" s="44">
        <v>1</v>
      </c>
      <c r="L150" s="44">
        <v>1</v>
      </c>
      <c r="M150" s="44">
        <v>1</v>
      </c>
      <c r="N150" s="44">
        <v>2</v>
      </c>
      <c r="O150" s="44">
        <v>1</v>
      </c>
      <c r="P150" s="44">
        <v>1</v>
      </c>
      <c r="Q150" s="44">
        <v>1</v>
      </c>
      <c r="R150" s="44">
        <v>1</v>
      </c>
      <c r="S150" s="44">
        <v>4</v>
      </c>
      <c r="T150" s="44">
        <v>2</v>
      </c>
      <c r="U150" s="44">
        <v>3</v>
      </c>
      <c r="V150" s="44">
        <v>5</v>
      </c>
      <c r="W150" s="44">
        <v>5</v>
      </c>
      <c r="X150" s="44">
        <v>1</v>
      </c>
      <c r="Y150" s="44">
        <v>2</v>
      </c>
      <c r="Z150" s="44">
        <v>6</v>
      </c>
      <c r="AA150" s="44">
        <v>6</v>
      </c>
      <c r="AB150" s="44"/>
      <c r="AC150" s="44"/>
      <c r="AD150" s="44"/>
      <c r="AE150" s="44"/>
      <c r="AF150" s="3"/>
      <c r="AG150" s="44"/>
      <c r="AH150" s="44"/>
      <c r="AI150" s="44"/>
      <c r="AJ150" s="44"/>
      <c r="AK150" s="44">
        <v>15</v>
      </c>
      <c r="AM150" s="7"/>
      <c r="AP150" s="7"/>
      <c r="AX150" s="3"/>
      <c r="AY150" s="18"/>
      <c r="BA150" s="3"/>
      <c r="BD150" s="4"/>
      <c r="BT150" s="18"/>
      <c r="BU150" s="18"/>
    </row>
    <row r="151" spans="1:73" customFormat="1" x14ac:dyDescent="0.25">
      <c r="A151" s="10" t="s">
        <v>351</v>
      </c>
      <c r="B151" s="51">
        <v>9</v>
      </c>
      <c r="C151" s="176"/>
      <c r="D151" s="175"/>
      <c r="E151" s="51"/>
      <c r="F151" s="51"/>
      <c r="G151" s="51"/>
      <c r="H151" s="51">
        <v>2</v>
      </c>
      <c r="I151" s="51">
        <v>1</v>
      </c>
      <c r="J151" s="51">
        <v>2</v>
      </c>
      <c r="K151" s="51">
        <v>1</v>
      </c>
      <c r="L151" s="51">
        <v>1</v>
      </c>
      <c r="M151" s="51">
        <v>3</v>
      </c>
      <c r="N151" s="51">
        <v>4</v>
      </c>
      <c r="O151" s="51">
        <v>2</v>
      </c>
      <c r="P151" s="51">
        <v>2</v>
      </c>
      <c r="Q151" s="51">
        <v>2</v>
      </c>
      <c r="R151" s="51">
        <v>1</v>
      </c>
      <c r="S151" s="51">
        <v>6</v>
      </c>
      <c r="T151" s="51">
        <v>1</v>
      </c>
      <c r="U151" s="51">
        <v>1</v>
      </c>
      <c r="V151" s="51">
        <v>1</v>
      </c>
      <c r="W151" s="51">
        <v>4</v>
      </c>
      <c r="X151" s="51">
        <v>6</v>
      </c>
      <c r="Y151" s="51">
        <v>3</v>
      </c>
      <c r="Z151" s="51">
        <v>10</v>
      </c>
      <c r="AA151" s="51">
        <v>2</v>
      </c>
      <c r="AB151" s="51">
        <v>1</v>
      </c>
      <c r="AC151" s="51">
        <v>7</v>
      </c>
      <c r="AD151" s="51">
        <v>13</v>
      </c>
      <c r="AE151" s="51"/>
      <c r="AF151" s="3"/>
      <c r="AG151" s="51"/>
      <c r="AH151" s="51"/>
      <c r="AI151" s="51"/>
      <c r="AJ151" s="51"/>
      <c r="AK151" s="51">
        <v>15</v>
      </c>
      <c r="AM151" s="7"/>
      <c r="AP151" s="7"/>
      <c r="AX151" s="3"/>
      <c r="AY151" s="26"/>
      <c r="BA151" s="3"/>
      <c r="BD151" s="4"/>
      <c r="BT151" s="26"/>
      <c r="BU151" s="26"/>
    </row>
    <row r="152" spans="1:73" customFormat="1" x14ac:dyDescent="0.25">
      <c r="A152" s="10" t="s">
        <v>352</v>
      </c>
      <c r="B152" s="52">
        <v>9</v>
      </c>
      <c r="C152" s="176"/>
      <c r="D152" s="175"/>
      <c r="E152" s="52"/>
      <c r="F152" s="52"/>
      <c r="G152" s="52"/>
      <c r="H152" s="52">
        <v>1</v>
      </c>
      <c r="I152" s="52">
        <v>1</v>
      </c>
      <c r="J152" s="52">
        <v>1</v>
      </c>
      <c r="K152" s="52">
        <v>1</v>
      </c>
      <c r="L152" s="52">
        <v>2</v>
      </c>
      <c r="M152" s="52">
        <v>2</v>
      </c>
      <c r="N152" s="52">
        <v>1</v>
      </c>
      <c r="O152" s="52">
        <v>1</v>
      </c>
      <c r="P152" s="52">
        <v>3</v>
      </c>
      <c r="Q152" s="52">
        <v>3</v>
      </c>
      <c r="R152" s="52">
        <v>1</v>
      </c>
      <c r="S152" s="52">
        <v>1</v>
      </c>
      <c r="T152" s="52">
        <v>1</v>
      </c>
      <c r="U152" s="52">
        <v>2</v>
      </c>
      <c r="V152" s="52">
        <v>3</v>
      </c>
      <c r="W152" s="52">
        <v>2</v>
      </c>
      <c r="X152" s="52">
        <v>7</v>
      </c>
      <c r="Y152" s="52">
        <v>3</v>
      </c>
      <c r="Z152" s="52">
        <v>1</v>
      </c>
      <c r="AA152" s="52">
        <v>1</v>
      </c>
      <c r="AB152" s="52">
        <v>4</v>
      </c>
      <c r="AC152" s="52">
        <v>2</v>
      </c>
      <c r="AD152" s="52">
        <v>4</v>
      </c>
      <c r="AE152" s="52">
        <v>8</v>
      </c>
      <c r="AF152" s="3">
        <v>5</v>
      </c>
      <c r="AG152" s="52"/>
      <c r="AH152" s="52"/>
      <c r="AI152" s="52"/>
      <c r="AJ152" s="52"/>
      <c r="AK152" s="52">
        <v>16</v>
      </c>
      <c r="AM152" s="7"/>
      <c r="AP152" s="7"/>
      <c r="AX152" s="3"/>
      <c r="AY152" s="28"/>
      <c r="BA152" s="3"/>
      <c r="BD152" s="4"/>
      <c r="BT152" s="28"/>
      <c r="BU152" s="28"/>
    </row>
    <row r="153" spans="1:73" customFormat="1" x14ac:dyDescent="0.25">
      <c r="A153" s="10" t="s">
        <v>354</v>
      </c>
      <c r="B153" s="53">
        <v>9</v>
      </c>
      <c r="C153" s="176"/>
      <c r="D153" s="175"/>
      <c r="E153" s="53"/>
      <c r="F153" s="53"/>
      <c r="G153" s="53"/>
      <c r="H153" s="53">
        <v>2</v>
      </c>
      <c r="I153" s="53">
        <v>5</v>
      </c>
      <c r="J153" s="53">
        <v>3</v>
      </c>
      <c r="K153" s="53">
        <v>1</v>
      </c>
      <c r="L153" s="53">
        <v>1</v>
      </c>
      <c r="M153" s="53">
        <v>1</v>
      </c>
      <c r="N153" s="53">
        <v>3</v>
      </c>
      <c r="O153" s="53">
        <v>3</v>
      </c>
      <c r="P153" s="53">
        <v>4</v>
      </c>
      <c r="Q153" s="53">
        <v>1</v>
      </c>
      <c r="R153" s="53">
        <v>1</v>
      </c>
      <c r="S153" s="53">
        <v>1</v>
      </c>
      <c r="T153" s="53">
        <v>1</v>
      </c>
      <c r="U153" s="53">
        <v>1</v>
      </c>
      <c r="V153" s="53">
        <v>4</v>
      </c>
      <c r="W153" s="53">
        <v>6</v>
      </c>
      <c r="X153" s="53">
        <v>3</v>
      </c>
      <c r="Y153" s="53">
        <v>2</v>
      </c>
      <c r="Z153" s="53">
        <v>6</v>
      </c>
      <c r="AA153" s="53">
        <v>1</v>
      </c>
      <c r="AB153" s="53"/>
      <c r="AC153" s="53"/>
      <c r="AD153" s="53"/>
      <c r="AE153" s="53"/>
      <c r="AF153" s="3"/>
      <c r="AG153" s="53"/>
      <c r="AH153" s="53"/>
      <c r="AI153" s="53"/>
      <c r="AJ153" s="53"/>
      <c r="AK153" s="53">
        <v>14</v>
      </c>
      <c r="AM153" s="7"/>
      <c r="AP153" s="7"/>
      <c r="AX153" s="3"/>
      <c r="AY153" s="39"/>
      <c r="BA153" s="3"/>
      <c r="BD153" s="4"/>
      <c r="BT153" s="39"/>
      <c r="BU153" s="39"/>
    </row>
    <row r="154" spans="1:73" customFormat="1" x14ac:dyDescent="0.25">
      <c r="A154" s="10" t="s">
        <v>356</v>
      </c>
      <c r="B154" s="54">
        <v>9</v>
      </c>
      <c r="C154" s="176"/>
      <c r="D154" s="175"/>
      <c r="E154" s="54"/>
      <c r="F154" s="54"/>
      <c r="G154" s="54"/>
      <c r="H154" s="54">
        <v>1</v>
      </c>
      <c r="I154" s="54">
        <v>1</v>
      </c>
      <c r="J154" s="54">
        <v>1</v>
      </c>
      <c r="K154" s="54">
        <v>1</v>
      </c>
      <c r="L154" s="54">
        <v>1</v>
      </c>
      <c r="M154" s="54">
        <v>1</v>
      </c>
      <c r="N154" s="54">
        <v>1</v>
      </c>
      <c r="O154" s="54">
        <v>1</v>
      </c>
      <c r="P154" s="54">
        <v>2</v>
      </c>
      <c r="Q154" s="54">
        <v>2</v>
      </c>
      <c r="R154" s="54">
        <v>2</v>
      </c>
      <c r="S154" s="54">
        <v>1</v>
      </c>
      <c r="T154" s="54">
        <v>2</v>
      </c>
      <c r="U154" s="54">
        <v>1</v>
      </c>
      <c r="V154" s="54">
        <v>4</v>
      </c>
      <c r="W154" s="54">
        <v>3</v>
      </c>
      <c r="X154" s="54">
        <v>7</v>
      </c>
      <c r="Y154" s="54">
        <v>4</v>
      </c>
      <c r="Z154" s="54">
        <v>1</v>
      </c>
      <c r="AA154" s="54">
        <v>3</v>
      </c>
      <c r="AB154" s="54">
        <v>4</v>
      </c>
      <c r="AC154" s="54">
        <v>1</v>
      </c>
      <c r="AD154" s="54"/>
      <c r="AE154" s="54"/>
      <c r="AF154" s="3"/>
      <c r="AG154" s="54"/>
      <c r="AH154" s="54"/>
      <c r="AI154" s="54"/>
      <c r="AJ154" s="54"/>
      <c r="AK154" s="54">
        <v>16</v>
      </c>
      <c r="AM154" s="7"/>
      <c r="AP154" s="7"/>
      <c r="AX154" s="3"/>
      <c r="AY154" s="40"/>
      <c r="BA154" s="3"/>
      <c r="BD154" s="4"/>
      <c r="BT154" s="40"/>
      <c r="BU154" s="40"/>
    </row>
    <row r="155" spans="1:73" customFormat="1" x14ac:dyDescent="0.25">
      <c r="A155" s="10" t="s">
        <v>359</v>
      </c>
      <c r="B155" s="57">
        <v>9</v>
      </c>
      <c r="C155" s="176"/>
      <c r="D155" s="175"/>
      <c r="E155" s="57"/>
      <c r="F155" s="57"/>
      <c r="G155" s="57"/>
      <c r="H155" s="57">
        <v>1</v>
      </c>
      <c r="I155" s="57">
        <v>1</v>
      </c>
      <c r="J155" s="57">
        <v>2</v>
      </c>
      <c r="K155" s="57">
        <v>1</v>
      </c>
      <c r="L155" s="57">
        <v>1</v>
      </c>
      <c r="M155" s="57">
        <v>1</v>
      </c>
      <c r="N155" s="57">
        <v>3</v>
      </c>
      <c r="O155" s="57">
        <v>1</v>
      </c>
      <c r="P155" s="57">
        <v>2</v>
      </c>
      <c r="Q155" s="57">
        <v>1</v>
      </c>
      <c r="R155" s="57">
        <v>5</v>
      </c>
      <c r="S155" s="57">
        <v>1</v>
      </c>
      <c r="T155" s="57">
        <v>1</v>
      </c>
      <c r="U155" s="57">
        <v>1</v>
      </c>
      <c r="V155" s="57">
        <v>1</v>
      </c>
      <c r="W155" s="57">
        <v>1</v>
      </c>
      <c r="X155" s="57">
        <v>1</v>
      </c>
      <c r="Y155" s="57">
        <v>1</v>
      </c>
      <c r="Z155" s="57">
        <v>1</v>
      </c>
      <c r="AA155" s="57">
        <v>3</v>
      </c>
      <c r="AB155" s="57">
        <v>3</v>
      </c>
      <c r="AC155" s="57">
        <v>3</v>
      </c>
      <c r="AD155" s="57">
        <v>1</v>
      </c>
      <c r="AE155" s="57">
        <v>8</v>
      </c>
      <c r="AF155" s="3">
        <v>7</v>
      </c>
      <c r="AG155" s="57"/>
      <c r="AH155" s="57"/>
      <c r="AI155" s="57"/>
      <c r="AJ155" s="57"/>
      <c r="AK155" s="57">
        <v>20</v>
      </c>
      <c r="AM155" s="7"/>
      <c r="AP155" s="7"/>
      <c r="AX155" s="3"/>
      <c r="AY155" s="43"/>
      <c r="BA155" s="3"/>
      <c r="BD155" s="4"/>
      <c r="BT155" s="43"/>
      <c r="BU155" s="43"/>
    </row>
    <row r="156" spans="1:73" customFormat="1" x14ac:dyDescent="0.25">
      <c r="A156" s="10" t="s">
        <v>360</v>
      </c>
      <c r="B156" s="58">
        <v>9</v>
      </c>
      <c r="C156" s="176"/>
      <c r="D156" s="175"/>
      <c r="E156" s="58"/>
      <c r="F156" s="58"/>
      <c r="G156" s="58"/>
      <c r="H156" s="58">
        <v>1</v>
      </c>
      <c r="I156" s="58">
        <v>1</v>
      </c>
      <c r="J156" s="58">
        <v>1</v>
      </c>
      <c r="K156" s="58">
        <v>1</v>
      </c>
      <c r="L156" s="58">
        <v>1</v>
      </c>
      <c r="M156" s="58">
        <v>1</v>
      </c>
      <c r="N156" s="58">
        <v>2</v>
      </c>
      <c r="O156" s="58">
        <v>1</v>
      </c>
      <c r="P156" s="58">
        <v>2</v>
      </c>
      <c r="Q156" s="58">
        <v>1</v>
      </c>
      <c r="R156" s="58">
        <v>2</v>
      </c>
      <c r="S156" s="58">
        <v>2</v>
      </c>
      <c r="T156" s="58">
        <v>1</v>
      </c>
      <c r="U156" s="58">
        <v>2</v>
      </c>
      <c r="V156" s="58">
        <v>3</v>
      </c>
      <c r="W156" s="58">
        <v>1</v>
      </c>
      <c r="X156" s="58">
        <v>1</v>
      </c>
      <c r="Y156" s="58">
        <v>1</v>
      </c>
      <c r="Z156" s="58">
        <v>1</v>
      </c>
      <c r="AA156" s="58">
        <v>5</v>
      </c>
      <c r="AB156" s="58">
        <v>4</v>
      </c>
      <c r="AC156" s="58">
        <v>3</v>
      </c>
      <c r="AD156" s="58">
        <v>5</v>
      </c>
      <c r="AE156" s="58"/>
      <c r="AF156" s="3"/>
      <c r="AG156" s="58"/>
      <c r="AH156" s="58"/>
      <c r="AI156" s="58"/>
      <c r="AJ156" s="58"/>
      <c r="AK156" s="58">
        <v>19</v>
      </c>
      <c r="AM156" s="7"/>
      <c r="AP156" s="7"/>
      <c r="AX156" s="3"/>
      <c r="AY156" s="44"/>
      <c r="BA156" s="3"/>
      <c r="BD156" s="4"/>
      <c r="BT156" s="44"/>
      <c r="BU156" s="44"/>
    </row>
    <row r="157" spans="1:73" customFormat="1" x14ac:dyDescent="0.25">
      <c r="A157" s="10" t="s">
        <v>362</v>
      </c>
      <c r="B157" s="60">
        <v>9</v>
      </c>
      <c r="C157" s="176"/>
      <c r="D157" s="175"/>
      <c r="E157" s="60"/>
      <c r="F157" s="60"/>
      <c r="G157" s="60"/>
      <c r="H157" s="60">
        <v>1</v>
      </c>
      <c r="I157" s="60">
        <v>3</v>
      </c>
      <c r="J157" s="60">
        <v>2</v>
      </c>
      <c r="K157" s="60">
        <v>1</v>
      </c>
      <c r="L157" s="60">
        <v>2</v>
      </c>
      <c r="M157" s="60">
        <v>1</v>
      </c>
      <c r="N157" s="60">
        <v>1</v>
      </c>
      <c r="O157" s="60">
        <v>3</v>
      </c>
      <c r="P157" s="60">
        <v>4</v>
      </c>
      <c r="Q157" s="60">
        <v>2</v>
      </c>
      <c r="R157" s="60">
        <v>2</v>
      </c>
      <c r="S157" s="60">
        <v>2</v>
      </c>
      <c r="T157" s="60">
        <v>3</v>
      </c>
      <c r="U157" s="60">
        <v>2</v>
      </c>
      <c r="V157" s="60">
        <v>3</v>
      </c>
      <c r="W157" s="60">
        <v>1</v>
      </c>
      <c r="X157" s="60">
        <v>6</v>
      </c>
      <c r="Y157" s="60">
        <v>2</v>
      </c>
      <c r="Z157" s="60">
        <v>4</v>
      </c>
      <c r="AA157" s="60">
        <v>1</v>
      </c>
      <c r="AB157" s="60">
        <v>8</v>
      </c>
      <c r="AC157" s="60">
        <v>3</v>
      </c>
      <c r="AD157" s="60">
        <v>8</v>
      </c>
      <c r="AE157" s="60"/>
      <c r="AF157" s="3"/>
      <c r="AG157" s="60"/>
      <c r="AH157" s="60"/>
      <c r="AI157" s="60"/>
      <c r="AJ157" s="60"/>
      <c r="AK157" s="60">
        <v>14</v>
      </c>
      <c r="AM157" s="7"/>
      <c r="AP157" s="7"/>
      <c r="AX157" s="3"/>
      <c r="AY157" s="44"/>
      <c r="BA157" s="3"/>
      <c r="BD157" s="4"/>
      <c r="BT157" s="44"/>
      <c r="BU157" s="44"/>
    </row>
    <row r="158" spans="1:73" customFormat="1" x14ac:dyDescent="0.25">
      <c r="A158" s="10" t="s">
        <v>364</v>
      </c>
      <c r="B158" s="62">
        <v>9</v>
      </c>
      <c r="C158" s="176"/>
      <c r="D158" s="175"/>
      <c r="E158" s="62"/>
      <c r="F158" s="62"/>
      <c r="G158" s="62"/>
      <c r="H158" s="62">
        <v>2</v>
      </c>
      <c r="I158" s="62">
        <v>2</v>
      </c>
      <c r="J158" s="62">
        <v>1</v>
      </c>
      <c r="K158" s="62">
        <v>1</v>
      </c>
      <c r="L158" s="62">
        <v>1</v>
      </c>
      <c r="M158" s="62">
        <v>4</v>
      </c>
      <c r="N158" s="62">
        <v>1</v>
      </c>
      <c r="O158" s="62">
        <v>1</v>
      </c>
      <c r="P158" s="62">
        <v>1</v>
      </c>
      <c r="Q158" s="62">
        <v>2</v>
      </c>
      <c r="R158" s="62">
        <v>4</v>
      </c>
      <c r="S158" s="62">
        <v>3</v>
      </c>
      <c r="T158" s="62">
        <v>2</v>
      </c>
      <c r="U158" s="62">
        <v>5</v>
      </c>
      <c r="V158" s="62">
        <v>6</v>
      </c>
      <c r="W158" s="62">
        <v>4</v>
      </c>
      <c r="X158" s="62">
        <v>5</v>
      </c>
      <c r="Y158" s="62">
        <v>2</v>
      </c>
      <c r="Z158" s="62">
        <v>7</v>
      </c>
      <c r="AA158" s="62"/>
      <c r="AB158" s="62"/>
      <c r="AC158" s="62"/>
      <c r="AD158" s="62"/>
      <c r="AE158" s="62"/>
      <c r="AF158" s="3"/>
      <c r="AG158" s="62"/>
      <c r="AH158" s="62"/>
      <c r="AI158" s="62"/>
      <c r="AJ158" s="62"/>
      <c r="AK158" s="62">
        <v>14</v>
      </c>
      <c r="AM158" s="7"/>
      <c r="AP158" s="7"/>
      <c r="AX158" s="3"/>
      <c r="AY158" s="46"/>
      <c r="BA158" s="3"/>
      <c r="BD158" s="4"/>
      <c r="BT158" s="46"/>
      <c r="BU158" s="46"/>
    </row>
    <row r="159" spans="1:73" customFormat="1" x14ac:dyDescent="0.25">
      <c r="A159" s="10" t="s">
        <v>365</v>
      </c>
      <c r="B159" s="62">
        <v>9</v>
      </c>
      <c r="C159" s="176"/>
      <c r="D159" s="175"/>
      <c r="E159" s="62"/>
      <c r="F159" s="62"/>
      <c r="G159" s="62"/>
      <c r="H159" s="62">
        <v>3</v>
      </c>
      <c r="I159" s="62">
        <v>1</v>
      </c>
      <c r="J159" s="62">
        <v>1</v>
      </c>
      <c r="K159" s="62">
        <v>1</v>
      </c>
      <c r="L159" s="62">
        <v>1</v>
      </c>
      <c r="M159" s="62">
        <v>1</v>
      </c>
      <c r="N159" s="62">
        <v>1</v>
      </c>
      <c r="O159" s="62">
        <v>2</v>
      </c>
      <c r="P159" s="62">
        <v>1</v>
      </c>
      <c r="Q159" s="62">
        <v>1</v>
      </c>
      <c r="R159" s="62">
        <v>1</v>
      </c>
      <c r="S159" s="62">
        <v>3</v>
      </c>
      <c r="T159" s="62">
        <v>1</v>
      </c>
      <c r="U159" s="62">
        <v>2</v>
      </c>
      <c r="V159" s="62">
        <v>4</v>
      </c>
      <c r="W159" s="62">
        <v>2</v>
      </c>
      <c r="X159" s="62">
        <v>3</v>
      </c>
      <c r="Y159" s="62"/>
      <c r="Z159" s="62"/>
      <c r="AA159" s="62"/>
      <c r="AB159" s="62"/>
      <c r="AC159" s="62"/>
      <c r="AD159" s="62"/>
      <c r="AE159" s="62"/>
      <c r="AF159" s="3"/>
      <c r="AG159" s="62"/>
      <c r="AH159" s="62"/>
      <c r="AI159" s="62"/>
      <c r="AJ159" s="62"/>
      <c r="AK159" s="62">
        <v>17</v>
      </c>
      <c r="AM159" s="7"/>
      <c r="AP159" s="7"/>
      <c r="AX159" s="3"/>
      <c r="AY159" s="50"/>
      <c r="BA159" s="3"/>
      <c r="BD159" s="4"/>
      <c r="BT159" s="50"/>
      <c r="BU159" s="50"/>
    </row>
    <row r="160" spans="1:73" customFormat="1" x14ac:dyDescent="0.25">
      <c r="A160" s="10" t="s">
        <v>366</v>
      </c>
      <c r="B160" s="63">
        <v>9</v>
      </c>
      <c r="C160" s="176"/>
      <c r="D160" s="175"/>
      <c r="E160" s="63"/>
      <c r="F160" s="63"/>
      <c r="G160" s="63"/>
      <c r="H160" s="63">
        <v>3</v>
      </c>
      <c r="I160" s="63">
        <v>2</v>
      </c>
      <c r="J160" s="63">
        <v>1</v>
      </c>
      <c r="K160" s="63">
        <v>2</v>
      </c>
      <c r="L160" s="63">
        <v>1</v>
      </c>
      <c r="M160" s="63">
        <v>1</v>
      </c>
      <c r="N160" s="63">
        <v>1</v>
      </c>
      <c r="O160" s="63">
        <v>1</v>
      </c>
      <c r="P160" s="63">
        <v>2</v>
      </c>
      <c r="Q160" s="63">
        <v>2</v>
      </c>
      <c r="R160" s="63">
        <v>3</v>
      </c>
      <c r="S160" s="63">
        <v>1</v>
      </c>
      <c r="T160" s="63">
        <v>1</v>
      </c>
      <c r="U160" s="63">
        <v>2</v>
      </c>
      <c r="V160" s="63">
        <v>2</v>
      </c>
      <c r="W160" s="63">
        <v>1</v>
      </c>
      <c r="X160" s="63">
        <v>3</v>
      </c>
      <c r="Y160" s="63">
        <v>9</v>
      </c>
      <c r="Z160" s="63">
        <v>1</v>
      </c>
      <c r="AA160" s="63">
        <v>6</v>
      </c>
      <c r="AB160" s="63">
        <v>3</v>
      </c>
      <c r="AC160" s="63">
        <v>2</v>
      </c>
      <c r="AD160" s="63">
        <v>10</v>
      </c>
      <c r="AE160" s="63">
        <v>1</v>
      </c>
      <c r="AF160" s="3"/>
      <c r="AG160" s="63"/>
      <c r="AH160" s="63"/>
      <c r="AI160" s="63"/>
      <c r="AJ160" s="63"/>
      <c r="AK160" s="63">
        <v>17</v>
      </c>
      <c r="AM160" s="7"/>
      <c r="AP160" s="7"/>
      <c r="AX160" s="3"/>
      <c r="AY160" s="52"/>
      <c r="BA160" s="3"/>
      <c r="BD160" s="4"/>
      <c r="BT160" s="52"/>
      <c r="BU160" s="52"/>
    </row>
    <row r="161" spans="1:73" customFormat="1" x14ac:dyDescent="0.25">
      <c r="A161" s="10" t="s">
        <v>367</v>
      </c>
      <c r="B161" s="65">
        <v>9</v>
      </c>
      <c r="C161" s="176"/>
      <c r="D161" s="175"/>
      <c r="E161" s="65"/>
      <c r="F161" s="65"/>
      <c r="G161" s="65"/>
      <c r="H161" s="65">
        <v>1</v>
      </c>
      <c r="I161" s="65">
        <v>1</v>
      </c>
      <c r="J161" s="65">
        <v>1</v>
      </c>
      <c r="K161" s="65">
        <v>2</v>
      </c>
      <c r="L161" s="65">
        <v>1</v>
      </c>
      <c r="M161" s="65">
        <v>2</v>
      </c>
      <c r="N161" s="65">
        <v>1</v>
      </c>
      <c r="O161" s="65">
        <v>1</v>
      </c>
      <c r="P161" s="65">
        <v>3</v>
      </c>
      <c r="Q161" s="65">
        <v>1</v>
      </c>
      <c r="R161" s="65">
        <v>4</v>
      </c>
      <c r="S161" s="65">
        <v>1</v>
      </c>
      <c r="T161" s="65">
        <v>2</v>
      </c>
      <c r="U161" s="65">
        <v>1</v>
      </c>
      <c r="V161" s="65">
        <v>3</v>
      </c>
      <c r="W161" s="65">
        <v>6</v>
      </c>
      <c r="X161" s="65">
        <v>2</v>
      </c>
      <c r="Y161" s="65">
        <v>2</v>
      </c>
      <c r="Z161" s="65">
        <v>5</v>
      </c>
      <c r="AA161" s="65">
        <v>3</v>
      </c>
      <c r="AB161" s="65">
        <v>1</v>
      </c>
      <c r="AC161" s="65">
        <v>6</v>
      </c>
      <c r="AD161" s="65">
        <v>2</v>
      </c>
      <c r="AE161" s="65"/>
      <c r="AF161" s="3"/>
      <c r="AG161" s="65"/>
      <c r="AH161" s="65"/>
      <c r="AI161" s="65"/>
      <c r="AJ161" s="65"/>
      <c r="AK161" s="65">
        <v>15</v>
      </c>
      <c r="AM161" s="7"/>
      <c r="AP161" s="7"/>
      <c r="AX161" s="3"/>
      <c r="AY161" s="54"/>
      <c r="BA161" s="3"/>
      <c r="BD161" s="4"/>
      <c r="BT161" s="54"/>
      <c r="BU161" s="54"/>
    </row>
    <row r="162" spans="1:73" customFormat="1" x14ac:dyDescent="0.25">
      <c r="A162" s="10" t="s">
        <v>370</v>
      </c>
      <c r="B162" s="67">
        <v>9</v>
      </c>
      <c r="C162" s="176"/>
      <c r="D162" s="175"/>
      <c r="E162" s="67"/>
      <c r="F162" s="67"/>
      <c r="G162" s="67"/>
      <c r="H162" s="67">
        <v>1</v>
      </c>
      <c r="I162" s="67">
        <v>1</v>
      </c>
      <c r="J162" s="67">
        <v>2</v>
      </c>
      <c r="K162" s="67">
        <v>1</v>
      </c>
      <c r="L162" s="67">
        <v>1</v>
      </c>
      <c r="M162" s="67">
        <v>1</v>
      </c>
      <c r="N162" s="67">
        <v>1</v>
      </c>
      <c r="O162" s="67">
        <v>1</v>
      </c>
      <c r="P162" s="67">
        <v>2</v>
      </c>
      <c r="Q162" s="67">
        <v>1</v>
      </c>
      <c r="R162" s="67">
        <v>2</v>
      </c>
      <c r="S162" s="67">
        <v>1</v>
      </c>
      <c r="T162" s="67">
        <v>1</v>
      </c>
      <c r="U162" s="67">
        <v>3</v>
      </c>
      <c r="V162" s="67">
        <v>1</v>
      </c>
      <c r="W162" s="67">
        <v>1</v>
      </c>
      <c r="X162" s="67">
        <v>1</v>
      </c>
      <c r="Y162" s="67">
        <v>2</v>
      </c>
      <c r="Z162" s="67">
        <v>4</v>
      </c>
      <c r="AA162" s="67">
        <v>8</v>
      </c>
      <c r="AB162" s="67">
        <v>6</v>
      </c>
      <c r="AC162" s="67">
        <v>2</v>
      </c>
      <c r="AD162" s="67"/>
      <c r="AE162" s="67"/>
      <c r="AF162" s="3"/>
      <c r="AG162" s="67"/>
      <c r="AH162" s="67"/>
      <c r="AI162" s="67"/>
      <c r="AJ162" s="67"/>
      <c r="AK162" s="67">
        <v>19</v>
      </c>
      <c r="AM162" s="7"/>
      <c r="AP162" s="7"/>
      <c r="AX162" s="3"/>
      <c r="AY162" s="55"/>
      <c r="BA162" s="3"/>
      <c r="BD162" s="4"/>
      <c r="BT162" s="55"/>
      <c r="BU162" s="55"/>
    </row>
    <row r="163" spans="1:73" customFormat="1" x14ac:dyDescent="0.25">
      <c r="A163" s="10" t="s">
        <v>371</v>
      </c>
      <c r="B163" s="68">
        <v>9</v>
      </c>
      <c r="C163" s="176"/>
      <c r="D163" s="175"/>
      <c r="E163" s="68"/>
      <c r="F163" s="68"/>
      <c r="G163" s="68"/>
      <c r="H163" s="68">
        <v>1</v>
      </c>
      <c r="I163" s="68">
        <v>1</v>
      </c>
      <c r="J163" s="68">
        <v>2</v>
      </c>
      <c r="K163" s="68">
        <v>1</v>
      </c>
      <c r="L163" s="68">
        <v>1</v>
      </c>
      <c r="M163" s="68">
        <v>1</v>
      </c>
      <c r="N163" s="68">
        <v>3</v>
      </c>
      <c r="O163" s="68">
        <v>3</v>
      </c>
      <c r="P163" s="68">
        <v>2</v>
      </c>
      <c r="Q163" s="68">
        <v>1</v>
      </c>
      <c r="R163" s="68">
        <v>1</v>
      </c>
      <c r="S163" s="68">
        <v>1</v>
      </c>
      <c r="T163" s="68">
        <v>3</v>
      </c>
      <c r="U163" s="68">
        <v>2</v>
      </c>
      <c r="V163" s="68">
        <v>8</v>
      </c>
      <c r="W163" s="68">
        <v>6</v>
      </c>
      <c r="X163" s="68">
        <v>2</v>
      </c>
      <c r="Y163" s="68"/>
      <c r="Z163" s="68"/>
      <c r="AA163" s="68"/>
      <c r="AB163" s="68"/>
      <c r="AC163" s="68"/>
      <c r="AD163" s="68"/>
      <c r="AE163" s="68"/>
      <c r="AF163" s="3"/>
      <c r="AG163" s="68"/>
      <c r="AH163" s="68"/>
      <c r="AI163" s="68"/>
      <c r="AJ163" s="68"/>
      <c r="AK163" s="68">
        <v>14</v>
      </c>
      <c r="AM163" s="7"/>
      <c r="AP163" s="7"/>
      <c r="AX163" s="3"/>
      <c r="AY163" s="65"/>
      <c r="BA163" s="3"/>
      <c r="BD163" s="4"/>
      <c r="BT163" s="65"/>
      <c r="BU163" s="65"/>
    </row>
    <row r="164" spans="1:73" customFormat="1" x14ac:dyDescent="0.25">
      <c r="A164" s="10" t="s">
        <v>376</v>
      </c>
      <c r="B164" s="75">
        <v>9</v>
      </c>
      <c r="C164" s="176"/>
      <c r="D164" s="175"/>
      <c r="E164" s="75"/>
      <c r="F164" s="75"/>
      <c r="G164" s="75"/>
      <c r="H164" s="75">
        <v>1</v>
      </c>
      <c r="I164" s="75">
        <v>1</v>
      </c>
      <c r="J164" s="75">
        <v>2</v>
      </c>
      <c r="K164" s="75">
        <v>1</v>
      </c>
      <c r="L164" s="75">
        <v>1</v>
      </c>
      <c r="M164" s="75">
        <v>1</v>
      </c>
      <c r="N164" s="75">
        <v>1</v>
      </c>
      <c r="O164" s="75">
        <v>2</v>
      </c>
      <c r="P164" s="75">
        <v>1</v>
      </c>
      <c r="Q164" s="75">
        <v>3</v>
      </c>
      <c r="R164" s="75">
        <v>1</v>
      </c>
      <c r="S164" s="75">
        <v>1</v>
      </c>
      <c r="T164" s="75">
        <v>2</v>
      </c>
      <c r="U164" s="75">
        <v>4</v>
      </c>
      <c r="V164" s="75">
        <v>6</v>
      </c>
      <c r="W164" s="75">
        <v>2</v>
      </c>
      <c r="X164" s="75">
        <v>1</v>
      </c>
      <c r="Y164" s="75">
        <v>8</v>
      </c>
      <c r="Z164" s="75">
        <v>3</v>
      </c>
      <c r="AA164" s="75">
        <v>2</v>
      </c>
      <c r="AB164" s="75">
        <v>6</v>
      </c>
      <c r="AC164" s="75"/>
      <c r="AD164" s="75"/>
      <c r="AE164" s="75"/>
      <c r="AF164" s="3"/>
      <c r="AG164" s="75"/>
      <c r="AH164" s="75"/>
      <c r="AI164" s="75"/>
      <c r="AJ164" s="75"/>
      <c r="AK164" s="75">
        <v>16</v>
      </c>
      <c r="AM164" s="7"/>
      <c r="AP164" s="7"/>
      <c r="AX164" s="3"/>
      <c r="AY164" s="66"/>
      <c r="BA164" s="3"/>
      <c r="BD164" s="4"/>
      <c r="BT164" s="66"/>
      <c r="BU164" s="66"/>
    </row>
    <row r="165" spans="1:73" customFormat="1" x14ac:dyDescent="0.25">
      <c r="A165" s="10" t="s">
        <v>377</v>
      </c>
      <c r="B165" s="75">
        <v>9</v>
      </c>
      <c r="C165" s="176"/>
      <c r="D165" s="175"/>
      <c r="E165" s="75"/>
      <c r="F165" s="75"/>
      <c r="G165" s="75"/>
      <c r="H165" s="75">
        <v>1</v>
      </c>
      <c r="I165" s="75">
        <v>4</v>
      </c>
      <c r="J165" s="75">
        <v>1</v>
      </c>
      <c r="K165" s="75">
        <v>1</v>
      </c>
      <c r="L165" s="75">
        <v>1</v>
      </c>
      <c r="M165" s="75">
        <v>2</v>
      </c>
      <c r="N165" s="75">
        <v>6</v>
      </c>
      <c r="O165" s="75">
        <v>5</v>
      </c>
      <c r="P165" s="75">
        <v>1</v>
      </c>
      <c r="Q165" s="75">
        <v>3</v>
      </c>
      <c r="R165" s="75">
        <v>1</v>
      </c>
      <c r="S165" s="75">
        <v>2</v>
      </c>
      <c r="T165" s="75">
        <v>1</v>
      </c>
      <c r="U165" s="75">
        <v>2</v>
      </c>
      <c r="V165" s="75">
        <v>1</v>
      </c>
      <c r="W165" s="75">
        <v>4</v>
      </c>
      <c r="X165" s="75">
        <v>2</v>
      </c>
      <c r="Y165" s="75">
        <v>3</v>
      </c>
      <c r="Z165" s="75">
        <v>2</v>
      </c>
      <c r="AA165" s="75"/>
      <c r="AB165" s="75"/>
      <c r="AC165" s="75"/>
      <c r="AD165" s="75"/>
      <c r="AE165" s="75"/>
      <c r="AF165" s="3"/>
      <c r="AG165" s="75"/>
      <c r="AH165" s="75"/>
      <c r="AI165" s="75"/>
      <c r="AJ165" s="75"/>
      <c r="AK165" s="75">
        <v>13</v>
      </c>
      <c r="AM165" s="7"/>
      <c r="AP165" s="7"/>
      <c r="AX165" s="3"/>
      <c r="AY165" s="71"/>
      <c r="BA165" s="3"/>
      <c r="BD165" s="4"/>
      <c r="BT165" s="71"/>
      <c r="BU165" s="71"/>
    </row>
    <row r="166" spans="1:73" customFormat="1" x14ac:dyDescent="0.25">
      <c r="A166" s="10" t="s">
        <v>378</v>
      </c>
      <c r="B166" s="75">
        <v>9</v>
      </c>
      <c r="C166" s="176"/>
      <c r="D166" s="175"/>
      <c r="E166" s="75"/>
      <c r="F166" s="75"/>
      <c r="G166" s="75"/>
      <c r="H166" s="75">
        <v>1</v>
      </c>
      <c r="I166" s="75">
        <v>1</v>
      </c>
      <c r="J166" s="75">
        <v>1</v>
      </c>
      <c r="K166" s="75">
        <v>1</v>
      </c>
      <c r="L166" s="75">
        <v>2</v>
      </c>
      <c r="M166" s="75">
        <v>2</v>
      </c>
      <c r="N166" s="75">
        <v>1</v>
      </c>
      <c r="O166" s="75">
        <v>1</v>
      </c>
      <c r="P166" s="75">
        <v>1</v>
      </c>
      <c r="Q166" s="75">
        <v>1</v>
      </c>
      <c r="R166" s="75">
        <v>1</v>
      </c>
      <c r="S166" s="75">
        <v>1</v>
      </c>
      <c r="T166" s="75">
        <v>2</v>
      </c>
      <c r="U166" s="75">
        <v>1</v>
      </c>
      <c r="V166" s="75">
        <v>2</v>
      </c>
      <c r="W166" s="75">
        <v>6</v>
      </c>
      <c r="X166" s="75">
        <v>6</v>
      </c>
      <c r="Y166" s="75">
        <v>5</v>
      </c>
      <c r="Z166" s="75">
        <v>6</v>
      </c>
      <c r="AA166" s="75">
        <v>8</v>
      </c>
      <c r="AB166" s="75">
        <v>4</v>
      </c>
      <c r="AC166" s="75"/>
      <c r="AD166" s="75"/>
      <c r="AE166" s="75"/>
      <c r="AF166" s="3"/>
      <c r="AG166" s="75"/>
      <c r="AH166" s="75"/>
      <c r="AI166" s="75"/>
      <c r="AJ166" s="75"/>
      <c r="AK166" s="75">
        <v>16</v>
      </c>
      <c r="AM166" s="7"/>
      <c r="AP166" s="7"/>
      <c r="AX166" s="3"/>
      <c r="AY166" s="72"/>
      <c r="BA166" s="3"/>
      <c r="BD166" s="4"/>
      <c r="BT166" s="72"/>
      <c r="BU166" s="72"/>
    </row>
    <row r="167" spans="1:73" customFormat="1" x14ac:dyDescent="0.25">
      <c r="A167" s="10" t="s">
        <v>380</v>
      </c>
      <c r="B167" s="75">
        <v>9</v>
      </c>
      <c r="C167" s="176"/>
      <c r="D167" s="175"/>
      <c r="E167" s="75"/>
      <c r="F167" s="75"/>
      <c r="G167" s="75"/>
      <c r="H167" s="75">
        <v>1</v>
      </c>
      <c r="I167" s="75">
        <v>5</v>
      </c>
      <c r="J167" s="75">
        <v>1</v>
      </c>
      <c r="K167" s="75">
        <v>2</v>
      </c>
      <c r="L167" s="75">
        <v>1</v>
      </c>
      <c r="M167" s="75">
        <v>1</v>
      </c>
      <c r="N167" s="75">
        <v>1</v>
      </c>
      <c r="O167" s="75">
        <v>1</v>
      </c>
      <c r="P167" s="75">
        <v>1</v>
      </c>
      <c r="Q167" s="75">
        <v>2</v>
      </c>
      <c r="R167" s="75">
        <v>1</v>
      </c>
      <c r="S167" s="75">
        <v>2</v>
      </c>
      <c r="T167" s="75">
        <v>3</v>
      </c>
      <c r="U167" s="75">
        <v>9</v>
      </c>
      <c r="V167" s="75">
        <v>2</v>
      </c>
      <c r="W167" s="75">
        <v>1</v>
      </c>
      <c r="X167" s="75">
        <v>2</v>
      </c>
      <c r="Y167" s="75">
        <v>3</v>
      </c>
      <c r="Z167" s="75">
        <v>2</v>
      </c>
      <c r="AA167" s="75">
        <v>2</v>
      </c>
      <c r="AB167" s="75">
        <v>1</v>
      </c>
      <c r="AC167" s="75">
        <v>1</v>
      </c>
      <c r="AD167" s="75">
        <v>3</v>
      </c>
      <c r="AE167" s="75">
        <v>1</v>
      </c>
      <c r="AF167" s="3">
        <v>5</v>
      </c>
      <c r="AG167" s="75">
        <v>1</v>
      </c>
      <c r="AH167" s="75"/>
      <c r="AI167" s="75"/>
      <c r="AJ167" s="75"/>
      <c r="AK167" s="75">
        <v>13</v>
      </c>
      <c r="AM167" s="7"/>
      <c r="AP167" s="7"/>
      <c r="AX167" s="3"/>
      <c r="AY167" s="79"/>
      <c r="BA167" s="3"/>
      <c r="BD167" s="4"/>
      <c r="BT167" s="79"/>
      <c r="BU167" s="79"/>
    </row>
    <row r="168" spans="1:73" customFormat="1" x14ac:dyDescent="0.25">
      <c r="A168" s="10" t="s">
        <v>382</v>
      </c>
      <c r="B168" s="76">
        <v>9</v>
      </c>
      <c r="C168" s="176"/>
      <c r="D168" s="175"/>
      <c r="E168" s="76"/>
      <c r="F168" s="76"/>
      <c r="G168" s="76"/>
      <c r="H168" s="76">
        <v>1</v>
      </c>
      <c r="I168" s="76">
        <v>1</v>
      </c>
      <c r="J168" s="76">
        <v>1</v>
      </c>
      <c r="K168" s="76">
        <v>1</v>
      </c>
      <c r="L168" s="76">
        <v>1</v>
      </c>
      <c r="M168" s="76">
        <v>1</v>
      </c>
      <c r="N168" s="76">
        <v>1</v>
      </c>
      <c r="O168" s="76">
        <v>1</v>
      </c>
      <c r="P168" s="76">
        <v>1</v>
      </c>
      <c r="Q168" s="76">
        <v>1</v>
      </c>
      <c r="R168" s="76">
        <v>1</v>
      </c>
      <c r="S168" s="76">
        <v>2</v>
      </c>
      <c r="T168" s="76">
        <v>2</v>
      </c>
      <c r="U168" s="76">
        <v>3</v>
      </c>
      <c r="V168" s="76">
        <v>1</v>
      </c>
      <c r="W168" s="76">
        <v>2</v>
      </c>
      <c r="X168" s="76">
        <v>2</v>
      </c>
      <c r="Y168" s="76">
        <v>1</v>
      </c>
      <c r="Z168" s="76">
        <v>2</v>
      </c>
      <c r="AA168" s="76">
        <v>7</v>
      </c>
      <c r="AB168" s="76">
        <v>3</v>
      </c>
      <c r="AC168" s="76">
        <v>2</v>
      </c>
      <c r="AD168" s="76">
        <v>1</v>
      </c>
      <c r="AE168" s="76">
        <v>2</v>
      </c>
      <c r="AF168" s="3">
        <v>9</v>
      </c>
      <c r="AG168" s="76">
        <v>4</v>
      </c>
      <c r="AH168" s="76"/>
      <c r="AI168" s="76"/>
      <c r="AJ168" s="76"/>
      <c r="AK168" s="76">
        <v>19</v>
      </c>
      <c r="AM168" s="7"/>
      <c r="AP168" s="7"/>
      <c r="AX168" s="3"/>
      <c r="AY168" s="79"/>
      <c r="BA168" s="3"/>
      <c r="BD168" s="4"/>
      <c r="BT168" s="79"/>
      <c r="BU168" s="79"/>
    </row>
    <row r="169" spans="1:73" customFormat="1" x14ac:dyDescent="0.25">
      <c r="A169" s="10" t="s">
        <v>386</v>
      </c>
      <c r="B169" s="80">
        <v>9</v>
      </c>
      <c r="C169" s="176"/>
      <c r="D169" s="175"/>
      <c r="E169" s="80"/>
      <c r="F169" s="80"/>
      <c r="G169" s="80"/>
      <c r="H169" s="80">
        <v>1</v>
      </c>
      <c r="I169" s="80">
        <v>4</v>
      </c>
      <c r="J169" s="80">
        <v>1</v>
      </c>
      <c r="K169" s="80">
        <v>1</v>
      </c>
      <c r="L169" s="80">
        <v>2</v>
      </c>
      <c r="M169" s="80">
        <v>4</v>
      </c>
      <c r="N169" s="80">
        <v>1</v>
      </c>
      <c r="O169" s="80">
        <v>1</v>
      </c>
      <c r="P169" s="80">
        <v>1</v>
      </c>
      <c r="Q169" s="80">
        <v>3</v>
      </c>
      <c r="R169" s="80">
        <v>3</v>
      </c>
      <c r="S169" s="80">
        <v>3</v>
      </c>
      <c r="T169" s="80">
        <v>8</v>
      </c>
      <c r="U169" s="80">
        <v>1</v>
      </c>
      <c r="V169" s="80">
        <v>2</v>
      </c>
      <c r="W169" s="80">
        <v>3</v>
      </c>
      <c r="X169" s="80">
        <v>5</v>
      </c>
      <c r="Y169" s="80">
        <v>1</v>
      </c>
      <c r="Z169" s="80">
        <v>4</v>
      </c>
      <c r="AA169" s="80">
        <v>2</v>
      </c>
      <c r="AB169" s="80"/>
      <c r="AC169" s="80"/>
      <c r="AD169" s="80"/>
      <c r="AE169" s="80"/>
      <c r="AF169" s="3"/>
      <c r="AG169" s="80"/>
      <c r="AH169" s="80"/>
      <c r="AI169" s="80"/>
      <c r="AJ169" s="80"/>
      <c r="AK169" s="80">
        <v>12</v>
      </c>
      <c r="AM169" s="7"/>
      <c r="AP169" s="7"/>
      <c r="AX169" s="3"/>
      <c r="AY169" s="81"/>
      <c r="BA169" s="3"/>
      <c r="BD169" s="4"/>
      <c r="BT169" s="81"/>
      <c r="BU169" s="81"/>
    </row>
    <row r="170" spans="1:73" customFormat="1" x14ac:dyDescent="0.25">
      <c r="A170" s="10" t="s">
        <v>389</v>
      </c>
      <c r="B170" s="81">
        <v>9</v>
      </c>
      <c r="C170" s="176"/>
      <c r="D170" s="175"/>
      <c r="E170" s="81"/>
      <c r="F170" s="81"/>
      <c r="G170" s="81"/>
      <c r="H170" s="81">
        <v>1</v>
      </c>
      <c r="I170" s="81">
        <v>2</v>
      </c>
      <c r="J170" s="81">
        <v>2</v>
      </c>
      <c r="K170" s="81">
        <v>1</v>
      </c>
      <c r="L170" s="81">
        <v>1</v>
      </c>
      <c r="M170" s="81">
        <v>1</v>
      </c>
      <c r="N170" s="81">
        <v>2</v>
      </c>
      <c r="O170" s="81">
        <v>1</v>
      </c>
      <c r="P170" s="81">
        <v>1</v>
      </c>
      <c r="Q170" s="81">
        <v>1</v>
      </c>
      <c r="R170" s="81">
        <v>2</v>
      </c>
      <c r="S170" s="81">
        <v>1</v>
      </c>
      <c r="T170" s="81">
        <v>4</v>
      </c>
      <c r="U170" s="81">
        <v>1</v>
      </c>
      <c r="V170" s="81">
        <v>6</v>
      </c>
      <c r="W170" s="81">
        <v>3</v>
      </c>
      <c r="X170" s="81">
        <v>4</v>
      </c>
      <c r="Y170" s="81">
        <v>2</v>
      </c>
      <c r="Z170" s="81">
        <v>6</v>
      </c>
      <c r="AA170" s="81">
        <v>5</v>
      </c>
      <c r="AB170" s="81">
        <v>4</v>
      </c>
      <c r="AC170" s="81">
        <v>5</v>
      </c>
      <c r="AD170" s="81">
        <v>4</v>
      </c>
      <c r="AE170" s="81"/>
      <c r="AF170" s="3"/>
      <c r="AG170" s="81"/>
      <c r="AH170" s="81"/>
      <c r="AI170" s="81"/>
      <c r="AJ170" s="81"/>
      <c r="AK170" s="81">
        <v>16</v>
      </c>
      <c r="AM170" s="7"/>
      <c r="AP170" s="7"/>
      <c r="AX170" s="3"/>
      <c r="AY170" s="84"/>
      <c r="BA170" s="3"/>
      <c r="BD170" s="4"/>
      <c r="BT170" s="84"/>
      <c r="BU170" s="84"/>
    </row>
    <row r="171" spans="1:73" customFormat="1" x14ac:dyDescent="0.25">
      <c r="A171" s="10" t="s">
        <v>390</v>
      </c>
      <c r="B171" s="81">
        <v>9</v>
      </c>
      <c r="C171" s="176"/>
      <c r="D171" s="175"/>
      <c r="E171" s="81"/>
      <c r="F171" s="81"/>
      <c r="G171" s="81"/>
      <c r="H171" s="81">
        <v>1</v>
      </c>
      <c r="I171" s="81">
        <v>1</v>
      </c>
      <c r="J171" s="81">
        <v>1</v>
      </c>
      <c r="K171" s="81">
        <v>1</v>
      </c>
      <c r="L171" s="81">
        <v>1</v>
      </c>
      <c r="M171" s="81">
        <v>2</v>
      </c>
      <c r="N171" s="81">
        <v>1</v>
      </c>
      <c r="O171" s="81">
        <v>1</v>
      </c>
      <c r="P171" s="81">
        <v>1</v>
      </c>
      <c r="Q171" s="81">
        <v>2</v>
      </c>
      <c r="R171" s="81">
        <v>1</v>
      </c>
      <c r="S171" s="81">
        <v>2</v>
      </c>
      <c r="T171" s="81">
        <v>5</v>
      </c>
      <c r="U171" s="81">
        <v>3</v>
      </c>
      <c r="V171" s="81">
        <v>2</v>
      </c>
      <c r="W171" s="81">
        <v>6</v>
      </c>
      <c r="X171" s="81">
        <v>2</v>
      </c>
      <c r="Y171" s="81">
        <v>1</v>
      </c>
      <c r="Z171" s="81">
        <v>5</v>
      </c>
      <c r="AA171" s="81"/>
      <c r="AB171" s="81"/>
      <c r="AC171" s="81"/>
      <c r="AD171" s="81"/>
      <c r="AE171" s="81"/>
      <c r="AF171" s="3"/>
      <c r="AG171" s="81"/>
      <c r="AH171" s="81"/>
      <c r="AI171" s="81"/>
      <c r="AJ171" s="81"/>
      <c r="AK171" s="81">
        <v>15</v>
      </c>
      <c r="AM171" s="7"/>
      <c r="AP171" s="7"/>
      <c r="AX171" s="3"/>
      <c r="AY171" s="84"/>
      <c r="BA171" s="3"/>
      <c r="BD171" s="4"/>
      <c r="BT171" s="84"/>
      <c r="BU171" s="84"/>
    </row>
    <row r="172" spans="1:73" customFormat="1" x14ac:dyDescent="0.25">
      <c r="A172" s="10" t="s">
        <v>395</v>
      </c>
      <c r="B172" s="84">
        <v>9</v>
      </c>
      <c r="C172" s="176"/>
      <c r="D172" s="175"/>
      <c r="E172" s="84"/>
      <c r="F172" s="84"/>
      <c r="G172" s="84"/>
      <c r="H172" s="84">
        <v>1</v>
      </c>
      <c r="I172" s="84">
        <v>1</v>
      </c>
      <c r="J172" s="84">
        <v>1</v>
      </c>
      <c r="K172" s="84">
        <v>3</v>
      </c>
      <c r="L172" s="84">
        <v>1</v>
      </c>
      <c r="M172" s="84">
        <v>6</v>
      </c>
      <c r="N172" s="84">
        <v>1</v>
      </c>
      <c r="O172" s="84">
        <v>3</v>
      </c>
      <c r="P172" s="84">
        <v>3</v>
      </c>
      <c r="Q172" s="84">
        <v>1</v>
      </c>
      <c r="R172" s="84">
        <v>1</v>
      </c>
      <c r="S172" s="84">
        <v>1</v>
      </c>
      <c r="T172" s="84">
        <v>4</v>
      </c>
      <c r="U172" s="84">
        <v>1</v>
      </c>
      <c r="V172" s="84">
        <v>1</v>
      </c>
      <c r="W172" s="84">
        <v>1</v>
      </c>
      <c r="X172" s="84">
        <v>1</v>
      </c>
      <c r="Y172" s="84">
        <v>3</v>
      </c>
      <c r="Z172" s="84">
        <v>2</v>
      </c>
      <c r="AA172" s="84">
        <v>1</v>
      </c>
      <c r="AB172" s="84">
        <v>2</v>
      </c>
      <c r="AC172" s="84">
        <v>3</v>
      </c>
      <c r="AD172" s="84">
        <v>2</v>
      </c>
      <c r="AE172" s="84">
        <v>3</v>
      </c>
      <c r="AF172" s="3">
        <v>5</v>
      </c>
      <c r="AG172" s="84"/>
      <c r="AH172" s="84"/>
      <c r="AI172" s="84"/>
      <c r="AJ172" s="84"/>
      <c r="AK172" s="84">
        <v>16</v>
      </c>
      <c r="AM172" s="7"/>
      <c r="AP172" s="7"/>
      <c r="AX172" s="3"/>
      <c r="AY172" s="84"/>
      <c r="BA172" s="3"/>
      <c r="BD172" s="4"/>
      <c r="BT172" s="84"/>
      <c r="BU172" s="84"/>
    </row>
    <row r="173" spans="1:73" customFormat="1" x14ac:dyDescent="0.25">
      <c r="A173" s="10" t="s">
        <v>397</v>
      </c>
      <c r="B173" s="84">
        <v>9</v>
      </c>
      <c r="C173" s="176"/>
      <c r="D173" s="175"/>
      <c r="E173" s="84"/>
      <c r="F173" s="84"/>
      <c r="G173" s="84"/>
      <c r="H173" s="84">
        <v>2</v>
      </c>
      <c r="I173" s="84">
        <v>1</v>
      </c>
      <c r="J173" s="84">
        <v>1</v>
      </c>
      <c r="K173" s="84">
        <v>2</v>
      </c>
      <c r="L173" s="84">
        <v>1</v>
      </c>
      <c r="M173" s="84">
        <v>4</v>
      </c>
      <c r="N173" s="84">
        <v>1</v>
      </c>
      <c r="O173" s="84">
        <v>1</v>
      </c>
      <c r="P173" s="84">
        <v>1</v>
      </c>
      <c r="Q173" s="84">
        <v>1</v>
      </c>
      <c r="R173" s="84">
        <v>4</v>
      </c>
      <c r="S173" s="84">
        <v>5</v>
      </c>
      <c r="T173" s="84">
        <v>1</v>
      </c>
      <c r="U173" s="84">
        <v>5</v>
      </c>
      <c r="V173" s="84">
        <v>1</v>
      </c>
      <c r="W173" s="84">
        <v>6</v>
      </c>
      <c r="X173" s="84">
        <v>2</v>
      </c>
      <c r="Y173" s="84">
        <v>7</v>
      </c>
      <c r="Z173" s="84">
        <v>3</v>
      </c>
      <c r="AA173" s="84"/>
      <c r="AB173" s="84"/>
      <c r="AC173" s="84"/>
      <c r="AD173" s="84"/>
      <c r="AE173" s="84"/>
      <c r="AF173" s="3"/>
      <c r="AG173" s="84"/>
      <c r="AH173" s="84"/>
      <c r="AI173" s="84"/>
      <c r="AJ173" s="84"/>
      <c r="AK173" s="84">
        <v>14</v>
      </c>
      <c r="AM173" s="7"/>
      <c r="AP173" s="7"/>
      <c r="AX173" s="3"/>
      <c r="AY173" s="90"/>
      <c r="BA173" s="3"/>
      <c r="BD173" s="4"/>
      <c r="BT173" s="90"/>
      <c r="BU173" s="90"/>
    </row>
    <row r="174" spans="1:73" customFormat="1" x14ac:dyDescent="0.25">
      <c r="A174" s="10" t="s">
        <v>399</v>
      </c>
      <c r="B174" s="85">
        <v>9</v>
      </c>
      <c r="C174" s="176"/>
      <c r="D174" s="175"/>
      <c r="E174" s="85"/>
      <c r="F174" s="85"/>
      <c r="G174" s="85"/>
      <c r="H174" s="85">
        <v>1</v>
      </c>
      <c r="I174" s="85">
        <v>2</v>
      </c>
      <c r="J174" s="85">
        <v>2</v>
      </c>
      <c r="K174" s="85">
        <v>1</v>
      </c>
      <c r="L174" s="85">
        <v>2</v>
      </c>
      <c r="M174" s="85">
        <v>1</v>
      </c>
      <c r="N174" s="85">
        <v>1</v>
      </c>
      <c r="O174" s="85">
        <v>1</v>
      </c>
      <c r="P174" s="85">
        <v>1</v>
      </c>
      <c r="Q174" s="85">
        <v>2</v>
      </c>
      <c r="R174" s="85">
        <v>2</v>
      </c>
      <c r="S174" s="85">
        <v>1</v>
      </c>
      <c r="T174" s="85">
        <v>1</v>
      </c>
      <c r="U174" s="85">
        <v>1</v>
      </c>
      <c r="V174" s="85">
        <v>1</v>
      </c>
      <c r="W174" s="85">
        <v>1</v>
      </c>
      <c r="X174" s="85">
        <v>1</v>
      </c>
      <c r="Y174" s="85">
        <v>5</v>
      </c>
      <c r="Z174" s="85">
        <v>4</v>
      </c>
      <c r="AA174" s="85">
        <v>2</v>
      </c>
      <c r="AB174" s="85">
        <v>5</v>
      </c>
      <c r="AC174" s="85">
        <v>3</v>
      </c>
      <c r="AD174" s="85">
        <v>2</v>
      </c>
      <c r="AE174" s="85">
        <v>5</v>
      </c>
      <c r="AF174" s="3"/>
      <c r="AG174" s="85"/>
      <c r="AH174" s="85"/>
      <c r="AI174" s="85"/>
      <c r="AJ174" s="85"/>
      <c r="AK174" s="85">
        <v>18</v>
      </c>
      <c r="AM174" s="7"/>
      <c r="AP174" s="7"/>
      <c r="AX174" s="3"/>
      <c r="AY174" s="90"/>
      <c r="BA174" s="3"/>
      <c r="BD174" s="4"/>
      <c r="BT174" s="90"/>
      <c r="BU174" s="90"/>
    </row>
    <row r="175" spans="1:73" customFormat="1" x14ac:dyDescent="0.25">
      <c r="A175" s="10" t="s">
        <v>405</v>
      </c>
      <c r="B175" s="92">
        <v>9</v>
      </c>
      <c r="C175" s="176"/>
      <c r="D175" s="175"/>
      <c r="E175" s="92"/>
      <c r="F175" s="92"/>
      <c r="G175" s="92"/>
      <c r="H175" s="92">
        <v>1</v>
      </c>
      <c r="I175" s="92">
        <v>1</v>
      </c>
      <c r="J175" s="92">
        <v>1</v>
      </c>
      <c r="K175" s="92">
        <v>2</v>
      </c>
      <c r="L175" s="92">
        <v>1</v>
      </c>
      <c r="M175" s="92">
        <v>3</v>
      </c>
      <c r="N175" s="92">
        <v>2</v>
      </c>
      <c r="O175" s="92">
        <v>1</v>
      </c>
      <c r="P175" s="92">
        <v>1</v>
      </c>
      <c r="Q175" s="92">
        <v>1</v>
      </c>
      <c r="R175" s="92">
        <v>5</v>
      </c>
      <c r="S175" s="92">
        <v>1</v>
      </c>
      <c r="T175" s="92">
        <v>1</v>
      </c>
      <c r="U175" s="92">
        <v>1</v>
      </c>
      <c r="V175" s="92">
        <v>1</v>
      </c>
      <c r="W175" s="92">
        <v>1</v>
      </c>
      <c r="X175" s="92">
        <v>2</v>
      </c>
      <c r="Y175" s="92">
        <v>6</v>
      </c>
      <c r="Z175" s="92">
        <v>3</v>
      </c>
      <c r="AA175" s="92">
        <v>6</v>
      </c>
      <c r="AB175" s="92">
        <v>2</v>
      </c>
      <c r="AC175" s="92">
        <v>3</v>
      </c>
      <c r="AD175" s="92">
        <v>1</v>
      </c>
      <c r="AE175" s="92">
        <v>2</v>
      </c>
      <c r="AF175" s="3"/>
      <c r="AG175" s="92"/>
      <c r="AH175" s="92"/>
      <c r="AI175" s="92"/>
      <c r="AJ175" s="92"/>
      <c r="AK175" s="92">
        <v>17</v>
      </c>
      <c r="AM175" s="7"/>
      <c r="AP175" s="7"/>
      <c r="AY175" s="92"/>
      <c r="BD175" s="4"/>
      <c r="BT175" s="92"/>
      <c r="BU175" s="92"/>
    </row>
    <row r="176" spans="1:73" x14ac:dyDescent="0.25">
      <c r="A176" s="10" t="s">
        <v>408</v>
      </c>
      <c r="B176" s="97">
        <v>9</v>
      </c>
      <c r="E176" s="97"/>
      <c r="F176" s="97"/>
      <c r="G176" s="97"/>
      <c r="H176" s="97">
        <v>1</v>
      </c>
      <c r="I176" s="97">
        <v>2</v>
      </c>
      <c r="J176" s="97">
        <v>1</v>
      </c>
      <c r="K176" s="97">
        <v>1</v>
      </c>
      <c r="L176" s="97">
        <v>1</v>
      </c>
      <c r="M176" s="97">
        <v>1</v>
      </c>
      <c r="N176" s="97">
        <v>1</v>
      </c>
      <c r="O176" s="97">
        <v>2</v>
      </c>
      <c r="P176" s="97">
        <v>1</v>
      </c>
      <c r="Q176" s="97">
        <v>2</v>
      </c>
      <c r="R176" s="97">
        <v>2</v>
      </c>
      <c r="S176" s="97">
        <v>1</v>
      </c>
      <c r="T176" s="97">
        <v>1</v>
      </c>
      <c r="U176" s="97">
        <v>5</v>
      </c>
      <c r="V176" s="97">
        <v>10</v>
      </c>
      <c r="W176" s="97">
        <v>3</v>
      </c>
      <c r="X176" s="97">
        <v>6</v>
      </c>
      <c r="Y176" s="97">
        <v>4</v>
      </c>
      <c r="Z176" s="97">
        <v>1</v>
      </c>
      <c r="AA176" s="97">
        <v>3</v>
      </c>
      <c r="AB176" s="97">
        <v>3</v>
      </c>
      <c r="AC176" s="97">
        <v>5</v>
      </c>
      <c r="AD176" s="97"/>
      <c r="AE176" s="97"/>
      <c r="AF176" s="3"/>
      <c r="AG176" s="97"/>
      <c r="AH176" s="97"/>
      <c r="AI176" s="97"/>
      <c r="AJ176" s="97"/>
      <c r="AK176" s="97">
        <v>14</v>
      </c>
    </row>
    <row r="177" spans="1:37" x14ac:dyDescent="0.25">
      <c r="A177" s="10" t="s">
        <v>409</v>
      </c>
      <c r="B177" s="99">
        <v>9</v>
      </c>
      <c r="E177" s="99"/>
      <c r="F177" s="99"/>
      <c r="G177" s="99"/>
      <c r="H177" s="99">
        <v>1</v>
      </c>
      <c r="I177" s="99">
        <v>2</v>
      </c>
      <c r="J177" s="99">
        <v>1</v>
      </c>
      <c r="K177" s="99">
        <v>1</v>
      </c>
      <c r="L177" s="99">
        <v>1</v>
      </c>
      <c r="M177" s="99">
        <v>5</v>
      </c>
      <c r="N177" s="99">
        <v>1</v>
      </c>
      <c r="O177" s="99">
        <v>1</v>
      </c>
      <c r="P177" s="99">
        <v>1</v>
      </c>
      <c r="Q177" s="99">
        <v>1</v>
      </c>
      <c r="R177" s="99">
        <v>2</v>
      </c>
      <c r="S177" s="99">
        <v>4</v>
      </c>
      <c r="T177" s="99">
        <v>3</v>
      </c>
      <c r="U177" s="99">
        <v>2</v>
      </c>
      <c r="V177" s="99">
        <v>2</v>
      </c>
      <c r="W177" s="99">
        <v>2</v>
      </c>
      <c r="X177" s="99">
        <v>2</v>
      </c>
      <c r="Y177" s="99">
        <v>4</v>
      </c>
      <c r="Z177" s="99">
        <v>10</v>
      </c>
      <c r="AA177" s="99"/>
      <c r="AB177" s="99"/>
      <c r="AC177" s="99"/>
      <c r="AD177" s="99"/>
      <c r="AE177" s="99"/>
      <c r="AF177" s="3"/>
      <c r="AG177" s="99"/>
      <c r="AH177" s="99"/>
      <c r="AI177" s="99"/>
      <c r="AJ177" s="99"/>
      <c r="AK177" s="99">
        <v>16</v>
      </c>
    </row>
    <row r="178" spans="1:37" x14ac:dyDescent="0.25">
      <c r="A178" s="10" t="s">
        <v>411</v>
      </c>
      <c r="B178" s="101">
        <v>9</v>
      </c>
      <c r="E178" s="101"/>
      <c r="F178" s="101"/>
      <c r="G178" s="101"/>
      <c r="H178" s="101">
        <v>1</v>
      </c>
      <c r="I178" s="101">
        <v>1</v>
      </c>
      <c r="J178" s="101">
        <v>1</v>
      </c>
      <c r="K178" s="101">
        <v>2</v>
      </c>
      <c r="L178" s="101">
        <v>6</v>
      </c>
      <c r="M178" s="101">
        <v>2</v>
      </c>
      <c r="N178" s="101">
        <v>1</v>
      </c>
      <c r="O178" s="101">
        <v>1</v>
      </c>
      <c r="P178" s="101">
        <v>1</v>
      </c>
      <c r="Q178" s="101">
        <v>1</v>
      </c>
      <c r="R178" s="101">
        <v>5</v>
      </c>
      <c r="S178" s="101">
        <v>1</v>
      </c>
      <c r="T178" s="101">
        <v>3</v>
      </c>
      <c r="U178" s="101">
        <v>3</v>
      </c>
      <c r="V178" s="101">
        <v>1</v>
      </c>
      <c r="W178" s="101">
        <v>2</v>
      </c>
      <c r="X178" s="101">
        <v>7</v>
      </c>
      <c r="Y178" s="101">
        <v>2</v>
      </c>
      <c r="Z178" s="101">
        <v>3</v>
      </c>
      <c r="AA178" s="101">
        <v>2</v>
      </c>
      <c r="AB178" s="101">
        <v>2</v>
      </c>
      <c r="AC178" s="101"/>
      <c r="AD178" s="101"/>
      <c r="AE178" s="101"/>
      <c r="AF178" s="3"/>
      <c r="AG178" s="101"/>
      <c r="AH178" s="101"/>
      <c r="AI178" s="101"/>
      <c r="AJ178" s="101"/>
      <c r="AK178" s="101">
        <v>15</v>
      </c>
    </row>
    <row r="179" spans="1:37" x14ac:dyDescent="0.25">
      <c r="A179" s="10" t="s">
        <v>413</v>
      </c>
      <c r="B179" s="102">
        <v>9</v>
      </c>
      <c r="E179" s="102"/>
      <c r="F179" s="102"/>
      <c r="G179" s="102"/>
      <c r="H179" s="102">
        <v>3</v>
      </c>
      <c r="I179" s="102">
        <v>1</v>
      </c>
      <c r="J179" s="102">
        <v>2</v>
      </c>
      <c r="K179" s="102">
        <v>2</v>
      </c>
      <c r="L179" s="102">
        <v>1</v>
      </c>
      <c r="M179" s="102">
        <v>2</v>
      </c>
      <c r="N179" s="102">
        <v>1</v>
      </c>
      <c r="O179" s="102">
        <v>1</v>
      </c>
      <c r="P179" s="102">
        <v>5</v>
      </c>
      <c r="Q179" s="102">
        <v>1</v>
      </c>
      <c r="R179" s="102">
        <v>2</v>
      </c>
      <c r="S179" s="102">
        <v>8</v>
      </c>
      <c r="T179" s="102">
        <v>4</v>
      </c>
      <c r="U179" s="102">
        <v>1</v>
      </c>
      <c r="V179" s="102">
        <v>3</v>
      </c>
      <c r="W179" s="102">
        <v>4</v>
      </c>
      <c r="X179" s="102">
        <v>4</v>
      </c>
      <c r="Y179" s="102">
        <v>1</v>
      </c>
      <c r="Z179" s="102">
        <v>4</v>
      </c>
      <c r="AA179" s="102">
        <v>3</v>
      </c>
      <c r="AB179" s="102">
        <v>2</v>
      </c>
      <c r="AC179" s="102">
        <v>4</v>
      </c>
      <c r="AD179" s="102">
        <v>3</v>
      </c>
      <c r="AE179" s="102">
        <v>4</v>
      </c>
      <c r="AF179" s="3"/>
      <c r="AG179" s="102"/>
      <c r="AH179" s="102"/>
      <c r="AI179" s="102"/>
      <c r="AJ179" s="102"/>
      <c r="AK179" s="102">
        <v>12</v>
      </c>
    </row>
    <row r="180" spans="1:37" x14ac:dyDescent="0.25">
      <c r="A180" s="10" t="s">
        <v>414</v>
      </c>
      <c r="B180" s="103">
        <v>9</v>
      </c>
      <c r="E180" s="103"/>
      <c r="F180" s="103"/>
      <c r="G180" s="103"/>
      <c r="H180" s="103">
        <v>1</v>
      </c>
      <c r="I180" s="103">
        <v>2</v>
      </c>
      <c r="J180" s="103">
        <v>1</v>
      </c>
      <c r="K180" s="103">
        <v>3</v>
      </c>
      <c r="L180" s="103">
        <v>1</v>
      </c>
      <c r="M180" s="103">
        <v>4</v>
      </c>
      <c r="N180" s="103">
        <v>1</v>
      </c>
      <c r="O180" s="103">
        <v>2</v>
      </c>
      <c r="P180" s="103">
        <v>1</v>
      </c>
      <c r="Q180" s="103">
        <v>1</v>
      </c>
      <c r="R180" s="103">
        <v>4</v>
      </c>
      <c r="S180" s="103">
        <v>2</v>
      </c>
      <c r="T180" s="103">
        <v>6</v>
      </c>
      <c r="U180" s="103">
        <v>1</v>
      </c>
      <c r="V180" s="103">
        <v>3</v>
      </c>
      <c r="W180" s="103">
        <v>2</v>
      </c>
      <c r="X180" s="103">
        <v>1</v>
      </c>
      <c r="Y180" s="103">
        <v>3</v>
      </c>
      <c r="Z180" s="103">
        <v>4</v>
      </c>
      <c r="AA180" s="103"/>
      <c r="AB180" s="103"/>
      <c r="AC180" s="103"/>
      <c r="AD180" s="103"/>
      <c r="AE180" s="103"/>
      <c r="AF180" s="3"/>
      <c r="AG180" s="103"/>
      <c r="AH180" s="103"/>
      <c r="AI180" s="103"/>
      <c r="AJ180" s="103"/>
      <c r="AK180" s="103">
        <v>14</v>
      </c>
    </row>
    <row r="181" spans="1:37" x14ac:dyDescent="0.25">
      <c r="A181" s="10" t="s">
        <v>415</v>
      </c>
      <c r="B181" s="104">
        <v>9</v>
      </c>
      <c r="E181" s="104"/>
      <c r="F181" s="104"/>
      <c r="G181" s="104"/>
      <c r="H181" s="104">
        <v>1</v>
      </c>
      <c r="I181" s="104">
        <v>1</v>
      </c>
      <c r="J181" s="104">
        <v>4</v>
      </c>
      <c r="K181" s="104">
        <v>1</v>
      </c>
      <c r="L181" s="104">
        <v>1</v>
      </c>
      <c r="M181" s="104">
        <v>6</v>
      </c>
      <c r="N181" s="104">
        <v>2</v>
      </c>
      <c r="O181" s="104">
        <v>1</v>
      </c>
      <c r="P181" s="104">
        <v>5</v>
      </c>
      <c r="Q181" s="104">
        <v>1</v>
      </c>
      <c r="R181" s="104">
        <v>1</v>
      </c>
      <c r="S181" s="104">
        <v>4</v>
      </c>
      <c r="T181" s="104">
        <v>1</v>
      </c>
      <c r="U181" s="104">
        <v>5</v>
      </c>
      <c r="V181" s="104">
        <v>6</v>
      </c>
      <c r="W181" s="104">
        <v>5</v>
      </c>
      <c r="X181" s="104">
        <v>4</v>
      </c>
      <c r="Y181" s="104"/>
      <c r="Z181" s="104"/>
      <c r="AA181" s="104"/>
      <c r="AB181" s="104"/>
      <c r="AC181" s="104"/>
      <c r="AD181" s="104"/>
      <c r="AE181" s="104"/>
      <c r="AF181" s="3"/>
      <c r="AG181" s="104"/>
      <c r="AH181" s="104"/>
      <c r="AI181" s="104"/>
      <c r="AJ181" s="104"/>
      <c r="AK181" s="104">
        <v>13</v>
      </c>
    </row>
    <row r="182" spans="1:37" x14ac:dyDescent="0.25">
      <c r="A182" s="10" t="s">
        <v>416</v>
      </c>
      <c r="B182" s="105">
        <v>9</v>
      </c>
      <c r="E182" s="105"/>
      <c r="F182" s="105"/>
      <c r="G182" s="105"/>
      <c r="H182" s="105">
        <v>2</v>
      </c>
      <c r="I182" s="105">
        <v>1</v>
      </c>
      <c r="J182" s="105">
        <v>1</v>
      </c>
      <c r="K182" s="105">
        <v>2</v>
      </c>
      <c r="L182" s="105">
        <v>1</v>
      </c>
      <c r="M182" s="105">
        <v>1</v>
      </c>
      <c r="N182" s="105">
        <v>4</v>
      </c>
      <c r="O182" s="105">
        <v>2</v>
      </c>
      <c r="P182" s="105">
        <v>1</v>
      </c>
      <c r="Q182" s="105">
        <v>1</v>
      </c>
      <c r="R182" s="105">
        <v>2</v>
      </c>
      <c r="S182" s="105">
        <v>1</v>
      </c>
      <c r="T182" s="105">
        <v>1</v>
      </c>
      <c r="U182" s="105">
        <v>1</v>
      </c>
      <c r="V182" s="105">
        <v>2</v>
      </c>
      <c r="W182" s="105">
        <v>4</v>
      </c>
      <c r="X182" s="105">
        <v>1</v>
      </c>
      <c r="Y182" s="105">
        <v>9</v>
      </c>
      <c r="Z182" s="105">
        <v>4</v>
      </c>
      <c r="AA182" s="105">
        <v>13</v>
      </c>
      <c r="AB182" s="105">
        <v>3</v>
      </c>
      <c r="AC182" s="105">
        <v>2</v>
      </c>
      <c r="AD182" s="105">
        <v>3</v>
      </c>
      <c r="AE182" s="105">
        <v>3</v>
      </c>
      <c r="AF182" s="3">
        <v>2</v>
      </c>
      <c r="AG182" s="105"/>
      <c r="AH182" s="105"/>
      <c r="AI182" s="105"/>
      <c r="AJ182" s="105"/>
      <c r="AK182" s="105">
        <v>17</v>
      </c>
    </row>
    <row r="183" spans="1:37" x14ac:dyDescent="0.25">
      <c r="A183" s="10" t="s">
        <v>417</v>
      </c>
      <c r="B183" s="106">
        <v>9</v>
      </c>
      <c r="E183" s="106"/>
      <c r="F183" s="106"/>
      <c r="G183" s="106"/>
      <c r="H183" s="106">
        <v>1</v>
      </c>
      <c r="I183" s="106">
        <v>1</v>
      </c>
      <c r="J183" s="106">
        <v>1</v>
      </c>
      <c r="K183" s="106">
        <v>2</v>
      </c>
      <c r="L183" s="106">
        <v>1</v>
      </c>
      <c r="M183" s="106">
        <v>1</v>
      </c>
      <c r="N183" s="106">
        <v>3</v>
      </c>
      <c r="O183" s="106">
        <v>1</v>
      </c>
      <c r="P183" s="106">
        <v>1</v>
      </c>
      <c r="Q183" s="106">
        <v>1</v>
      </c>
      <c r="R183" s="106">
        <v>2</v>
      </c>
      <c r="S183" s="106">
        <v>1</v>
      </c>
      <c r="T183" s="106">
        <v>6</v>
      </c>
      <c r="U183" s="106">
        <v>5</v>
      </c>
      <c r="V183" s="106">
        <v>4</v>
      </c>
      <c r="W183" s="106">
        <v>4</v>
      </c>
      <c r="X183" s="106">
        <v>3</v>
      </c>
      <c r="Y183" s="106">
        <v>3</v>
      </c>
      <c r="Z183" s="106">
        <v>6</v>
      </c>
      <c r="AA183" s="106">
        <v>3</v>
      </c>
      <c r="AB183" s="106">
        <v>4</v>
      </c>
      <c r="AC183" s="106">
        <v>1</v>
      </c>
      <c r="AD183" s="106">
        <v>2</v>
      </c>
      <c r="AE183" s="106"/>
      <c r="AF183" s="3"/>
      <c r="AG183" s="106"/>
      <c r="AH183" s="106"/>
      <c r="AI183" s="106"/>
      <c r="AJ183" s="106"/>
      <c r="AK183" s="106">
        <v>14</v>
      </c>
    </row>
    <row r="184" spans="1:37" x14ac:dyDescent="0.25">
      <c r="A184" s="10" t="s">
        <v>418</v>
      </c>
      <c r="B184" s="107">
        <v>9</v>
      </c>
      <c r="E184" s="107"/>
      <c r="F184" s="107"/>
      <c r="G184" s="107"/>
      <c r="H184" s="107">
        <v>1</v>
      </c>
      <c r="I184" s="107">
        <v>1</v>
      </c>
      <c r="J184" s="107">
        <v>3</v>
      </c>
      <c r="K184" s="107">
        <v>2</v>
      </c>
      <c r="L184" s="107">
        <v>2</v>
      </c>
      <c r="M184" s="107">
        <v>1</v>
      </c>
      <c r="N184" s="107">
        <v>2</v>
      </c>
      <c r="O184" s="107">
        <v>1</v>
      </c>
      <c r="P184" s="107">
        <v>1</v>
      </c>
      <c r="Q184" s="107">
        <v>1</v>
      </c>
      <c r="R184" s="107">
        <v>1</v>
      </c>
      <c r="S184" s="107">
        <v>4</v>
      </c>
      <c r="T184" s="107">
        <v>1</v>
      </c>
      <c r="U184" s="107">
        <v>4</v>
      </c>
      <c r="V184" s="107">
        <v>3</v>
      </c>
      <c r="W184" s="107">
        <v>7</v>
      </c>
      <c r="X184" s="107">
        <v>1</v>
      </c>
      <c r="Y184" s="107">
        <v>1</v>
      </c>
      <c r="Z184" s="107">
        <v>2</v>
      </c>
      <c r="AA184" s="107">
        <v>5</v>
      </c>
      <c r="AB184" s="107">
        <v>1</v>
      </c>
      <c r="AC184" s="107">
        <v>1</v>
      </c>
      <c r="AD184" s="107">
        <v>5</v>
      </c>
      <c r="AE184" s="107">
        <v>4</v>
      </c>
      <c r="AF184" s="3"/>
      <c r="AG184" s="107"/>
      <c r="AH184" s="107"/>
      <c r="AI184" s="107"/>
      <c r="AJ184" s="107"/>
      <c r="AK184" s="107">
        <v>15</v>
      </c>
    </row>
    <row r="185" spans="1:37" x14ac:dyDescent="0.25">
      <c r="A185" s="10" t="s">
        <v>422</v>
      </c>
      <c r="B185" s="113">
        <v>9</v>
      </c>
      <c r="E185" s="113"/>
      <c r="F185" s="113"/>
      <c r="G185" s="113"/>
      <c r="H185" s="113">
        <v>1</v>
      </c>
      <c r="I185" s="113">
        <v>1</v>
      </c>
      <c r="J185" s="113">
        <v>2</v>
      </c>
      <c r="K185" s="113">
        <v>2</v>
      </c>
      <c r="L185" s="113">
        <v>1</v>
      </c>
      <c r="M185" s="113">
        <v>1</v>
      </c>
      <c r="N185" s="113">
        <v>1</v>
      </c>
      <c r="O185" s="113">
        <v>1</v>
      </c>
      <c r="P185" s="113">
        <v>3</v>
      </c>
      <c r="Q185" s="113">
        <v>3</v>
      </c>
      <c r="R185" s="113">
        <v>2</v>
      </c>
      <c r="S185" s="113">
        <v>2</v>
      </c>
      <c r="T185" s="113">
        <v>7</v>
      </c>
      <c r="U185" s="113">
        <v>4</v>
      </c>
      <c r="V185" s="113">
        <v>2</v>
      </c>
      <c r="W185" s="113">
        <v>3</v>
      </c>
      <c r="X185" s="113">
        <v>1</v>
      </c>
      <c r="Y185" s="113">
        <v>10</v>
      </c>
      <c r="Z185" s="113">
        <v>1</v>
      </c>
      <c r="AA185" s="113">
        <v>2</v>
      </c>
      <c r="AB185" s="113">
        <v>1</v>
      </c>
      <c r="AC185" s="113">
        <v>1</v>
      </c>
      <c r="AD185" s="113">
        <v>6</v>
      </c>
      <c r="AE185" s="113"/>
      <c r="AF185" s="3"/>
      <c r="AG185" s="113"/>
      <c r="AH185" s="113"/>
      <c r="AI185" s="113"/>
      <c r="AJ185" s="113"/>
      <c r="AK185" s="113">
        <v>13</v>
      </c>
    </row>
    <row r="186" spans="1:37" x14ac:dyDescent="0.25">
      <c r="A186" s="10" t="s">
        <v>425</v>
      </c>
      <c r="B186" s="115">
        <v>9</v>
      </c>
      <c r="E186" s="115"/>
      <c r="F186" s="115"/>
      <c r="G186" s="115"/>
      <c r="H186" s="115">
        <v>1</v>
      </c>
      <c r="I186" s="115">
        <v>1</v>
      </c>
      <c r="J186" s="115">
        <v>1</v>
      </c>
      <c r="K186" s="115">
        <v>1</v>
      </c>
      <c r="L186" s="115">
        <v>1</v>
      </c>
      <c r="M186" s="115">
        <v>1</v>
      </c>
      <c r="N186" s="115">
        <v>1</v>
      </c>
      <c r="O186" s="115">
        <v>1</v>
      </c>
      <c r="P186" s="115">
        <v>5</v>
      </c>
      <c r="Q186" s="115">
        <v>1</v>
      </c>
      <c r="R186" s="115">
        <v>3</v>
      </c>
      <c r="S186" s="115">
        <v>1</v>
      </c>
      <c r="T186" s="115">
        <v>1</v>
      </c>
      <c r="U186" s="115">
        <v>1</v>
      </c>
      <c r="V186" s="115">
        <v>1</v>
      </c>
      <c r="W186" s="115">
        <v>4</v>
      </c>
      <c r="X186" s="115">
        <v>3</v>
      </c>
      <c r="Y186" s="115">
        <v>1</v>
      </c>
      <c r="Z186" s="115">
        <v>2</v>
      </c>
      <c r="AA186" s="115">
        <v>4</v>
      </c>
      <c r="AB186" s="115">
        <v>6</v>
      </c>
      <c r="AC186" s="115">
        <v>3</v>
      </c>
      <c r="AD186" s="115">
        <v>2</v>
      </c>
      <c r="AE186" s="115">
        <v>1</v>
      </c>
      <c r="AF186" s="3"/>
      <c r="AG186" s="115"/>
      <c r="AH186" s="115"/>
      <c r="AI186" s="115"/>
      <c r="AJ186" s="115"/>
      <c r="AK186" s="115">
        <v>18</v>
      </c>
    </row>
    <row r="187" spans="1:37" x14ac:dyDescent="0.25">
      <c r="A187" s="10" t="s">
        <v>427</v>
      </c>
      <c r="B187" s="117">
        <v>9</v>
      </c>
      <c r="E187" s="117"/>
      <c r="F187" s="117"/>
      <c r="G187" s="117"/>
      <c r="H187" s="117">
        <v>1</v>
      </c>
      <c r="I187" s="117">
        <v>2</v>
      </c>
      <c r="J187" s="117">
        <v>1</v>
      </c>
      <c r="K187" s="117">
        <v>1</v>
      </c>
      <c r="L187" s="117">
        <v>1</v>
      </c>
      <c r="M187" s="117">
        <v>1</v>
      </c>
      <c r="N187" s="117">
        <v>1</v>
      </c>
      <c r="O187" s="117">
        <v>3</v>
      </c>
      <c r="P187" s="117">
        <v>1</v>
      </c>
      <c r="Q187" s="117">
        <v>1</v>
      </c>
      <c r="R187" s="117">
        <v>2</v>
      </c>
      <c r="S187" s="117">
        <v>5</v>
      </c>
      <c r="T187" s="117">
        <v>1</v>
      </c>
      <c r="U187" s="117">
        <v>2</v>
      </c>
      <c r="V187" s="117">
        <v>2</v>
      </c>
      <c r="W187" s="117">
        <v>7</v>
      </c>
      <c r="X187" s="117">
        <v>2</v>
      </c>
      <c r="Y187" s="117">
        <v>5</v>
      </c>
      <c r="Z187" s="117">
        <v>5</v>
      </c>
      <c r="AA187" s="117">
        <v>3</v>
      </c>
      <c r="AB187" s="117">
        <v>4</v>
      </c>
      <c r="AC187" s="117">
        <v>10</v>
      </c>
      <c r="AD187" s="117">
        <v>1</v>
      </c>
      <c r="AE187" s="117">
        <v>4</v>
      </c>
      <c r="AF187" s="3">
        <v>2</v>
      </c>
      <c r="AG187" s="117"/>
      <c r="AH187" s="117"/>
      <c r="AI187" s="117"/>
      <c r="AJ187" s="117"/>
      <c r="AK187" s="117">
        <v>15</v>
      </c>
    </row>
    <row r="188" spans="1:37" x14ac:dyDescent="0.25">
      <c r="A188" s="10" t="s">
        <v>428</v>
      </c>
      <c r="B188" s="118">
        <v>9</v>
      </c>
      <c r="E188" s="118"/>
      <c r="F188" s="118"/>
      <c r="G188" s="118"/>
      <c r="H188" s="118">
        <v>1</v>
      </c>
      <c r="I188" s="118">
        <v>2</v>
      </c>
      <c r="J188" s="118">
        <v>5</v>
      </c>
      <c r="K188" s="118">
        <v>1</v>
      </c>
      <c r="L188" s="118">
        <v>1</v>
      </c>
      <c r="M188" s="118">
        <v>1</v>
      </c>
      <c r="N188" s="118">
        <v>1</v>
      </c>
      <c r="O188" s="118">
        <v>1</v>
      </c>
      <c r="P188" s="118">
        <v>1</v>
      </c>
      <c r="Q188" s="118">
        <v>1</v>
      </c>
      <c r="R188" s="118">
        <v>1</v>
      </c>
      <c r="S188" s="118">
        <v>3</v>
      </c>
      <c r="T188" s="118">
        <v>2</v>
      </c>
      <c r="U188" s="118">
        <v>1</v>
      </c>
      <c r="V188" s="118">
        <v>1</v>
      </c>
      <c r="W188" s="118">
        <v>1</v>
      </c>
      <c r="X188" s="118">
        <v>16</v>
      </c>
      <c r="Y188" s="118">
        <v>1</v>
      </c>
      <c r="Z188" s="118">
        <v>6</v>
      </c>
      <c r="AA188" s="118">
        <v>11</v>
      </c>
      <c r="AB188" s="118"/>
      <c r="AC188" s="118"/>
      <c r="AD188" s="118"/>
      <c r="AE188" s="118"/>
      <c r="AF188" s="3"/>
      <c r="AG188" s="118"/>
      <c r="AH188" s="118"/>
      <c r="AI188" s="118"/>
      <c r="AJ188" s="118"/>
      <c r="AK188" s="118">
        <v>16</v>
      </c>
    </row>
    <row r="189" spans="1:37" x14ac:dyDescent="0.25">
      <c r="A189" s="10" t="s">
        <v>429</v>
      </c>
      <c r="B189" s="119">
        <v>9</v>
      </c>
      <c r="E189" s="119"/>
      <c r="F189" s="119"/>
      <c r="G189" s="119"/>
      <c r="H189" s="119">
        <v>2</v>
      </c>
      <c r="I189" s="119">
        <v>1</v>
      </c>
      <c r="J189" s="119">
        <v>1</v>
      </c>
      <c r="K189" s="119">
        <v>1</v>
      </c>
      <c r="L189" s="119">
        <v>1</v>
      </c>
      <c r="M189" s="119">
        <v>3</v>
      </c>
      <c r="N189" s="119">
        <v>1</v>
      </c>
      <c r="O189" s="119">
        <v>1</v>
      </c>
      <c r="P189" s="119">
        <v>1</v>
      </c>
      <c r="Q189" s="119">
        <v>13</v>
      </c>
      <c r="R189" s="119">
        <v>1</v>
      </c>
      <c r="S189" s="119">
        <v>6</v>
      </c>
      <c r="T189" s="119">
        <v>1</v>
      </c>
      <c r="U189" s="119">
        <v>1</v>
      </c>
      <c r="V189" s="119">
        <v>1</v>
      </c>
      <c r="W189" s="119">
        <v>2</v>
      </c>
      <c r="X189" s="119">
        <v>2</v>
      </c>
      <c r="Y189" s="119">
        <v>6</v>
      </c>
      <c r="Z189" s="119">
        <v>7</v>
      </c>
      <c r="AA189" s="119">
        <v>4</v>
      </c>
      <c r="AB189" s="119">
        <v>4</v>
      </c>
      <c r="AC189" s="119"/>
      <c r="AD189" s="119"/>
      <c r="AE189" s="119"/>
      <c r="AF189" s="3"/>
      <c r="AG189" s="119"/>
      <c r="AH189" s="119"/>
      <c r="AI189" s="119"/>
      <c r="AJ189" s="119"/>
      <c r="AK189" s="119">
        <v>11</v>
      </c>
    </row>
    <row r="190" spans="1:37" x14ac:dyDescent="0.25">
      <c r="A190" s="10" t="s">
        <v>430</v>
      </c>
      <c r="B190" s="120">
        <v>9</v>
      </c>
      <c r="E190" s="120"/>
      <c r="F190" s="120"/>
      <c r="G190" s="120"/>
      <c r="H190" s="120">
        <v>2</v>
      </c>
      <c r="I190" s="120">
        <v>1</v>
      </c>
      <c r="J190" s="120">
        <v>1</v>
      </c>
      <c r="K190" s="120">
        <v>1</v>
      </c>
      <c r="L190" s="120">
        <v>1</v>
      </c>
      <c r="M190" s="120">
        <v>1</v>
      </c>
      <c r="N190" s="120">
        <v>1</v>
      </c>
      <c r="O190" s="120">
        <v>1</v>
      </c>
      <c r="P190" s="120">
        <v>1</v>
      </c>
      <c r="Q190" s="120">
        <v>1</v>
      </c>
      <c r="R190" s="120">
        <v>7</v>
      </c>
      <c r="S190" s="120">
        <v>1</v>
      </c>
      <c r="T190" s="120">
        <v>1</v>
      </c>
      <c r="U190" s="120">
        <v>5</v>
      </c>
      <c r="V190" s="120">
        <v>1</v>
      </c>
      <c r="W190" s="120">
        <v>2</v>
      </c>
      <c r="X190" s="120">
        <v>2</v>
      </c>
      <c r="Y190" s="120">
        <v>2</v>
      </c>
      <c r="Z190" s="120">
        <v>2</v>
      </c>
      <c r="AA190" s="120">
        <v>3</v>
      </c>
      <c r="AB190" s="120">
        <v>2</v>
      </c>
      <c r="AC190" s="120">
        <v>2</v>
      </c>
      <c r="AD190" s="120">
        <v>1</v>
      </c>
      <c r="AE190" s="120">
        <v>8</v>
      </c>
      <c r="AF190" s="3"/>
      <c r="AG190" s="120"/>
      <c r="AH190" s="120"/>
      <c r="AI190" s="120"/>
      <c r="AJ190" s="120"/>
      <c r="AK190" s="120">
        <v>17</v>
      </c>
    </row>
    <row r="191" spans="1:37" x14ac:dyDescent="0.25">
      <c r="A191" s="10" t="s">
        <v>431</v>
      </c>
      <c r="B191" s="121">
        <v>9</v>
      </c>
      <c r="E191" s="121"/>
      <c r="F191" s="121"/>
      <c r="G191" s="121"/>
      <c r="H191" s="121">
        <v>1</v>
      </c>
      <c r="I191" s="121">
        <v>2</v>
      </c>
      <c r="J191" s="121">
        <v>1</v>
      </c>
      <c r="K191" s="121">
        <v>3</v>
      </c>
      <c r="L191" s="121">
        <v>1</v>
      </c>
      <c r="M191" s="121">
        <v>2</v>
      </c>
      <c r="N191" s="121">
        <v>1</v>
      </c>
      <c r="O191" s="121">
        <v>2</v>
      </c>
      <c r="P191" s="121">
        <v>2</v>
      </c>
      <c r="Q191" s="121">
        <v>5</v>
      </c>
      <c r="R191" s="121">
        <v>1</v>
      </c>
      <c r="S191" s="121">
        <v>3</v>
      </c>
      <c r="T191" s="121">
        <v>1</v>
      </c>
      <c r="U191" s="121">
        <v>1</v>
      </c>
      <c r="V191" s="121">
        <v>1</v>
      </c>
      <c r="W191" s="121">
        <v>8</v>
      </c>
      <c r="X191" s="121">
        <v>2</v>
      </c>
      <c r="Y191" s="121">
        <v>7</v>
      </c>
      <c r="Z191" s="121">
        <v>1</v>
      </c>
      <c r="AA191" s="121">
        <v>1</v>
      </c>
      <c r="AB191" s="121">
        <v>3</v>
      </c>
      <c r="AC191" s="121">
        <v>3</v>
      </c>
      <c r="AD191" s="121">
        <v>2</v>
      </c>
      <c r="AE191" s="121"/>
      <c r="AF191" s="3"/>
      <c r="AG191" s="121"/>
      <c r="AH191" s="121"/>
      <c r="AI191" s="121"/>
      <c r="AJ191" s="121"/>
      <c r="AK191" s="121">
        <v>15</v>
      </c>
    </row>
    <row r="192" spans="1:37" x14ac:dyDescent="0.25">
      <c r="A192" s="10" t="s">
        <v>435</v>
      </c>
      <c r="B192" s="126">
        <v>9</v>
      </c>
      <c r="E192" s="126"/>
      <c r="F192" s="126"/>
      <c r="G192" s="126"/>
      <c r="H192" s="126">
        <v>1</v>
      </c>
      <c r="I192" s="126">
        <v>1</v>
      </c>
      <c r="J192" s="126">
        <v>2</v>
      </c>
      <c r="K192" s="126">
        <v>2</v>
      </c>
      <c r="L192" s="126">
        <v>2</v>
      </c>
      <c r="M192" s="126">
        <v>1</v>
      </c>
      <c r="N192" s="126">
        <v>1</v>
      </c>
      <c r="O192" s="126">
        <v>1</v>
      </c>
      <c r="P192" s="126">
        <v>1</v>
      </c>
      <c r="Q192" s="126">
        <v>1</v>
      </c>
      <c r="R192" s="126">
        <v>2</v>
      </c>
      <c r="S192" s="126">
        <v>3</v>
      </c>
      <c r="T192" s="126">
        <v>1</v>
      </c>
      <c r="U192" s="126">
        <v>3</v>
      </c>
      <c r="V192" s="126">
        <v>1</v>
      </c>
      <c r="W192" s="126">
        <v>2</v>
      </c>
      <c r="X192" s="126">
        <v>3</v>
      </c>
      <c r="Y192" s="126">
        <v>2</v>
      </c>
      <c r="Z192" s="126">
        <v>1</v>
      </c>
      <c r="AA192" s="126">
        <v>2</v>
      </c>
      <c r="AB192" s="126">
        <v>1</v>
      </c>
      <c r="AC192" s="126">
        <v>13</v>
      </c>
      <c r="AD192" s="126"/>
      <c r="AE192" s="126"/>
      <c r="AF192" s="3"/>
      <c r="AG192" s="126"/>
      <c r="AH192" s="126"/>
      <c r="AI192" s="126"/>
      <c r="AJ192" s="126"/>
      <c r="AK192" s="126">
        <v>18</v>
      </c>
    </row>
    <row r="193" spans="1:37" x14ac:dyDescent="0.25">
      <c r="A193" s="10" t="s">
        <v>436</v>
      </c>
      <c r="B193" s="127">
        <v>9</v>
      </c>
      <c r="E193" s="127"/>
      <c r="F193" s="127"/>
      <c r="G193" s="127"/>
      <c r="H193" s="127">
        <v>1</v>
      </c>
      <c r="I193" s="127">
        <v>2</v>
      </c>
      <c r="J193" s="127">
        <v>2</v>
      </c>
      <c r="K193" s="127">
        <v>1</v>
      </c>
      <c r="L193" s="127">
        <v>1</v>
      </c>
      <c r="M193" s="127">
        <v>2</v>
      </c>
      <c r="N193" s="127">
        <v>2</v>
      </c>
      <c r="O193" s="127">
        <v>1</v>
      </c>
      <c r="P193" s="127">
        <v>1</v>
      </c>
      <c r="Q193" s="127">
        <v>3</v>
      </c>
      <c r="R193" s="127">
        <v>3</v>
      </c>
      <c r="S193" s="127">
        <v>1</v>
      </c>
      <c r="T193" s="127">
        <v>2</v>
      </c>
      <c r="U193" s="127">
        <v>3</v>
      </c>
      <c r="V193" s="127">
        <v>1</v>
      </c>
      <c r="W193" s="127">
        <v>2</v>
      </c>
      <c r="X193" s="127">
        <v>3</v>
      </c>
      <c r="Y193" s="127">
        <v>3</v>
      </c>
      <c r="Z193" s="127">
        <v>1</v>
      </c>
      <c r="AA193" s="127">
        <v>15</v>
      </c>
      <c r="AB193" s="127">
        <v>1</v>
      </c>
      <c r="AC193" s="127"/>
      <c r="AD193" s="127"/>
      <c r="AE193" s="127"/>
      <c r="AF193" s="3"/>
      <c r="AG193" s="127"/>
      <c r="AH193" s="127"/>
      <c r="AI193" s="127"/>
      <c r="AJ193" s="127"/>
      <c r="AK193" s="127">
        <v>16</v>
      </c>
    </row>
    <row r="194" spans="1:37" x14ac:dyDescent="0.25">
      <c r="A194" s="10" t="s">
        <v>438</v>
      </c>
      <c r="B194" s="130">
        <v>9</v>
      </c>
      <c r="E194" s="130"/>
      <c r="F194" s="130"/>
      <c r="G194" s="130"/>
      <c r="H194" s="130">
        <v>1</v>
      </c>
      <c r="I194" s="130">
        <v>1</v>
      </c>
      <c r="J194" s="130">
        <v>1</v>
      </c>
      <c r="K194" s="130">
        <v>1</v>
      </c>
      <c r="L194" s="130">
        <v>1</v>
      </c>
      <c r="M194" s="130">
        <v>1</v>
      </c>
      <c r="N194" s="130">
        <v>2</v>
      </c>
      <c r="O194" s="130">
        <v>1</v>
      </c>
      <c r="P194" s="130">
        <v>2</v>
      </c>
      <c r="Q194" s="130">
        <v>1</v>
      </c>
      <c r="R194" s="130">
        <v>4</v>
      </c>
      <c r="S194" s="130">
        <v>1</v>
      </c>
      <c r="T194" s="130">
        <v>1</v>
      </c>
      <c r="U194" s="130">
        <v>1</v>
      </c>
      <c r="V194" s="130">
        <v>2</v>
      </c>
      <c r="W194" s="130">
        <v>8</v>
      </c>
      <c r="X194" s="130">
        <v>1</v>
      </c>
      <c r="Y194" s="130">
        <v>1</v>
      </c>
      <c r="Z194" s="130">
        <v>1</v>
      </c>
      <c r="AA194" s="130">
        <v>1</v>
      </c>
      <c r="AB194" s="130">
        <v>5</v>
      </c>
      <c r="AC194" s="130">
        <v>12</v>
      </c>
      <c r="AD194" s="130"/>
      <c r="AE194" s="130"/>
      <c r="AF194" s="3"/>
      <c r="AG194" s="130"/>
      <c r="AH194" s="130"/>
      <c r="AI194" s="130"/>
      <c r="AJ194" s="130"/>
      <c r="AK194" s="130">
        <v>17</v>
      </c>
    </row>
    <row r="195" spans="1:37" x14ac:dyDescent="0.25">
      <c r="A195" s="10" t="s">
        <v>461</v>
      </c>
      <c r="B195" s="142">
        <v>9</v>
      </c>
      <c r="E195" s="142"/>
      <c r="F195" s="142"/>
      <c r="G195" s="142"/>
      <c r="H195" s="142">
        <v>2</v>
      </c>
      <c r="I195" s="142">
        <v>2</v>
      </c>
      <c r="J195" s="142">
        <v>1</v>
      </c>
      <c r="K195" s="142">
        <v>1</v>
      </c>
      <c r="L195" s="142">
        <v>1</v>
      </c>
      <c r="M195" s="142">
        <v>3</v>
      </c>
      <c r="N195" s="142">
        <v>1</v>
      </c>
      <c r="O195" s="142">
        <v>1</v>
      </c>
      <c r="P195" s="142">
        <v>1</v>
      </c>
      <c r="Q195" s="142">
        <v>1</v>
      </c>
      <c r="R195" s="142">
        <v>1</v>
      </c>
      <c r="S195" s="142">
        <v>2</v>
      </c>
      <c r="T195" s="142">
        <v>8</v>
      </c>
      <c r="U195" s="142">
        <v>1</v>
      </c>
      <c r="V195" s="142">
        <v>2</v>
      </c>
      <c r="W195" s="142">
        <v>1</v>
      </c>
      <c r="X195" s="142">
        <v>3</v>
      </c>
      <c r="Y195" s="142">
        <v>6</v>
      </c>
      <c r="Z195" s="142">
        <v>3</v>
      </c>
      <c r="AA195" s="142">
        <v>6</v>
      </c>
      <c r="AB195" s="142">
        <v>1</v>
      </c>
      <c r="AC195" s="142">
        <v>13</v>
      </c>
      <c r="AD195" s="142"/>
      <c r="AE195" s="142"/>
      <c r="AF195" s="3"/>
      <c r="AG195" s="142"/>
      <c r="AH195" s="142"/>
      <c r="AI195" s="142"/>
      <c r="AJ195" s="142"/>
      <c r="AK195" s="142">
        <v>16</v>
      </c>
    </row>
    <row r="196" spans="1:37" x14ac:dyDescent="0.25">
      <c r="A196" s="10" t="s">
        <v>463</v>
      </c>
      <c r="B196" s="144">
        <v>9</v>
      </c>
      <c r="E196" s="144"/>
      <c r="F196" s="144"/>
      <c r="G196" s="144"/>
      <c r="H196" s="144">
        <v>1</v>
      </c>
      <c r="I196" s="144">
        <v>1</v>
      </c>
      <c r="J196" s="144">
        <v>1</v>
      </c>
      <c r="K196" s="144">
        <v>1</v>
      </c>
      <c r="L196" s="144">
        <v>1</v>
      </c>
      <c r="M196" s="144">
        <v>2</v>
      </c>
      <c r="N196" s="144">
        <v>1</v>
      </c>
      <c r="O196" s="144">
        <v>1</v>
      </c>
      <c r="P196" s="144">
        <v>2</v>
      </c>
      <c r="Q196" s="144">
        <v>1</v>
      </c>
      <c r="R196" s="144">
        <v>3</v>
      </c>
      <c r="S196" s="144">
        <v>2</v>
      </c>
      <c r="T196" s="144">
        <v>2</v>
      </c>
      <c r="U196" s="144">
        <v>1</v>
      </c>
      <c r="V196" s="144">
        <v>1</v>
      </c>
      <c r="W196" s="144">
        <v>3</v>
      </c>
      <c r="X196" s="144">
        <v>4</v>
      </c>
      <c r="Y196" s="144">
        <v>3</v>
      </c>
      <c r="Z196" s="144">
        <v>2</v>
      </c>
      <c r="AA196" s="144">
        <v>4</v>
      </c>
      <c r="AB196" s="144">
        <v>7</v>
      </c>
      <c r="AC196" s="144">
        <v>3</v>
      </c>
      <c r="AD196" s="144">
        <v>5</v>
      </c>
      <c r="AE196" s="144">
        <v>2</v>
      </c>
      <c r="AF196" s="3">
        <v>2</v>
      </c>
      <c r="AG196" s="144"/>
      <c r="AH196" s="144"/>
      <c r="AI196" s="144"/>
      <c r="AJ196" s="144"/>
      <c r="AK196" s="144">
        <v>17</v>
      </c>
    </row>
    <row r="197" spans="1:37" x14ac:dyDescent="0.25">
      <c r="A197" s="5" t="s">
        <v>464</v>
      </c>
      <c r="B197" s="146">
        <v>9</v>
      </c>
      <c r="E197" s="146"/>
      <c r="F197" s="146"/>
      <c r="G197" s="146"/>
      <c r="H197" s="146">
        <v>1</v>
      </c>
      <c r="I197" s="146">
        <v>1</v>
      </c>
      <c r="J197" s="146">
        <v>2</v>
      </c>
      <c r="K197" s="146">
        <v>1</v>
      </c>
      <c r="L197" s="146">
        <v>1</v>
      </c>
      <c r="M197" s="146">
        <v>1</v>
      </c>
      <c r="N197" s="146">
        <v>2</v>
      </c>
      <c r="O197" s="146">
        <v>7</v>
      </c>
      <c r="P197" s="146">
        <v>1</v>
      </c>
      <c r="Q197" s="146">
        <v>1</v>
      </c>
      <c r="R197" s="146">
        <v>3</v>
      </c>
      <c r="S197" s="146">
        <v>5</v>
      </c>
      <c r="T197" s="146">
        <v>2</v>
      </c>
      <c r="U197" s="146">
        <v>1</v>
      </c>
      <c r="V197" s="146">
        <v>2</v>
      </c>
      <c r="W197" s="146">
        <v>2</v>
      </c>
      <c r="X197" s="146">
        <v>5</v>
      </c>
      <c r="Y197" s="146">
        <v>2</v>
      </c>
      <c r="Z197" s="146">
        <v>7</v>
      </c>
      <c r="AA197" s="146">
        <v>9</v>
      </c>
      <c r="AB197" s="146">
        <v>1</v>
      </c>
      <c r="AC197" s="146"/>
      <c r="AD197" s="146"/>
      <c r="AE197" s="146"/>
      <c r="AF197" s="3"/>
      <c r="AG197" s="146"/>
      <c r="AH197" s="146"/>
      <c r="AI197" s="146"/>
      <c r="AJ197" s="146"/>
      <c r="AK197" s="146">
        <v>14</v>
      </c>
    </row>
    <row r="198" spans="1:37" x14ac:dyDescent="0.25">
      <c r="A198" s="5" t="s">
        <v>467</v>
      </c>
      <c r="B198" s="147">
        <v>9</v>
      </c>
      <c r="E198" s="147"/>
      <c r="F198" s="147"/>
      <c r="G198" s="147"/>
      <c r="H198" s="147">
        <v>1</v>
      </c>
      <c r="I198" s="147">
        <v>1</v>
      </c>
      <c r="J198" s="147">
        <v>1</v>
      </c>
      <c r="K198" s="147">
        <v>1</v>
      </c>
      <c r="L198" s="147">
        <v>1</v>
      </c>
      <c r="M198" s="147">
        <v>2</v>
      </c>
      <c r="N198" s="147">
        <v>1</v>
      </c>
      <c r="O198" s="147">
        <v>3</v>
      </c>
      <c r="P198" s="147">
        <v>4</v>
      </c>
      <c r="Q198" s="147">
        <v>1</v>
      </c>
      <c r="R198" s="147">
        <v>1</v>
      </c>
      <c r="S198" s="147">
        <v>3</v>
      </c>
      <c r="T198" s="147">
        <v>3</v>
      </c>
      <c r="U198" s="147">
        <v>1</v>
      </c>
      <c r="V198" s="147">
        <v>3</v>
      </c>
      <c r="W198" s="147">
        <v>1</v>
      </c>
      <c r="X198" s="147">
        <v>2</v>
      </c>
      <c r="Y198" s="147">
        <v>4</v>
      </c>
      <c r="Z198" s="147">
        <v>2</v>
      </c>
      <c r="AA198" s="147">
        <v>6</v>
      </c>
      <c r="AB198" s="147">
        <v>6</v>
      </c>
      <c r="AC198" s="147">
        <v>1</v>
      </c>
      <c r="AD198" s="147">
        <v>14</v>
      </c>
      <c r="AE198" s="147"/>
      <c r="AF198" s="3"/>
      <c r="AG198" s="147"/>
      <c r="AH198" s="147"/>
      <c r="AI198" s="147"/>
      <c r="AJ198" s="147"/>
      <c r="AK198" s="147">
        <v>17</v>
      </c>
    </row>
    <row r="199" spans="1:37" x14ac:dyDescent="0.25">
      <c r="A199" s="5" t="s">
        <v>472</v>
      </c>
      <c r="B199" s="151">
        <v>9</v>
      </c>
      <c r="E199" s="151"/>
      <c r="F199" s="151"/>
      <c r="G199" s="151"/>
      <c r="H199" s="151">
        <v>2</v>
      </c>
      <c r="I199" s="151">
        <v>1</v>
      </c>
      <c r="J199" s="151">
        <v>1</v>
      </c>
      <c r="K199" s="151">
        <v>1</v>
      </c>
      <c r="L199" s="151">
        <v>2</v>
      </c>
      <c r="M199" s="151">
        <v>2</v>
      </c>
      <c r="N199" s="151">
        <v>2</v>
      </c>
      <c r="O199" s="151">
        <v>2</v>
      </c>
      <c r="P199" s="151">
        <v>1</v>
      </c>
      <c r="Q199" s="151">
        <v>1</v>
      </c>
      <c r="R199" s="151">
        <v>2</v>
      </c>
      <c r="S199" s="151">
        <v>10</v>
      </c>
      <c r="T199" s="151">
        <v>7</v>
      </c>
      <c r="U199" s="151">
        <v>3</v>
      </c>
      <c r="V199" s="151">
        <v>1</v>
      </c>
      <c r="W199" s="151">
        <v>1</v>
      </c>
      <c r="X199" s="151">
        <v>5</v>
      </c>
      <c r="Y199" s="151">
        <v>7</v>
      </c>
      <c r="Z199" s="151">
        <v>2</v>
      </c>
      <c r="AA199" s="151">
        <v>1</v>
      </c>
      <c r="AB199" s="151"/>
      <c r="AC199" s="151"/>
      <c r="AD199" s="151"/>
      <c r="AE199" s="151"/>
      <c r="AF199" s="3"/>
      <c r="AG199" s="151"/>
      <c r="AH199" s="151"/>
      <c r="AI199" s="151"/>
      <c r="AJ199" s="151"/>
      <c r="AK199" s="151">
        <v>12</v>
      </c>
    </row>
    <row r="200" spans="1:37" x14ac:dyDescent="0.25">
      <c r="A200" s="5" t="s">
        <v>474</v>
      </c>
      <c r="B200" s="155">
        <v>9</v>
      </c>
      <c r="E200" s="155"/>
      <c r="F200" s="155"/>
      <c r="G200" s="155"/>
      <c r="H200" s="155">
        <v>1</v>
      </c>
      <c r="I200" s="155">
        <v>1</v>
      </c>
      <c r="J200" s="155">
        <v>1</v>
      </c>
      <c r="K200" s="155">
        <v>1</v>
      </c>
      <c r="L200" s="155">
        <v>4</v>
      </c>
      <c r="M200" s="155">
        <v>1</v>
      </c>
      <c r="N200" s="155">
        <v>1</v>
      </c>
      <c r="O200" s="155">
        <v>1</v>
      </c>
      <c r="P200" s="155">
        <v>1</v>
      </c>
      <c r="Q200" s="155">
        <v>1</v>
      </c>
      <c r="R200" s="155">
        <v>2</v>
      </c>
      <c r="S200" s="155">
        <v>1</v>
      </c>
      <c r="T200" s="155">
        <v>2</v>
      </c>
      <c r="U200" s="155">
        <v>1</v>
      </c>
      <c r="V200" s="155">
        <v>2</v>
      </c>
      <c r="W200" s="155">
        <v>1</v>
      </c>
      <c r="X200" s="155">
        <v>1</v>
      </c>
      <c r="Y200" s="155">
        <v>6</v>
      </c>
      <c r="Z200" s="155">
        <v>2</v>
      </c>
      <c r="AA200" s="155">
        <v>2</v>
      </c>
      <c r="AB200" s="155">
        <v>3</v>
      </c>
      <c r="AC200" s="155">
        <v>4</v>
      </c>
      <c r="AD200" s="155">
        <v>6</v>
      </c>
      <c r="AE200" s="155">
        <v>8</v>
      </c>
      <c r="AF200" s="3"/>
      <c r="AG200" s="155"/>
      <c r="AH200" s="155"/>
      <c r="AI200" s="155"/>
      <c r="AJ200" s="155"/>
      <c r="AK200" s="155">
        <v>18</v>
      </c>
    </row>
    <row r="201" spans="1:37" x14ac:dyDescent="0.25">
      <c r="A201" s="5" t="s">
        <v>477</v>
      </c>
      <c r="B201" s="157">
        <v>9</v>
      </c>
      <c r="E201" s="157"/>
      <c r="F201" s="157"/>
      <c r="G201" s="157"/>
      <c r="H201" s="157">
        <v>1</v>
      </c>
      <c r="I201" s="157">
        <v>2</v>
      </c>
      <c r="J201" s="157">
        <v>1</v>
      </c>
      <c r="K201" s="157">
        <v>2</v>
      </c>
      <c r="L201" s="157">
        <v>1</v>
      </c>
      <c r="M201" s="157">
        <v>1</v>
      </c>
      <c r="N201" s="157">
        <v>2</v>
      </c>
      <c r="O201" s="157">
        <v>2</v>
      </c>
      <c r="P201" s="157">
        <v>5</v>
      </c>
      <c r="Q201" s="157">
        <v>4</v>
      </c>
      <c r="R201" s="157">
        <v>5</v>
      </c>
      <c r="S201" s="157">
        <v>3</v>
      </c>
      <c r="T201" s="157">
        <v>1</v>
      </c>
      <c r="U201" s="157">
        <v>2</v>
      </c>
      <c r="V201" s="157">
        <v>5</v>
      </c>
      <c r="W201" s="157">
        <v>3</v>
      </c>
      <c r="X201" s="157">
        <v>11</v>
      </c>
      <c r="Y201" s="157">
        <v>1</v>
      </c>
      <c r="Z201" s="157">
        <v>3</v>
      </c>
      <c r="AA201" s="157">
        <v>2</v>
      </c>
      <c r="AB201" s="157"/>
      <c r="AC201" s="157"/>
      <c r="AD201" s="157"/>
      <c r="AE201" s="157"/>
      <c r="AF201" s="3"/>
      <c r="AG201" s="157"/>
      <c r="AH201" s="157"/>
      <c r="AI201" s="157"/>
      <c r="AJ201" s="157"/>
      <c r="AK201" s="157">
        <v>13</v>
      </c>
    </row>
    <row r="202" spans="1:37" x14ac:dyDescent="0.25">
      <c r="A202" s="5" t="s">
        <v>478</v>
      </c>
      <c r="B202" s="157">
        <v>9</v>
      </c>
      <c r="E202" s="157"/>
      <c r="F202" s="157"/>
      <c r="G202" s="157"/>
      <c r="H202" s="157">
        <v>1</v>
      </c>
      <c r="I202" s="157">
        <v>1</v>
      </c>
      <c r="J202" s="157">
        <v>2</v>
      </c>
      <c r="K202" s="157">
        <v>3</v>
      </c>
      <c r="L202" s="157">
        <v>1</v>
      </c>
      <c r="M202" s="157">
        <v>1</v>
      </c>
      <c r="N202" s="157">
        <v>2</v>
      </c>
      <c r="O202" s="157">
        <v>2</v>
      </c>
      <c r="P202" s="157">
        <v>6</v>
      </c>
      <c r="Q202" s="157">
        <v>2</v>
      </c>
      <c r="R202" s="157">
        <v>1</v>
      </c>
      <c r="S202" s="157">
        <v>2</v>
      </c>
      <c r="T202" s="157">
        <v>1</v>
      </c>
      <c r="U202" s="157">
        <v>2</v>
      </c>
      <c r="V202" s="157">
        <v>3</v>
      </c>
      <c r="W202" s="157">
        <v>2</v>
      </c>
      <c r="X202" s="157">
        <v>1</v>
      </c>
      <c r="Y202" s="157">
        <v>8</v>
      </c>
      <c r="Z202" s="157">
        <v>3</v>
      </c>
      <c r="AA202" s="157">
        <v>4</v>
      </c>
      <c r="AB202" s="157">
        <v>2</v>
      </c>
      <c r="AC202" s="157">
        <v>5</v>
      </c>
      <c r="AD202" s="157">
        <v>3</v>
      </c>
      <c r="AE202" s="157"/>
      <c r="AF202" s="3"/>
      <c r="AG202" s="157"/>
      <c r="AH202" s="157"/>
      <c r="AI202" s="157"/>
      <c r="AJ202" s="157"/>
      <c r="AK202" s="157">
        <v>15</v>
      </c>
    </row>
    <row r="203" spans="1:37" x14ac:dyDescent="0.25">
      <c r="A203" s="5" t="s">
        <v>480</v>
      </c>
      <c r="B203" s="159">
        <v>9</v>
      </c>
      <c r="E203" s="159"/>
      <c r="F203" s="159"/>
      <c r="G203" s="159"/>
      <c r="H203" s="159">
        <v>1</v>
      </c>
      <c r="I203" s="159">
        <v>2</v>
      </c>
      <c r="J203" s="159">
        <v>1</v>
      </c>
      <c r="K203" s="159">
        <v>1</v>
      </c>
      <c r="L203" s="159">
        <v>2</v>
      </c>
      <c r="M203" s="159">
        <v>2</v>
      </c>
      <c r="N203" s="159">
        <v>1</v>
      </c>
      <c r="O203" s="159">
        <v>1</v>
      </c>
      <c r="P203" s="159">
        <v>1</v>
      </c>
      <c r="Q203" s="159">
        <v>1</v>
      </c>
      <c r="R203" s="159">
        <v>2</v>
      </c>
      <c r="S203" s="159">
        <v>2</v>
      </c>
      <c r="T203" s="159">
        <v>6</v>
      </c>
      <c r="U203" s="159">
        <v>2</v>
      </c>
      <c r="V203" s="159">
        <v>3</v>
      </c>
      <c r="W203" s="159">
        <v>3</v>
      </c>
      <c r="X203" s="159">
        <v>1</v>
      </c>
      <c r="Y203" s="159">
        <v>1</v>
      </c>
      <c r="Z203" s="159">
        <v>2</v>
      </c>
      <c r="AA203" s="159">
        <v>8</v>
      </c>
      <c r="AB203" s="159">
        <v>6</v>
      </c>
      <c r="AC203" s="159">
        <v>4</v>
      </c>
      <c r="AD203" s="159">
        <v>3</v>
      </c>
      <c r="AE203" s="159">
        <v>12</v>
      </c>
      <c r="AF203" s="3"/>
      <c r="AG203" s="159"/>
      <c r="AH203" s="159"/>
      <c r="AI203" s="159"/>
      <c r="AJ203" s="159"/>
      <c r="AK203" s="159">
        <v>15</v>
      </c>
    </row>
    <row r="204" spans="1:37" x14ac:dyDescent="0.25">
      <c r="A204" s="5" t="s">
        <v>486</v>
      </c>
      <c r="B204" s="161">
        <v>9</v>
      </c>
      <c r="E204" s="161"/>
      <c r="F204" s="161"/>
      <c r="G204" s="161"/>
      <c r="H204" s="161">
        <v>1</v>
      </c>
      <c r="I204" s="161">
        <v>2</v>
      </c>
      <c r="J204" s="161">
        <v>1</v>
      </c>
      <c r="K204" s="161">
        <v>3</v>
      </c>
      <c r="L204" s="161">
        <v>1</v>
      </c>
      <c r="M204" s="161">
        <v>1</v>
      </c>
      <c r="N204" s="161">
        <v>1</v>
      </c>
      <c r="O204" s="161">
        <v>1</v>
      </c>
      <c r="P204" s="161">
        <v>3</v>
      </c>
      <c r="Q204" s="161">
        <v>1</v>
      </c>
      <c r="R204" s="161">
        <v>3</v>
      </c>
      <c r="S204" s="161">
        <v>1</v>
      </c>
      <c r="T204" s="161">
        <v>4</v>
      </c>
      <c r="U204" s="161">
        <v>3</v>
      </c>
      <c r="V204" s="161">
        <v>5</v>
      </c>
      <c r="W204" s="161">
        <v>2</v>
      </c>
      <c r="X204" s="161">
        <v>8</v>
      </c>
      <c r="Y204" s="161">
        <v>2</v>
      </c>
      <c r="Z204" s="161">
        <v>4</v>
      </c>
      <c r="AA204" s="161">
        <v>3</v>
      </c>
      <c r="AB204" s="161"/>
      <c r="AC204" s="161"/>
      <c r="AD204" s="161"/>
      <c r="AE204" s="161"/>
      <c r="AF204" s="3"/>
      <c r="AG204" s="161"/>
      <c r="AH204" s="161"/>
      <c r="AI204" s="161"/>
      <c r="AJ204" s="161"/>
      <c r="AK204" s="161">
        <v>14</v>
      </c>
    </row>
    <row r="205" spans="1:37" x14ac:dyDescent="0.25">
      <c r="A205" s="5" t="s">
        <v>487</v>
      </c>
      <c r="B205" s="162">
        <v>9</v>
      </c>
      <c r="E205" s="162"/>
      <c r="F205" s="162"/>
      <c r="G205" s="162"/>
      <c r="H205" s="162">
        <v>4</v>
      </c>
      <c r="I205" s="162">
        <v>1</v>
      </c>
      <c r="J205" s="162">
        <v>1</v>
      </c>
      <c r="K205" s="162">
        <v>1</v>
      </c>
      <c r="L205" s="162">
        <v>2</v>
      </c>
      <c r="M205" s="162">
        <v>1</v>
      </c>
      <c r="N205" s="162">
        <v>3</v>
      </c>
      <c r="O205" s="162">
        <v>1</v>
      </c>
      <c r="P205" s="162">
        <v>1</v>
      </c>
      <c r="Q205" s="162">
        <v>4</v>
      </c>
      <c r="R205" s="162">
        <v>2</v>
      </c>
      <c r="S205" s="162">
        <v>1</v>
      </c>
      <c r="T205" s="162">
        <v>1</v>
      </c>
      <c r="U205" s="162">
        <v>1</v>
      </c>
      <c r="V205" s="162">
        <v>1</v>
      </c>
      <c r="W205" s="162">
        <v>9</v>
      </c>
      <c r="X205" s="162">
        <v>1</v>
      </c>
      <c r="Y205" s="162">
        <v>8</v>
      </c>
      <c r="Z205" s="162">
        <v>1</v>
      </c>
      <c r="AA205" s="162"/>
      <c r="AB205" s="162"/>
      <c r="AC205" s="162"/>
      <c r="AD205" s="162"/>
      <c r="AE205" s="162"/>
      <c r="AF205" s="3"/>
      <c r="AG205" s="162"/>
      <c r="AH205" s="162"/>
      <c r="AI205" s="162"/>
      <c r="AJ205" s="162"/>
      <c r="AK205" s="162">
        <v>15</v>
      </c>
    </row>
    <row r="206" spans="1:37" x14ac:dyDescent="0.25">
      <c r="A206" s="5" t="s">
        <v>489</v>
      </c>
      <c r="B206" s="162">
        <v>9</v>
      </c>
      <c r="E206" s="162"/>
      <c r="F206" s="162"/>
      <c r="G206" s="162"/>
      <c r="H206" s="162">
        <v>1</v>
      </c>
      <c r="I206" s="162">
        <v>1</v>
      </c>
      <c r="J206" s="162">
        <v>3</v>
      </c>
      <c r="K206" s="162">
        <v>2</v>
      </c>
      <c r="L206" s="162">
        <v>1</v>
      </c>
      <c r="M206" s="162">
        <v>1</v>
      </c>
      <c r="N206" s="162">
        <v>4</v>
      </c>
      <c r="O206" s="162">
        <v>1</v>
      </c>
      <c r="P206" s="162">
        <v>1</v>
      </c>
      <c r="Q206" s="162">
        <v>1</v>
      </c>
      <c r="R206" s="162">
        <v>2</v>
      </c>
      <c r="S206" s="162">
        <v>1</v>
      </c>
      <c r="T206" s="162">
        <v>2</v>
      </c>
      <c r="U206" s="162">
        <v>4</v>
      </c>
      <c r="V206" s="162">
        <v>1</v>
      </c>
      <c r="W206" s="162">
        <v>1</v>
      </c>
      <c r="X206" s="162">
        <v>6</v>
      </c>
      <c r="Y206" s="162">
        <v>2</v>
      </c>
      <c r="Z206" s="162">
        <v>6</v>
      </c>
      <c r="AA206" s="162">
        <v>5</v>
      </c>
      <c r="AB206" s="162">
        <v>4</v>
      </c>
      <c r="AC206" s="162">
        <v>7</v>
      </c>
      <c r="AD206" s="162"/>
      <c r="AE206" s="162"/>
      <c r="AF206" s="3"/>
      <c r="AG206" s="162"/>
      <c r="AH206" s="162"/>
      <c r="AI206" s="162"/>
      <c r="AJ206" s="162"/>
      <c r="AK206" s="162">
        <v>16</v>
      </c>
    </row>
    <row r="207" spans="1:37" x14ac:dyDescent="0.25">
      <c r="A207" s="5" t="s">
        <v>490</v>
      </c>
      <c r="B207" s="163">
        <v>9</v>
      </c>
      <c r="E207" s="163"/>
      <c r="F207" s="163"/>
      <c r="G207" s="163"/>
      <c r="H207" s="163">
        <v>1</v>
      </c>
      <c r="I207" s="163">
        <v>1</v>
      </c>
      <c r="J207" s="163">
        <v>1</v>
      </c>
      <c r="K207" s="163">
        <v>2</v>
      </c>
      <c r="L207" s="163">
        <v>1</v>
      </c>
      <c r="M207" s="163">
        <v>1</v>
      </c>
      <c r="N207" s="163">
        <v>1</v>
      </c>
      <c r="O207" s="163">
        <v>1</v>
      </c>
      <c r="P207" s="163">
        <v>1</v>
      </c>
      <c r="Q207" s="163">
        <v>1</v>
      </c>
      <c r="R207" s="163">
        <v>2</v>
      </c>
      <c r="S207" s="163">
        <v>2</v>
      </c>
      <c r="T207" s="163">
        <v>5</v>
      </c>
      <c r="U207" s="163">
        <v>4</v>
      </c>
      <c r="V207" s="163">
        <v>3</v>
      </c>
      <c r="W207" s="163">
        <v>2</v>
      </c>
      <c r="X207" s="163">
        <v>1</v>
      </c>
      <c r="Y207" s="163">
        <v>3</v>
      </c>
      <c r="Z207" s="163">
        <v>3</v>
      </c>
      <c r="AA207" s="163">
        <v>3</v>
      </c>
      <c r="AB207" s="163">
        <v>2</v>
      </c>
      <c r="AC207" s="163">
        <v>2</v>
      </c>
      <c r="AD207" s="163">
        <v>1</v>
      </c>
      <c r="AE207" s="163">
        <v>5</v>
      </c>
      <c r="AF207" s="3">
        <v>1</v>
      </c>
      <c r="AG207" s="163">
        <v>3</v>
      </c>
      <c r="AH207" s="163"/>
      <c r="AI207" s="163"/>
      <c r="AJ207" s="163"/>
      <c r="AK207" s="163">
        <v>17</v>
      </c>
    </row>
    <row r="208" spans="1:37" x14ac:dyDescent="0.25">
      <c r="A208" s="5" t="s">
        <v>491</v>
      </c>
      <c r="B208" s="164">
        <v>9</v>
      </c>
      <c r="E208" s="164"/>
      <c r="F208" s="164"/>
      <c r="G208" s="164"/>
      <c r="H208" s="164">
        <v>1</v>
      </c>
      <c r="I208" s="164">
        <v>1</v>
      </c>
      <c r="J208" s="164">
        <v>1</v>
      </c>
      <c r="K208" s="164">
        <v>1</v>
      </c>
      <c r="L208" s="164">
        <v>1</v>
      </c>
      <c r="M208" s="164">
        <v>1</v>
      </c>
      <c r="N208" s="164">
        <v>2</v>
      </c>
      <c r="O208" s="164">
        <v>3</v>
      </c>
      <c r="P208" s="164">
        <v>1</v>
      </c>
      <c r="Q208" s="164">
        <v>1</v>
      </c>
      <c r="R208" s="164">
        <v>3</v>
      </c>
      <c r="S208" s="164">
        <v>2</v>
      </c>
      <c r="T208" s="164">
        <v>1</v>
      </c>
      <c r="U208" s="164">
        <v>1</v>
      </c>
      <c r="V208" s="164">
        <v>1</v>
      </c>
      <c r="W208" s="164">
        <v>17</v>
      </c>
      <c r="X208" s="164">
        <v>7</v>
      </c>
      <c r="Y208" s="164">
        <v>1</v>
      </c>
      <c r="Z208" s="164"/>
      <c r="AA208" s="164"/>
      <c r="AB208" s="164"/>
      <c r="AC208" s="164"/>
      <c r="AD208" s="164"/>
      <c r="AE208" s="164"/>
      <c r="AF208" s="3"/>
      <c r="AG208" s="164"/>
      <c r="AH208" s="164"/>
      <c r="AI208" s="164"/>
      <c r="AJ208" s="164"/>
      <c r="AK208" s="164">
        <v>15</v>
      </c>
    </row>
    <row r="209" spans="1:37" x14ac:dyDescent="0.25">
      <c r="A209" s="5" t="s">
        <v>493</v>
      </c>
      <c r="B209" s="165">
        <v>9</v>
      </c>
      <c r="E209" s="165"/>
      <c r="F209" s="165"/>
      <c r="G209" s="165"/>
      <c r="H209" s="165">
        <v>1</v>
      </c>
      <c r="I209" s="165">
        <v>2</v>
      </c>
      <c r="J209" s="165">
        <v>1</v>
      </c>
      <c r="K209" s="165">
        <v>1</v>
      </c>
      <c r="L209" s="165">
        <v>1</v>
      </c>
      <c r="M209" s="165">
        <v>2</v>
      </c>
      <c r="N209" s="165">
        <v>1</v>
      </c>
      <c r="O209" s="165">
        <v>1</v>
      </c>
      <c r="P209" s="165">
        <v>3</v>
      </c>
      <c r="Q209" s="165">
        <v>2</v>
      </c>
      <c r="R209" s="165">
        <v>1</v>
      </c>
      <c r="S209" s="165">
        <v>4</v>
      </c>
      <c r="T209" s="165">
        <v>2</v>
      </c>
      <c r="U209" s="165">
        <v>4</v>
      </c>
      <c r="V209" s="165">
        <v>1</v>
      </c>
      <c r="W209" s="165">
        <v>1</v>
      </c>
      <c r="X209" s="165">
        <v>6</v>
      </c>
      <c r="Y209" s="165">
        <v>1</v>
      </c>
      <c r="Z209" s="165">
        <v>1</v>
      </c>
      <c r="AA209" s="165">
        <v>7</v>
      </c>
      <c r="AB209" s="165">
        <v>11</v>
      </c>
      <c r="AC209" s="165"/>
      <c r="AD209" s="165"/>
      <c r="AE209" s="165"/>
      <c r="AF209" s="3"/>
      <c r="AG209" s="165"/>
      <c r="AH209" s="165"/>
      <c r="AI209" s="165"/>
      <c r="AJ209" s="165"/>
      <c r="AK209" s="165">
        <v>16</v>
      </c>
    </row>
    <row r="210" spans="1:37" x14ac:dyDescent="0.25">
      <c r="A210" s="5" t="s">
        <v>495</v>
      </c>
      <c r="B210" s="165">
        <v>9</v>
      </c>
      <c r="E210" s="165"/>
      <c r="F210" s="165"/>
      <c r="G210" s="165"/>
      <c r="H210" s="165">
        <v>1</v>
      </c>
      <c r="I210" s="165">
        <v>1</v>
      </c>
      <c r="J210" s="165">
        <v>1</v>
      </c>
      <c r="K210" s="165">
        <v>2</v>
      </c>
      <c r="L210" s="165">
        <v>2</v>
      </c>
      <c r="M210" s="165">
        <v>1</v>
      </c>
      <c r="N210" s="165">
        <v>2</v>
      </c>
      <c r="O210" s="165">
        <v>4</v>
      </c>
      <c r="P210" s="165">
        <v>1</v>
      </c>
      <c r="Q210" s="165">
        <v>2</v>
      </c>
      <c r="R210" s="165">
        <v>2</v>
      </c>
      <c r="S210" s="165">
        <v>1</v>
      </c>
      <c r="T210" s="165">
        <v>3</v>
      </c>
      <c r="U210" s="165">
        <v>1</v>
      </c>
      <c r="V210" s="165">
        <v>1</v>
      </c>
      <c r="W210" s="165">
        <v>1</v>
      </c>
      <c r="X210" s="165">
        <v>1</v>
      </c>
      <c r="Y210" s="165">
        <v>1</v>
      </c>
      <c r="Z210" s="165">
        <v>12</v>
      </c>
      <c r="AA210" s="165">
        <v>6</v>
      </c>
      <c r="AB210" s="165">
        <v>4</v>
      </c>
      <c r="AC210" s="165"/>
      <c r="AD210" s="165"/>
      <c r="AE210" s="165"/>
      <c r="AF210" s="3"/>
      <c r="AG210" s="165"/>
      <c r="AH210" s="165"/>
      <c r="AI210" s="165"/>
      <c r="AJ210" s="165"/>
      <c r="AK210" s="165">
        <v>18</v>
      </c>
    </row>
    <row r="211" spans="1:37" x14ac:dyDescent="0.25">
      <c r="A211" s="5" t="s">
        <v>496</v>
      </c>
      <c r="B211" s="165">
        <v>9</v>
      </c>
      <c r="E211" s="165"/>
      <c r="F211" s="165"/>
      <c r="G211" s="165"/>
      <c r="H211" s="165">
        <v>1</v>
      </c>
      <c r="I211" s="165">
        <v>1</v>
      </c>
      <c r="J211" s="165">
        <v>3</v>
      </c>
      <c r="K211" s="165">
        <v>1</v>
      </c>
      <c r="L211" s="165">
        <v>1</v>
      </c>
      <c r="M211" s="165">
        <v>2</v>
      </c>
      <c r="N211" s="165">
        <v>2</v>
      </c>
      <c r="O211" s="165">
        <v>1</v>
      </c>
      <c r="P211" s="165">
        <v>1</v>
      </c>
      <c r="Q211" s="165">
        <v>1</v>
      </c>
      <c r="R211" s="165">
        <v>1</v>
      </c>
      <c r="S211" s="165">
        <v>3</v>
      </c>
      <c r="T211" s="165">
        <v>1</v>
      </c>
      <c r="U211" s="165">
        <v>1</v>
      </c>
      <c r="V211" s="165">
        <v>3</v>
      </c>
      <c r="W211" s="165">
        <v>9</v>
      </c>
      <c r="X211" s="165">
        <v>1</v>
      </c>
      <c r="Y211" s="165">
        <v>8</v>
      </c>
      <c r="Z211" s="165">
        <v>8</v>
      </c>
      <c r="AA211" s="165">
        <v>2</v>
      </c>
      <c r="AB211" s="165">
        <v>2</v>
      </c>
      <c r="AC211" s="165"/>
      <c r="AD211" s="165"/>
      <c r="AE211" s="165"/>
      <c r="AF211" s="3"/>
      <c r="AG211" s="165"/>
      <c r="AH211" s="165"/>
      <c r="AI211" s="165"/>
      <c r="AJ211" s="165"/>
      <c r="AK211" s="165">
        <v>15</v>
      </c>
    </row>
    <row r="212" spans="1:37" x14ac:dyDescent="0.25">
      <c r="A212" s="5" t="s">
        <v>497</v>
      </c>
      <c r="B212" s="165">
        <v>9</v>
      </c>
      <c r="E212" s="165"/>
      <c r="F212" s="165"/>
      <c r="G212" s="165"/>
      <c r="H212" s="165">
        <v>1</v>
      </c>
      <c r="I212" s="165">
        <v>1</v>
      </c>
      <c r="J212" s="165">
        <v>1</v>
      </c>
      <c r="K212" s="165">
        <v>1</v>
      </c>
      <c r="L212" s="165">
        <v>1</v>
      </c>
      <c r="M212" s="165">
        <v>1</v>
      </c>
      <c r="N212" s="165">
        <v>3</v>
      </c>
      <c r="O212" s="165">
        <v>2</v>
      </c>
      <c r="P212" s="165">
        <v>2</v>
      </c>
      <c r="Q212" s="165">
        <v>1</v>
      </c>
      <c r="R212" s="165">
        <v>5</v>
      </c>
      <c r="S212" s="165">
        <v>1</v>
      </c>
      <c r="T212" s="165">
        <v>8</v>
      </c>
      <c r="U212" s="165">
        <v>2</v>
      </c>
      <c r="V212" s="165">
        <v>4</v>
      </c>
      <c r="W212" s="165">
        <v>3</v>
      </c>
      <c r="X212" s="165">
        <v>3</v>
      </c>
      <c r="Y212" s="165">
        <v>1</v>
      </c>
      <c r="Z212" s="165">
        <v>1</v>
      </c>
      <c r="AA212" s="165">
        <v>1</v>
      </c>
      <c r="AB212" s="165">
        <v>4</v>
      </c>
      <c r="AC212" s="165">
        <v>1</v>
      </c>
      <c r="AD212" s="165">
        <v>3</v>
      </c>
      <c r="AE212" s="165">
        <v>6</v>
      </c>
      <c r="AF212" s="3"/>
      <c r="AG212" s="165"/>
      <c r="AH212" s="165"/>
      <c r="AI212" s="165"/>
      <c r="AJ212" s="165"/>
      <c r="AK212" s="165">
        <v>14</v>
      </c>
    </row>
    <row r="213" spans="1:37" x14ac:dyDescent="0.25">
      <c r="A213" s="5" t="s">
        <v>500</v>
      </c>
      <c r="B213" s="169">
        <v>9</v>
      </c>
      <c r="E213" s="169"/>
      <c r="F213" s="169"/>
      <c r="G213" s="169"/>
      <c r="H213" s="169">
        <v>1</v>
      </c>
      <c r="I213" s="169">
        <v>1</v>
      </c>
      <c r="J213" s="169">
        <v>1</v>
      </c>
      <c r="K213" s="169">
        <v>1</v>
      </c>
      <c r="L213" s="169">
        <v>1</v>
      </c>
      <c r="M213" s="169">
        <v>1</v>
      </c>
      <c r="N213" s="169">
        <v>1</v>
      </c>
      <c r="O213" s="169">
        <v>1</v>
      </c>
      <c r="P213" s="169">
        <v>1</v>
      </c>
      <c r="Q213" s="169">
        <v>2</v>
      </c>
      <c r="R213" s="169">
        <v>1</v>
      </c>
      <c r="S213" s="169">
        <v>2</v>
      </c>
      <c r="T213" s="169">
        <v>1</v>
      </c>
      <c r="U213" s="169">
        <v>2</v>
      </c>
      <c r="V213" s="169">
        <v>6</v>
      </c>
      <c r="W213" s="169">
        <v>1</v>
      </c>
      <c r="X213" s="169">
        <v>3</v>
      </c>
      <c r="Y213" s="169">
        <v>3</v>
      </c>
      <c r="Z213" s="169">
        <v>4</v>
      </c>
      <c r="AA213" s="169">
        <v>2</v>
      </c>
      <c r="AB213" s="169">
        <v>4</v>
      </c>
      <c r="AC213" s="169">
        <v>4</v>
      </c>
      <c r="AD213" s="169">
        <v>3</v>
      </c>
      <c r="AE213" s="169">
        <v>2</v>
      </c>
      <c r="AF213" s="3">
        <v>4</v>
      </c>
      <c r="AG213" s="169"/>
      <c r="AH213" s="169"/>
      <c r="AI213" s="169"/>
      <c r="AJ213" s="169"/>
      <c r="AK213" s="169">
        <v>18</v>
      </c>
    </row>
    <row r="214" spans="1:37" x14ac:dyDescent="0.25">
      <c r="A214" s="5" t="s">
        <v>502</v>
      </c>
      <c r="B214" s="169">
        <v>9</v>
      </c>
      <c r="E214" s="169"/>
      <c r="F214" s="169"/>
      <c r="G214" s="169"/>
      <c r="H214" s="169">
        <v>1</v>
      </c>
      <c r="I214" s="169">
        <v>1</v>
      </c>
      <c r="J214" s="169">
        <v>1</v>
      </c>
      <c r="K214" s="169">
        <v>1</v>
      </c>
      <c r="L214" s="169">
        <v>1</v>
      </c>
      <c r="M214" s="169">
        <v>1</v>
      </c>
      <c r="N214" s="169">
        <v>1</v>
      </c>
      <c r="O214" s="169">
        <v>1</v>
      </c>
      <c r="P214" s="169">
        <v>2</v>
      </c>
      <c r="Q214" s="169">
        <v>4</v>
      </c>
      <c r="R214" s="169">
        <v>3</v>
      </c>
      <c r="S214" s="169">
        <v>4</v>
      </c>
      <c r="T214" s="169">
        <v>4</v>
      </c>
      <c r="U214" s="169">
        <v>2</v>
      </c>
      <c r="V214" s="169">
        <v>1</v>
      </c>
      <c r="W214" s="169">
        <v>5</v>
      </c>
      <c r="X214" s="169">
        <v>1</v>
      </c>
      <c r="Y214" s="169">
        <v>1</v>
      </c>
      <c r="Z214" s="169">
        <v>8</v>
      </c>
      <c r="AA214" s="169">
        <v>2</v>
      </c>
      <c r="AB214" s="169">
        <v>3</v>
      </c>
      <c r="AC214" s="169">
        <v>7</v>
      </c>
      <c r="AD214" s="169">
        <v>2</v>
      </c>
      <c r="AE214" s="169"/>
      <c r="AF214" s="3"/>
      <c r="AG214" s="169"/>
      <c r="AH214" s="169"/>
      <c r="AI214" s="169"/>
      <c r="AJ214" s="169"/>
      <c r="AK214" s="169">
        <v>15</v>
      </c>
    </row>
    <row r="215" spans="1:37" s="141" customFormat="1" x14ac:dyDescent="0.25">
      <c r="A215" s="5" t="s">
        <v>509</v>
      </c>
      <c r="B215" s="171">
        <v>9</v>
      </c>
      <c r="C215" s="176"/>
      <c r="D215" s="175"/>
      <c r="E215" s="171"/>
      <c r="F215" s="171"/>
      <c r="G215" s="171"/>
      <c r="H215" s="171">
        <v>1</v>
      </c>
      <c r="I215" s="171">
        <v>1</v>
      </c>
      <c r="J215" s="171">
        <v>1</v>
      </c>
      <c r="K215" s="171">
        <v>6</v>
      </c>
      <c r="L215" s="171">
        <v>1</v>
      </c>
      <c r="M215" s="171">
        <v>3</v>
      </c>
      <c r="N215" s="171">
        <v>2</v>
      </c>
      <c r="O215" s="171">
        <v>3</v>
      </c>
      <c r="P215" s="171">
        <v>1</v>
      </c>
      <c r="Q215" s="171">
        <v>2</v>
      </c>
      <c r="R215" s="171">
        <v>3</v>
      </c>
      <c r="S215" s="171">
        <v>2</v>
      </c>
      <c r="T215" s="171">
        <v>1</v>
      </c>
      <c r="U215" s="171">
        <v>2</v>
      </c>
      <c r="V215" s="171">
        <v>2</v>
      </c>
      <c r="W215" s="171">
        <v>2</v>
      </c>
      <c r="X215" s="171">
        <v>1</v>
      </c>
      <c r="Y215" s="171">
        <v>2</v>
      </c>
      <c r="Z215" s="171">
        <v>1</v>
      </c>
      <c r="AA215" s="171">
        <v>1</v>
      </c>
      <c r="AB215" s="171">
        <v>1</v>
      </c>
      <c r="AC215" s="171">
        <v>1</v>
      </c>
      <c r="AD215" s="171">
        <v>3</v>
      </c>
      <c r="AE215" s="171"/>
      <c r="AF215" s="3"/>
      <c r="AG215" s="171"/>
      <c r="AH215" s="171"/>
      <c r="AI215" s="171"/>
      <c r="AJ215" s="171"/>
      <c r="AK215" s="171">
        <v>14</v>
      </c>
    </row>
    <row r="216" spans="1:37" x14ac:dyDescent="0.25">
      <c r="A216" s="5" t="s">
        <v>510</v>
      </c>
      <c r="B216" s="171">
        <v>9</v>
      </c>
      <c r="E216" s="171"/>
      <c r="F216" s="171"/>
      <c r="G216" s="171"/>
      <c r="H216" s="171">
        <v>1</v>
      </c>
      <c r="I216" s="171">
        <v>2</v>
      </c>
      <c r="J216" s="171">
        <v>1</v>
      </c>
      <c r="K216" s="171">
        <v>3</v>
      </c>
      <c r="L216" s="171">
        <v>2</v>
      </c>
      <c r="M216" s="171">
        <v>2</v>
      </c>
      <c r="N216" s="171">
        <v>1</v>
      </c>
      <c r="O216" s="171">
        <v>4</v>
      </c>
      <c r="P216" s="171">
        <v>1</v>
      </c>
      <c r="Q216" s="171">
        <v>1</v>
      </c>
      <c r="R216" s="171">
        <v>1</v>
      </c>
      <c r="S216" s="171">
        <v>1</v>
      </c>
      <c r="T216" s="171">
        <v>1</v>
      </c>
      <c r="U216" s="171">
        <v>1</v>
      </c>
      <c r="V216" s="171">
        <v>2</v>
      </c>
      <c r="W216" s="171">
        <v>5</v>
      </c>
      <c r="X216" s="171">
        <v>2</v>
      </c>
      <c r="Y216" s="171">
        <v>1</v>
      </c>
      <c r="Z216" s="171">
        <v>7</v>
      </c>
      <c r="AA216" s="171">
        <v>3</v>
      </c>
      <c r="AB216" s="171">
        <v>1</v>
      </c>
      <c r="AC216" s="171">
        <v>1</v>
      </c>
      <c r="AD216" s="171">
        <v>10</v>
      </c>
      <c r="AE216" s="171"/>
      <c r="AF216" s="3"/>
      <c r="AG216" s="171"/>
      <c r="AH216" s="171"/>
      <c r="AI216" s="171"/>
      <c r="AJ216" s="171"/>
      <c r="AK216" s="171">
        <v>16</v>
      </c>
    </row>
    <row r="217" spans="1:37" x14ac:dyDescent="0.25">
      <c r="A217" s="5" t="s">
        <v>511</v>
      </c>
      <c r="B217" s="171">
        <v>9</v>
      </c>
      <c r="E217" s="171"/>
      <c r="F217" s="171"/>
      <c r="G217" s="171"/>
      <c r="H217" s="171">
        <v>1</v>
      </c>
      <c r="I217" s="171">
        <v>1</v>
      </c>
      <c r="J217" s="171">
        <v>3</v>
      </c>
      <c r="K217" s="171">
        <v>1</v>
      </c>
      <c r="L217" s="171">
        <v>2</v>
      </c>
      <c r="M217" s="171">
        <v>1</v>
      </c>
      <c r="N217" s="171">
        <v>1</v>
      </c>
      <c r="O217" s="171">
        <v>1</v>
      </c>
      <c r="P217" s="171">
        <v>7</v>
      </c>
      <c r="Q217" s="171">
        <v>2</v>
      </c>
      <c r="R217" s="171">
        <v>5</v>
      </c>
      <c r="S217" s="171">
        <v>1</v>
      </c>
      <c r="T217" s="171">
        <v>1</v>
      </c>
      <c r="U217" s="171">
        <v>1</v>
      </c>
      <c r="V217" s="171">
        <v>5</v>
      </c>
      <c r="W217" s="171">
        <v>4</v>
      </c>
      <c r="X217" s="171">
        <v>2</v>
      </c>
      <c r="Y217" s="171">
        <v>1</v>
      </c>
      <c r="Z217" s="171">
        <v>2</v>
      </c>
      <c r="AA217" s="171">
        <v>5</v>
      </c>
      <c r="AB217" s="171">
        <v>2</v>
      </c>
      <c r="AC217" s="171">
        <v>1</v>
      </c>
      <c r="AD217" s="171"/>
      <c r="AE217" s="171"/>
      <c r="AF217" s="3"/>
      <c r="AG217" s="171"/>
      <c r="AH217" s="171"/>
      <c r="AI217" s="171"/>
      <c r="AJ217" s="171"/>
      <c r="AK217" s="171">
        <v>14</v>
      </c>
    </row>
    <row r="218" spans="1:37" x14ac:dyDescent="0.25">
      <c r="A218" s="5" t="s">
        <v>515</v>
      </c>
      <c r="B218" s="172">
        <v>9</v>
      </c>
      <c r="E218" s="172"/>
      <c r="F218" s="172"/>
      <c r="G218" s="172"/>
      <c r="H218" s="172">
        <v>1</v>
      </c>
      <c r="I218" s="172">
        <v>1</v>
      </c>
      <c r="J218" s="172">
        <v>1</v>
      </c>
      <c r="K218" s="172">
        <v>2</v>
      </c>
      <c r="L218" s="172">
        <v>1</v>
      </c>
      <c r="M218" s="172">
        <v>1</v>
      </c>
      <c r="N218" s="172">
        <v>4</v>
      </c>
      <c r="O218" s="172">
        <v>1</v>
      </c>
      <c r="P218" s="172">
        <v>1</v>
      </c>
      <c r="Q218" s="172">
        <v>2</v>
      </c>
      <c r="R218" s="172">
        <v>1</v>
      </c>
      <c r="S218" s="172">
        <v>6</v>
      </c>
      <c r="T218" s="172">
        <v>3</v>
      </c>
      <c r="U218" s="172">
        <v>2</v>
      </c>
      <c r="V218" s="172">
        <v>2</v>
      </c>
      <c r="W218" s="172">
        <v>4</v>
      </c>
      <c r="X218" s="172"/>
      <c r="Y218" s="172"/>
      <c r="Z218" s="172"/>
      <c r="AA218" s="172"/>
      <c r="AB218" s="172"/>
      <c r="AC218" s="172"/>
      <c r="AD218" s="172"/>
      <c r="AE218" s="172"/>
      <c r="AF218" s="3"/>
      <c r="AG218" s="172"/>
      <c r="AH218" s="172"/>
      <c r="AI218" s="172"/>
      <c r="AJ218" s="172"/>
      <c r="AK218" s="172">
        <v>15</v>
      </c>
    </row>
    <row r="219" spans="1:37" x14ac:dyDescent="0.25">
      <c r="A219" s="5" t="s">
        <v>516</v>
      </c>
      <c r="B219" s="172">
        <v>9</v>
      </c>
      <c r="E219" s="172"/>
      <c r="F219" s="172"/>
      <c r="G219" s="172"/>
      <c r="H219" s="172">
        <v>1</v>
      </c>
      <c r="I219" s="172">
        <v>1</v>
      </c>
      <c r="J219" s="172">
        <v>1</v>
      </c>
      <c r="K219" s="172">
        <v>1</v>
      </c>
      <c r="L219" s="172">
        <v>1</v>
      </c>
      <c r="M219" s="172">
        <v>1</v>
      </c>
      <c r="N219" s="172">
        <v>2</v>
      </c>
      <c r="O219" s="172">
        <v>1</v>
      </c>
      <c r="P219" s="172">
        <v>1</v>
      </c>
      <c r="Q219" s="172">
        <v>1</v>
      </c>
      <c r="R219" s="172">
        <v>1</v>
      </c>
      <c r="S219" s="172">
        <v>3</v>
      </c>
      <c r="T219" s="172">
        <v>1</v>
      </c>
      <c r="U219" s="172">
        <v>1</v>
      </c>
      <c r="V219" s="172">
        <v>3</v>
      </c>
      <c r="W219" s="172">
        <v>4</v>
      </c>
      <c r="X219" s="172">
        <v>1</v>
      </c>
      <c r="Y219" s="172">
        <v>2</v>
      </c>
      <c r="Z219" s="172">
        <v>5</v>
      </c>
      <c r="AA219" s="172">
        <v>6</v>
      </c>
      <c r="AB219" s="172"/>
      <c r="AC219" s="172"/>
      <c r="AD219" s="172"/>
      <c r="AE219" s="172"/>
      <c r="AF219" s="3"/>
      <c r="AG219" s="172"/>
      <c r="AH219" s="172"/>
      <c r="AI219" s="172"/>
      <c r="AJ219" s="172"/>
      <c r="AK219" s="172">
        <v>18</v>
      </c>
    </row>
    <row r="220" spans="1:37" x14ac:dyDescent="0.25">
      <c r="A220" s="5" t="s">
        <v>517</v>
      </c>
      <c r="B220" s="172">
        <v>9</v>
      </c>
      <c r="E220" s="172"/>
      <c r="F220" s="172"/>
      <c r="G220" s="172"/>
      <c r="H220" s="172">
        <v>2</v>
      </c>
      <c r="I220" s="172">
        <v>1</v>
      </c>
      <c r="J220" s="172">
        <v>4</v>
      </c>
      <c r="K220" s="172">
        <v>1</v>
      </c>
      <c r="L220" s="172">
        <v>1</v>
      </c>
      <c r="M220" s="172">
        <v>2</v>
      </c>
      <c r="N220" s="172">
        <v>1</v>
      </c>
      <c r="O220" s="172">
        <v>1</v>
      </c>
      <c r="P220" s="172">
        <v>1</v>
      </c>
      <c r="Q220" s="172">
        <v>1</v>
      </c>
      <c r="R220" s="172">
        <v>2</v>
      </c>
      <c r="S220" s="172">
        <v>2</v>
      </c>
      <c r="T220" s="172">
        <v>8</v>
      </c>
      <c r="U220" s="172">
        <v>2</v>
      </c>
      <c r="V220" s="172">
        <v>2</v>
      </c>
      <c r="W220" s="172">
        <v>3</v>
      </c>
      <c r="X220" s="172">
        <v>11</v>
      </c>
      <c r="Y220" s="172">
        <v>1</v>
      </c>
      <c r="Z220" s="172">
        <v>2</v>
      </c>
      <c r="AA220" s="172">
        <v>6</v>
      </c>
      <c r="AB220" s="172"/>
      <c r="AC220" s="172"/>
      <c r="AD220" s="172"/>
      <c r="AE220" s="172"/>
      <c r="AF220" s="3"/>
      <c r="AG220" s="172"/>
      <c r="AH220" s="172"/>
      <c r="AI220" s="172"/>
      <c r="AJ220" s="172"/>
      <c r="AK220" s="172">
        <v>14</v>
      </c>
    </row>
    <row r="221" spans="1:37" x14ac:dyDescent="0.25">
      <c r="A221" s="5" t="s">
        <v>518</v>
      </c>
      <c r="B221" s="172">
        <v>9</v>
      </c>
      <c r="E221" s="172"/>
      <c r="F221" s="172"/>
      <c r="G221" s="172"/>
      <c r="H221" s="172">
        <v>1</v>
      </c>
      <c r="I221" s="172">
        <v>1</v>
      </c>
      <c r="J221" s="172">
        <v>2</v>
      </c>
      <c r="K221" s="172">
        <v>1</v>
      </c>
      <c r="L221" s="172">
        <v>1</v>
      </c>
      <c r="M221" s="172">
        <v>1</v>
      </c>
      <c r="N221" s="172">
        <v>3</v>
      </c>
      <c r="O221" s="172">
        <v>1</v>
      </c>
      <c r="P221" s="172">
        <v>3</v>
      </c>
      <c r="Q221" s="172">
        <v>2</v>
      </c>
      <c r="R221" s="172">
        <v>5</v>
      </c>
      <c r="S221" s="172">
        <v>1</v>
      </c>
      <c r="T221" s="172">
        <v>3</v>
      </c>
      <c r="U221" s="172">
        <v>2</v>
      </c>
      <c r="V221" s="172">
        <v>1</v>
      </c>
      <c r="W221" s="172">
        <v>1</v>
      </c>
      <c r="X221" s="172">
        <v>1</v>
      </c>
      <c r="Y221" s="172">
        <v>1</v>
      </c>
      <c r="Z221" s="172">
        <v>3</v>
      </c>
      <c r="AA221" s="172">
        <v>5</v>
      </c>
      <c r="AB221" s="172">
        <v>6</v>
      </c>
      <c r="AC221" s="172">
        <v>7</v>
      </c>
      <c r="AD221" s="172">
        <v>2</v>
      </c>
      <c r="AE221" s="172"/>
      <c r="AF221" s="3"/>
      <c r="AG221" s="172"/>
      <c r="AH221" s="172"/>
      <c r="AI221" s="172"/>
      <c r="AJ221" s="172"/>
      <c r="AK221" s="172">
        <v>17</v>
      </c>
    </row>
    <row r="222" spans="1:37" x14ac:dyDescent="0.25">
      <c r="A222" s="5" t="s">
        <v>523</v>
      </c>
      <c r="B222" s="173">
        <v>9</v>
      </c>
      <c r="E222" s="173"/>
      <c r="F222" s="173"/>
      <c r="G222" s="173"/>
      <c r="H222" s="173">
        <v>1</v>
      </c>
      <c r="I222" s="173">
        <v>2</v>
      </c>
      <c r="J222" s="173">
        <v>2</v>
      </c>
      <c r="K222" s="173">
        <v>2</v>
      </c>
      <c r="L222" s="173">
        <v>1</v>
      </c>
      <c r="M222" s="173">
        <v>1</v>
      </c>
      <c r="N222" s="173">
        <v>3</v>
      </c>
      <c r="O222" s="173">
        <v>1</v>
      </c>
      <c r="P222" s="173">
        <v>2</v>
      </c>
      <c r="Q222" s="173">
        <v>1</v>
      </c>
      <c r="R222" s="173">
        <v>1</v>
      </c>
      <c r="S222" s="173">
        <v>4</v>
      </c>
      <c r="T222" s="173">
        <v>1</v>
      </c>
      <c r="U222" s="173">
        <v>1</v>
      </c>
      <c r="V222" s="173">
        <v>2</v>
      </c>
      <c r="W222" s="173">
        <v>1</v>
      </c>
      <c r="X222" s="173">
        <v>3</v>
      </c>
      <c r="Y222" s="173">
        <v>6</v>
      </c>
      <c r="Z222" s="173">
        <v>3</v>
      </c>
      <c r="AA222" s="173">
        <v>3</v>
      </c>
      <c r="AB222" s="173">
        <v>3</v>
      </c>
      <c r="AC222" s="173">
        <v>1</v>
      </c>
      <c r="AD222" s="173">
        <v>2</v>
      </c>
      <c r="AE222" s="173">
        <v>2</v>
      </c>
      <c r="AF222" s="3">
        <v>7</v>
      </c>
      <c r="AG222" s="173"/>
      <c r="AH222" s="173"/>
      <c r="AI222" s="173"/>
      <c r="AJ222" s="173"/>
      <c r="AK222" s="173">
        <v>17</v>
      </c>
    </row>
    <row r="223" spans="1:37" x14ac:dyDescent="0.25">
      <c r="A223" s="5" t="s">
        <v>524</v>
      </c>
      <c r="B223" s="175">
        <v>9</v>
      </c>
      <c r="E223" s="175"/>
      <c r="F223" s="175"/>
      <c r="G223" s="175"/>
      <c r="H223" s="175">
        <v>1</v>
      </c>
      <c r="I223" s="175">
        <v>1</v>
      </c>
      <c r="J223" s="175">
        <v>2</v>
      </c>
      <c r="K223" s="175">
        <v>2</v>
      </c>
      <c r="L223" s="175">
        <v>1</v>
      </c>
      <c r="M223" s="175">
        <v>4</v>
      </c>
      <c r="N223" s="175">
        <v>1</v>
      </c>
      <c r="O223" s="175">
        <v>3</v>
      </c>
      <c r="P223" s="175">
        <v>1</v>
      </c>
      <c r="Q223" s="175">
        <v>1</v>
      </c>
      <c r="R223" s="175">
        <v>2</v>
      </c>
      <c r="S223" s="175">
        <v>2</v>
      </c>
      <c r="T223" s="175">
        <v>6</v>
      </c>
      <c r="U223" s="175">
        <v>3</v>
      </c>
      <c r="V223" s="175">
        <v>3</v>
      </c>
      <c r="W223" s="175">
        <v>1</v>
      </c>
      <c r="X223" s="175">
        <v>3</v>
      </c>
      <c r="Y223" s="175">
        <v>1</v>
      </c>
      <c r="Z223" s="175">
        <v>6</v>
      </c>
      <c r="AA223" s="175">
        <v>1</v>
      </c>
      <c r="AB223" s="175">
        <v>9</v>
      </c>
      <c r="AC223" s="175">
        <v>3</v>
      </c>
      <c r="AD223" s="175"/>
      <c r="AE223" s="175"/>
      <c r="AF223" s="3"/>
      <c r="AG223" s="175"/>
      <c r="AH223" s="175"/>
      <c r="AI223" s="175"/>
      <c r="AJ223" s="175"/>
      <c r="AK223" s="175">
        <v>14</v>
      </c>
    </row>
    <row r="224" spans="1:37" x14ac:dyDescent="0.25">
      <c r="A224" s="5" t="s">
        <v>525</v>
      </c>
      <c r="B224" s="175">
        <v>9</v>
      </c>
      <c r="E224" s="175"/>
      <c r="F224" s="175"/>
      <c r="G224" s="175"/>
      <c r="H224" s="175">
        <v>1</v>
      </c>
      <c r="I224" s="175">
        <v>1</v>
      </c>
      <c r="J224" s="175">
        <v>1</v>
      </c>
      <c r="K224" s="175">
        <v>4</v>
      </c>
      <c r="L224" s="175">
        <v>2</v>
      </c>
      <c r="M224" s="175">
        <v>1</v>
      </c>
      <c r="N224" s="175">
        <v>1</v>
      </c>
      <c r="O224" s="175">
        <v>1</v>
      </c>
      <c r="P224" s="175">
        <v>1</v>
      </c>
      <c r="Q224" s="175">
        <v>2</v>
      </c>
      <c r="R224" s="175">
        <v>1</v>
      </c>
      <c r="S224" s="175">
        <v>2</v>
      </c>
      <c r="T224" s="175">
        <v>1</v>
      </c>
      <c r="U224" s="175">
        <v>1</v>
      </c>
      <c r="V224" s="175">
        <v>1</v>
      </c>
      <c r="W224" s="175">
        <v>9</v>
      </c>
      <c r="X224" s="175">
        <v>6</v>
      </c>
      <c r="Y224" s="175">
        <v>6</v>
      </c>
      <c r="Z224" s="175">
        <v>2</v>
      </c>
      <c r="AA224" s="175">
        <v>1</v>
      </c>
      <c r="AB224" s="175">
        <v>2</v>
      </c>
      <c r="AC224" s="175">
        <v>4</v>
      </c>
      <c r="AD224" s="175"/>
      <c r="AE224" s="175"/>
      <c r="AF224" s="3"/>
      <c r="AG224" s="175"/>
      <c r="AH224" s="175"/>
      <c r="AI224" s="175"/>
      <c r="AJ224" s="175"/>
      <c r="AK224" s="175">
        <v>16</v>
      </c>
    </row>
    <row r="225" spans="1:37" x14ac:dyDescent="0.25">
      <c r="A225" s="5" t="s">
        <v>526</v>
      </c>
      <c r="B225" s="175">
        <v>9</v>
      </c>
      <c r="E225" s="175"/>
      <c r="F225" s="175"/>
      <c r="G225" s="175"/>
      <c r="H225" s="175">
        <v>2</v>
      </c>
      <c r="I225" s="175">
        <v>1</v>
      </c>
      <c r="J225" s="175">
        <v>1</v>
      </c>
      <c r="K225" s="175">
        <v>1</v>
      </c>
      <c r="L225" s="175">
        <v>1</v>
      </c>
      <c r="M225" s="175">
        <v>1</v>
      </c>
      <c r="N225" s="175">
        <v>2</v>
      </c>
      <c r="O225" s="175">
        <v>2</v>
      </c>
      <c r="P225" s="175">
        <v>1</v>
      </c>
      <c r="Q225" s="175">
        <v>1</v>
      </c>
      <c r="R225" s="175">
        <v>2</v>
      </c>
      <c r="S225" s="175">
        <v>1</v>
      </c>
      <c r="T225" s="175">
        <v>1</v>
      </c>
      <c r="U225" s="175">
        <v>2</v>
      </c>
      <c r="V225" s="175">
        <v>1</v>
      </c>
      <c r="W225" s="175">
        <v>3</v>
      </c>
      <c r="X225" s="175">
        <v>9</v>
      </c>
      <c r="Y225" s="175">
        <v>2</v>
      </c>
      <c r="Z225" s="175">
        <v>1</v>
      </c>
      <c r="AA225" s="175">
        <v>2</v>
      </c>
      <c r="AB225" s="175">
        <v>2</v>
      </c>
      <c r="AC225" s="175">
        <v>1</v>
      </c>
      <c r="AD225" s="175">
        <v>7</v>
      </c>
      <c r="AE225" s="175">
        <v>5</v>
      </c>
      <c r="AF225" s="3"/>
      <c r="AG225" s="175"/>
      <c r="AH225" s="175"/>
      <c r="AI225" s="175"/>
      <c r="AJ225" s="175"/>
      <c r="AK225" s="175">
        <v>16</v>
      </c>
    </row>
    <row r="226" spans="1:37" x14ac:dyDescent="0.25">
      <c r="A226" s="5" t="s">
        <v>528</v>
      </c>
      <c r="B226" s="175">
        <v>9</v>
      </c>
      <c r="E226" s="175"/>
      <c r="F226" s="175"/>
      <c r="G226" s="175"/>
      <c r="H226" s="175">
        <v>1</v>
      </c>
      <c r="I226" s="175">
        <v>1</v>
      </c>
      <c r="J226" s="175">
        <v>1</v>
      </c>
      <c r="K226" s="175">
        <v>1</v>
      </c>
      <c r="L226" s="175">
        <v>2</v>
      </c>
      <c r="M226" s="175">
        <v>1</v>
      </c>
      <c r="N226" s="175">
        <v>1</v>
      </c>
      <c r="O226" s="175">
        <v>1</v>
      </c>
      <c r="P226" s="175">
        <v>1</v>
      </c>
      <c r="Q226" s="175">
        <v>2</v>
      </c>
      <c r="R226" s="175">
        <v>1</v>
      </c>
      <c r="S226" s="175">
        <v>2</v>
      </c>
      <c r="T226" s="175">
        <v>2</v>
      </c>
      <c r="U226" s="175">
        <v>2</v>
      </c>
      <c r="V226" s="175">
        <v>3</v>
      </c>
      <c r="W226" s="175">
        <v>1</v>
      </c>
      <c r="X226" s="175">
        <v>1</v>
      </c>
      <c r="Y226" s="175">
        <v>5</v>
      </c>
      <c r="Z226" s="175">
        <v>3</v>
      </c>
      <c r="AA226" s="175">
        <v>7</v>
      </c>
      <c r="AB226" s="175">
        <v>2</v>
      </c>
      <c r="AC226" s="175">
        <v>5</v>
      </c>
      <c r="AD226" s="175">
        <v>5</v>
      </c>
      <c r="AE226" s="175">
        <v>3</v>
      </c>
      <c r="AF226" s="3"/>
      <c r="AG226" s="175"/>
      <c r="AH226" s="175"/>
      <c r="AI226" s="175"/>
      <c r="AJ226" s="175"/>
      <c r="AK226" s="175">
        <v>18</v>
      </c>
    </row>
    <row r="227" spans="1:37" x14ac:dyDescent="0.25">
      <c r="A227" s="5" t="s">
        <v>529</v>
      </c>
      <c r="B227" s="175">
        <v>9</v>
      </c>
      <c r="E227" s="175"/>
      <c r="F227" s="175"/>
      <c r="G227" s="175"/>
      <c r="H227" s="175">
        <v>1</v>
      </c>
      <c r="I227" s="175">
        <v>2</v>
      </c>
      <c r="J227" s="175">
        <v>1</v>
      </c>
      <c r="K227" s="175">
        <v>2</v>
      </c>
      <c r="L227" s="175">
        <v>1</v>
      </c>
      <c r="M227" s="175">
        <v>2</v>
      </c>
      <c r="N227" s="175">
        <v>2</v>
      </c>
      <c r="O227" s="175">
        <v>1</v>
      </c>
      <c r="P227" s="175">
        <v>3</v>
      </c>
      <c r="Q227" s="175">
        <v>3</v>
      </c>
      <c r="R227" s="175">
        <v>1</v>
      </c>
      <c r="S227" s="175">
        <v>1</v>
      </c>
      <c r="T227" s="175">
        <v>2</v>
      </c>
      <c r="U227" s="175">
        <v>3</v>
      </c>
      <c r="V227" s="175">
        <v>4</v>
      </c>
      <c r="W227" s="175">
        <v>1</v>
      </c>
      <c r="X227" s="175">
        <v>1</v>
      </c>
      <c r="Y227" s="175">
        <v>1</v>
      </c>
      <c r="Z227" s="175">
        <v>1</v>
      </c>
      <c r="AA227" s="175"/>
      <c r="AB227" s="175"/>
      <c r="AC227" s="175"/>
      <c r="AD227" s="175"/>
      <c r="AE227" s="175"/>
      <c r="AF227" s="3"/>
      <c r="AG227" s="175"/>
      <c r="AH227" s="175"/>
      <c r="AI227" s="175"/>
      <c r="AJ227" s="175"/>
      <c r="AK227" s="175">
        <v>16</v>
      </c>
    </row>
    <row r="228" spans="1:37" x14ac:dyDescent="0.25">
      <c r="A228" s="5" t="s">
        <v>531</v>
      </c>
      <c r="B228" s="175">
        <v>9</v>
      </c>
      <c r="E228" s="175"/>
      <c r="F228" s="175"/>
      <c r="G228" s="175"/>
      <c r="H228" s="175">
        <v>1</v>
      </c>
      <c r="I228" s="175">
        <v>1</v>
      </c>
      <c r="J228" s="175">
        <v>1</v>
      </c>
      <c r="K228" s="175">
        <v>1</v>
      </c>
      <c r="L228" s="175">
        <v>2</v>
      </c>
      <c r="M228" s="175">
        <v>2</v>
      </c>
      <c r="N228" s="175">
        <v>1</v>
      </c>
      <c r="O228" s="175">
        <v>1</v>
      </c>
      <c r="P228" s="175">
        <v>3</v>
      </c>
      <c r="Q228" s="175">
        <v>1</v>
      </c>
      <c r="R228" s="175">
        <v>7</v>
      </c>
      <c r="S228" s="175">
        <v>2</v>
      </c>
      <c r="T228" s="175">
        <v>2</v>
      </c>
      <c r="U228" s="175">
        <v>2</v>
      </c>
      <c r="V228" s="175">
        <v>3</v>
      </c>
      <c r="W228" s="175">
        <v>1</v>
      </c>
      <c r="X228" s="175">
        <v>4</v>
      </c>
      <c r="Y228" s="175">
        <v>1</v>
      </c>
      <c r="Z228" s="175">
        <v>1</v>
      </c>
      <c r="AA228" s="175">
        <v>2</v>
      </c>
      <c r="AB228" s="175">
        <v>6</v>
      </c>
      <c r="AC228" s="175">
        <v>14</v>
      </c>
      <c r="AD228" s="175"/>
      <c r="AE228" s="175"/>
      <c r="AF228" s="3"/>
      <c r="AG228" s="175"/>
      <c r="AH228" s="175"/>
      <c r="AI228" s="175"/>
      <c r="AJ228" s="175"/>
      <c r="AK228" s="175">
        <v>15</v>
      </c>
    </row>
    <row r="229" spans="1:37" x14ac:dyDescent="0.25">
      <c r="A229" s="5" t="s">
        <v>532</v>
      </c>
      <c r="B229" s="175">
        <v>9</v>
      </c>
      <c r="E229" s="175"/>
      <c r="F229" s="175"/>
      <c r="G229" s="175"/>
      <c r="H229" s="175">
        <v>2</v>
      </c>
      <c r="I229" s="175">
        <v>1</v>
      </c>
      <c r="J229" s="175">
        <v>2</v>
      </c>
      <c r="K229" s="175">
        <v>1</v>
      </c>
      <c r="L229" s="175">
        <v>1</v>
      </c>
      <c r="M229" s="175">
        <v>1</v>
      </c>
      <c r="N229" s="175">
        <v>1</v>
      </c>
      <c r="O229" s="175">
        <v>6</v>
      </c>
      <c r="P229" s="175">
        <v>2</v>
      </c>
      <c r="Q229" s="175">
        <v>2</v>
      </c>
      <c r="R229" s="175">
        <v>4</v>
      </c>
      <c r="S229" s="175">
        <v>1</v>
      </c>
      <c r="T229" s="175">
        <v>1</v>
      </c>
      <c r="U229" s="175">
        <v>3</v>
      </c>
      <c r="V229" s="175">
        <v>1</v>
      </c>
      <c r="W229" s="175">
        <v>3</v>
      </c>
      <c r="X229" s="175">
        <v>1</v>
      </c>
      <c r="Y229" s="175">
        <v>1</v>
      </c>
      <c r="Z229" s="175">
        <v>2</v>
      </c>
      <c r="AA229" s="175">
        <v>3</v>
      </c>
      <c r="AB229" s="175"/>
      <c r="AC229" s="175"/>
      <c r="AD229" s="175"/>
      <c r="AE229" s="175"/>
      <c r="AF229" s="3"/>
      <c r="AG229" s="175"/>
      <c r="AH229" s="175"/>
      <c r="AI229" s="175"/>
      <c r="AJ229" s="175"/>
      <c r="AK229" s="175">
        <v>15</v>
      </c>
    </row>
    <row r="230" spans="1:37" x14ac:dyDescent="0.25">
      <c r="A230" s="5" t="s">
        <v>537</v>
      </c>
      <c r="B230" s="175">
        <v>9</v>
      </c>
      <c r="E230" s="175"/>
      <c r="F230" s="175"/>
      <c r="G230" s="175"/>
      <c r="H230" s="175">
        <v>1</v>
      </c>
      <c r="I230" s="175">
        <v>1</v>
      </c>
      <c r="J230" s="175">
        <v>1</v>
      </c>
      <c r="K230" s="175">
        <v>1</v>
      </c>
      <c r="L230" s="175">
        <v>1</v>
      </c>
      <c r="M230" s="175">
        <v>1</v>
      </c>
      <c r="N230" s="175">
        <v>1</v>
      </c>
      <c r="O230" s="175">
        <v>1</v>
      </c>
      <c r="P230" s="175">
        <v>1</v>
      </c>
      <c r="Q230" s="175">
        <v>1</v>
      </c>
      <c r="R230" s="175">
        <v>2</v>
      </c>
      <c r="S230" s="175">
        <v>2</v>
      </c>
      <c r="T230" s="175">
        <v>1</v>
      </c>
      <c r="U230" s="175">
        <v>1</v>
      </c>
      <c r="V230" s="175">
        <v>2</v>
      </c>
      <c r="W230" s="175">
        <v>1</v>
      </c>
      <c r="X230" s="175">
        <v>1</v>
      </c>
      <c r="Y230" s="175">
        <v>1</v>
      </c>
      <c r="Z230" s="175">
        <v>4</v>
      </c>
      <c r="AA230" s="175">
        <v>2</v>
      </c>
      <c r="AB230" s="175">
        <v>1</v>
      </c>
      <c r="AC230" s="175">
        <v>5</v>
      </c>
      <c r="AD230" s="175">
        <v>1</v>
      </c>
      <c r="AE230" s="175">
        <v>3</v>
      </c>
      <c r="AF230" s="3">
        <v>2</v>
      </c>
      <c r="AG230" s="175">
        <v>12</v>
      </c>
      <c r="AH230" s="175">
        <v>2</v>
      </c>
      <c r="AI230" s="175"/>
      <c r="AJ230" s="175"/>
      <c r="AK230" s="175">
        <v>21</v>
      </c>
    </row>
    <row r="231" spans="1:37" x14ac:dyDescent="0.25">
      <c r="A231" s="5" t="s">
        <v>538</v>
      </c>
      <c r="B231" s="175">
        <v>9</v>
      </c>
      <c r="E231" s="175"/>
      <c r="F231" s="175"/>
      <c r="G231" s="175"/>
      <c r="H231" s="175">
        <v>1</v>
      </c>
      <c r="I231" s="175">
        <v>1</v>
      </c>
      <c r="J231" s="175">
        <v>1</v>
      </c>
      <c r="K231" s="175">
        <v>1</v>
      </c>
      <c r="L231" s="175">
        <v>1</v>
      </c>
      <c r="M231" s="175">
        <v>4</v>
      </c>
      <c r="N231" s="175">
        <v>1</v>
      </c>
      <c r="O231" s="175">
        <v>2</v>
      </c>
      <c r="P231" s="175">
        <v>4</v>
      </c>
      <c r="Q231" s="175">
        <v>2</v>
      </c>
      <c r="R231" s="175">
        <v>1</v>
      </c>
      <c r="S231" s="175">
        <v>3</v>
      </c>
      <c r="T231" s="175">
        <v>13</v>
      </c>
      <c r="U231" s="175">
        <v>1</v>
      </c>
      <c r="V231" s="175">
        <v>5</v>
      </c>
      <c r="W231" s="175">
        <v>3</v>
      </c>
      <c r="X231" s="175">
        <v>1</v>
      </c>
      <c r="Y231" s="175"/>
      <c r="Z231" s="175"/>
      <c r="AA231" s="175"/>
      <c r="AB231" s="175"/>
      <c r="AC231" s="175"/>
      <c r="AD231" s="175"/>
      <c r="AE231" s="175"/>
      <c r="AF231" s="3"/>
      <c r="AG231" s="175"/>
      <c r="AH231" s="175"/>
      <c r="AI231" s="175"/>
      <c r="AJ231" s="175"/>
      <c r="AK231" s="175">
        <v>12</v>
      </c>
    </row>
    <row r="232" spans="1:37" x14ac:dyDescent="0.25">
      <c r="A232" s="5" t="s">
        <v>541</v>
      </c>
      <c r="B232" s="175">
        <v>9</v>
      </c>
      <c r="E232" s="175"/>
      <c r="F232" s="175"/>
      <c r="G232" s="175"/>
      <c r="H232" s="175">
        <v>1</v>
      </c>
      <c r="I232" s="175">
        <v>1</v>
      </c>
      <c r="J232" s="175">
        <v>1</v>
      </c>
      <c r="K232" s="175">
        <v>1</v>
      </c>
      <c r="L232" s="175">
        <v>1</v>
      </c>
      <c r="M232" s="175">
        <v>1</v>
      </c>
      <c r="N232" s="175">
        <v>1</v>
      </c>
      <c r="O232" s="175">
        <v>3</v>
      </c>
      <c r="P232" s="175">
        <v>1</v>
      </c>
      <c r="Q232" s="175">
        <v>3</v>
      </c>
      <c r="R232" s="175">
        <v>1</v>
      </c>
      <c r="S232" s="175">
        <v>3</v>
      </c>
      <c r="T232" s="175">
        <v>2</v>
      </c>
      <c r="U232" s="175">
        <v>3</v>
      </c>
      <c r="V232" s="175">
        <v>3</v>
      </c>
      <c r="W232" s="175">
        <v>2</v>
      </c>
      <c r="X232" s="175">
        <v>1</v>
      </c>
      <c r="Y232" s="175">
        <v>3</v>
      </c>
      <c r="Z232" s="175">
        <v>7</v>
      </c>
      <c r="AA232" s="175">
        <v>8</v>
      </c>
      <c r="AB232" s="175"/>
      <c r="AC232" s="175"/>
      <c r="AD232" s="175"/>
      <c r="AE232" s="175"/>
      <c r="AF232" s="3"/>
      <c r="AG232" s="175"/>
      <c r="AH232" s="175"/>
      <c r="AI232" s="175"/>
      <c r="AJ232" s="175"/>
      <c r="AK232" s="175">
        <v>17</v>
      </c>
    </row>
    <row r="233" spans="1:37" x14ac:dyDescent="0.25">
      <c r="A233" s="5" t="s">
        <v>542</v>
      </c>
      <c r="B233" s="176">
        <v>9</v>
      </c>
      <c r="D233" s="176"/>
      <c r="E233" s="176"/>
      <c r="F233" s="176"/>
      <c r="G233" s="176"/>
      <c r="H233" s="176">
        <v>3</v>
      </c>
      <c r="I233" s="176">
        <v>3</v>
      </c>
      <c r="J233" s="176">
        <v>1</v>
      </c>
      <c r="K233" s="176">
        <v>1</v>
      </c>
      <c r="L233" s="176">
        <v>1</v>
      </c>
      <c r="M233" s="176">
        <v>1</v>
      </c>
      <c r="N233" s="176">
        <v>1</v>
      </c>
      <c r="O233" s="176">
        <v>1</v>
      </c>
      <c r="P233" s="176">
        <v>1</v>
      </c>
      <c r="Q233" s="176">
        <v>2</v>
      </c>
      <c r="R233" s="176">
        <v>1</v>
      </c>
      <c r="S233" s="176">
        <v>1</v>
      </c>
      <c r="T233" s="176">
        <v>1</v>
      </c>
      <c r="U233" s="176">
        <v>2</v>
      </c>
      <c r="V233" s="176">
        <v>1</v>
      </c>
      <c r="W233" s="176">
        <v>2</v>
      </c>
      <c r="X233" s="176">
        <v>7</v>
      </c>
      <c r="Y233" s="176">
        <v>1</v>
      </c>
      <c r="Z233" s="176">
        <v>2</v>
      </c>
      <c r="AA233" s="176">
        <v>17</v>
      </c>
      <c r="AB233" s="176">
        <v>3</v>
      </c>
      <c r="AC233" s="176">
        <v>5</v>
      </c>
      <c r="AD233" s="176"/>
      <c r="AE233" s="176"/>
      <c r="AF233" s="3"/>
      <c r="AG233" s="176"/>
      <c r="AH233" s="176"/>
      <c r="AI233" s="176"/>
      <c r="AJ233" s="176"/>
      <c r="AK233" s="176">
        <v>17</v>
      </c>
    </row>
    <row r="234" spans="1:37" x14ac:dyDescent="0.25">
      <c r="A234" s="5" t="s">
        <v>543</v>
      </c>
      <c r="B234" s="176">
        <v>9</v>
      </c>
      <c r="D234" s="176"/>
      <c r="E234" s="176"/>
      <c r="F234" s="176"/>
      <c r="G234" s="176"/>
      <c r="H234" s="176">
        <v>1</v>
      </c>
      <c r="I234" s="176">
        <v>3</v>
      </c>
      <c r="J234" s="176">
        <v>1</v>
      </c>
      <c r="K234" s="176">
        <v>1</v>
      </c>
      <c r="L234" s="176">
        <v>1</v>
      </c>
      <c r="M234" s="176">
        <v>1</v>
      </c>
      <c r="N234" s="176">
        <v>2</v>
      </c>
      <c r="O234" s="176">
        <v>1</v>
      </c>
      <c r="P234" s="176">
        <v>2</v>
      </c>
      <c r="Q234" s="176">
        <v>1</v>
      </c>
      <c r="R234" s="176">
        <v>2</v>
      </c>
      <c r="S234" s="176">
        <v>1</v>
      </c>
      <c r="T234" s="176">
        <v>2</v>
      </c>
      <c r="U234" s="176">
        <v>1</v>
      </c>
      <c r="V234" s="176">
        <v>4</v>
      </c>
      <c r="W234" s="176">
        <v>1</v>
      </c>
      <c r="X234" s="176">
        <v>5</v>
      </c>
      <c r="Y234" s="176">
        <v>3</v>
      </c>
      <c r="Z234" s="176">
        <v>6</v>
      </c>
      <c r="AA234" s="176">
        <v>3</v>
      </c>
      <c r="AB234" s="176">
        <v>1</v>
      </c>
      <c r="AC234" s="176">
        <v>3</v>
      </c>
      <c r="AD234" s="176">
        <v>5</v>
      </c>
      <c r="AE234" s="176"/>
      <c r="AF234" s="3"/>
      <c r="AG234" s="176"/>
      <c r="AH234" s="176"/>
      <c r="AI234" s="176"/>
      <c r="AJ234" s="176"/>
      <c r="AK234" s="176">
        <v>17</v>
      </c>
    </row>
    <row r="235" spans="1:37" x14ac:dyDescent="0.25">
      <c r="A235" s="5" t="s">
        <v>545</v>
      </c>
      <c r="B235" s="176">
        <v>9</v>
      </c>
      <c r="D235" s="176"/>
      <c r="E235" s="176"/>
      <c r="F235" s="176"/>
      <c r="G235" s="176"/>
      <c r="H235" s="176">
        <v>1</v>
      </c>
      <c r="I235" s="176">
        <v>1</v>
      </c>
      <c r="J235" s="176">
        <v>1</v>
      </c>
      <c r="K235" s="176">
        <v>3</v>
      </c>
      <c r="L235" s="176">
        <v>1</v>
      </c>
      <c r="M235" s="176">
        <v>1</v>
      </c>
      <c r="N235" s="176">
        <v>1</v>
      </c>
      <c r="O235" s="176">
        <v>3</v>
      </c>
      <c r="P235" s="176">
        <v>1</v>
      </c>
      <c r="Q235" s="176">
        <v>1</v>
      </c>
      <c r="R235" s="176">
        <v>2</v>
      </c>
      <c r="S235" s="176">
        <v>2</v>
      </c>
      <c r="T235" s="176">
        <v>5</v>
      </c>
      <c r="U235" s="176">
        <v>1</v>
      </c>
      <c r="V235" s="176">
        <v>1</v>
      </c>
      <c r="W235" s="176">
        <v>2</v>
      </c>
      <c r="X235" s="176">
        <v>2</v>
      </c>
      <c r="Y235" s="176">
        <v>7</v>
      </c>
      <c r="Z235" s="176">
        <v>5</v>
      </c>
      <c r="AA235" s="176">
        <v>5</v>
      </c>
      <c r="AB235" s="176">
        <v>7</v>
      </c>
      <c r="AC235" s="176">
        <v>1</v>
      </c>
      <c r="AD235" s="176"/>
      <c r="AE235" s="176"/>
      <c r="AF235" s="3"/>
      <c r="AG235" s="176"/>
      <c r="AH235" s="176"/>
      <c r="AI235" s="176"/>
      <c r="AJ235" s="176"/>
      <c r="AK235" s="176">
        <v>17</v>
      </c>
    </row>
    <row r="236" spans="1:37" x14ac:dyDescent="0.25">
      <c r="A236" s="5" t="s">
        <v>547</v>
      </c>
      <c r="B236" s="176">
        <v>9</v>
      </c>
      <c r="D236" s="176"/>
      <c r="E236" s="176"/>
      <c r="F236" s="176"/>
      <c r="G236" s="176"/>
      <c r="H236" s="176">
        <v>2</v>
      </c>
      <c r="I236" s="176">
        <v>2</v>
      </c>
      <c r="J236" s="176">
        <v>2</v>
      </c>
      <c r="K236" s="176">
        <v>4</v>
      </c>
      <c r="L236" s="176">
        <v>1</v>
      </c>
      <c r="M236" s="176">
        <v>1</v>
      </c>
      <c r="N236" s="176">
        <v>1</v>
      </c>
      <c r="O236" s="176">
        <v>1</v>
      </c>
      <c r="P236" s="176">
        <v>8</v>
      </c>
      <c r="Q236" s="176">
        <v>1</v>
      </c>
      <c r="R236" s="176">
        <v>1</v>
      </c>
      <c r="S236" s="176">
        <v>1</v>
      </c>
      <c r="T236" s="176">
        <v>1</v>
      </c>
      <c r="U236" s="176">
        <v>2</v>
      </c>
      <c r="V236" s="176">
        <v>1</v>
      </c>
      <c r="W236" s="176">
        <v>4</v>
      </c>
      <c r="X236" s="176">
        <v>2</v>
      </c>
      <c r="Y236" s="176">
        <v>5</v>
      </c>
      <c r="Z236" s="176">
        <v>1</v>
      </c>
      <c r="AA236" s="176">
        <v>1</v>
      </c>
      <c r="AB236" s="176">
        <v>1</v>
      </c>
      <c r="AC236" s="176">
        <v>2</v>
      </c>
      <c r="AD236" s="176">
        <v>6</v>
      </c>
      <c r="AE236" s="176">
        <v>1</v>
      </c>
      <c r="AF236" s="3"/>
      <c r="AG236" s="176"/>
      <c r="AH236" s="176"/>
      <c r="AI236" s="176"/>
      <c r="AJ236" s="176"/>
      <c r="AK236" s="176">
        <v>15</v>
      </c>
    </row>
    <row r="237" spans="1:37" x14ac:dyDescent="0.25">
      <c r="A237" s="5" t="s">
        <v>552</v>
      </c>
      <c r="B237" s="181">
        <v>9</v>
      </c>
      <c r="C237" s="181"/>
      <c r="D237" s="181"/>
      <c r="E237" s="181"/>
      <c r="F237" s="181"/>
      <c r="G237" s="181"/>
      <c r="H237" s="181">
        <v>1</v>
      </c>
      <c r="I237" s="181">
        <v>2</v>
      </c>
      <c r="J237" s="181">
        <v>1</v>
      </c>
      <c r="K237" s="181">
        <v>1</v>
      </c>
      <c r="L237" s="181">
        <v>1</v>
      </c>
      <c r="M237" s="181">
        <v>2</v>
      </c>
      <c r="N237" s="181">
        <v>3</v>
      </c>
      <c r="O237" s="181">
        <v>1</v>
      </c>
      <c r="P237" s="181">
        <v>1</v>
      </c>
      <c r="Q237" s="181">
        <v>1</v>
      </c>
      <c r="R237" s="181">
        <v>1</v>
      </c>
      <c r="S237" s="181">
        <v>3</v>
      </c>
      <c r="T237" s="181">
        <v>1</v>
      </c>
      <c r="U237" s="181">
        <v>2</v>
      </c>
      <c r="V237" s="181">
        <v>6</v>
      </c>
      <c r="W237" s="181">
        <v>4</v>
      </c>
      <c r="X237" s="181">
        <v>1</v>
      </c>
      <c r="Y237" s="181">
        <v>3</v>
      </c>
      <c r="Z237" s="181">
        <v>4</v>
      </c>
      <c r="AA237" s="181">
        <v>7</v>
      </c>
      <c r="AB237" s="181">
        <v>2</v>
      </c>
      <c r="AC237" s="181">
        <v>3</v>
      </c>
      <c r="AD237" s="181"/>
      <c r="AE237" s="181"/>
      <c r="AF237" s="3"/>
      <c r="AG237" s="181"/>
      <c r="AH237" s="181"/>
      <c r="AI237" s="181"/>
      <c r="AJ237" s="181"/>
      <c r="AK237" s="181">
        <v>15</v>
      </c>
    </row>
    <row r="238" spans="1:37" x14ac:dyDescent="0.25">
      <c r="A238" s="5" t="s">
        <v>554</v>
      </c>
      <c r="B238" s="181">
        <v>9</v>
      </c>
      <c r="C238" s="181"/>
      <c r="D238" s="181"/>
      <c r="E238" s="181"/>
      <c r="F238" s="181"/>
      <c r="G238" s="181"/>
      <c r="H238" s="181">
        <v>1</v>
      </c>
      <c r="I238" s="181">
        <v>3</v>
      </c>
      <c r="J238" s="181">
        <v>1</v>
      </c>
      <c r="K238" s="181">
        <v>1</v>
      </c>
      <c r="L238" s="181">
        <v>2</v>
      </c>
      <c r="M238" s="181">
        <v>2</v>
      </c>
      <c r="N238" s="181">
        <v>2</v>
      </c>
      <c r="O238" s="181">
        <v>1</v>
      </c>
      <c r="P238" s="181">
        <v>1</v>
      </c>
      <c r="Q238" s="181">
        <v>1</v>
      </c>
      <c r="R238" s="181">
        <v>2</v>
      </c>
      <c r="S238" s="181">
        <v>3</v>
      </c>
      <c r="T238" s="181">
        <v>1</v>
      </c>
      <c r="U238" s="181">
        <v>4</v>
      </c>
      <c r="V238" s="181">
        <v>4</v>
      </c>
      <c r="W238" s="181">
        <v>4</v>
      </c>
      <c r="X238" s="181">
        <v>7</v>
      </c>
      <c r="Y238" s="181">
        <v>1</v>
      </c>
      <c r="Z238" s="181">
        <v>1</v>
      </c>
      <c r="AA238" s="181">
        <v>2</v>
      </c>
      <c r="AB238" s="181">
        <v>1</v>
      </c>
      <c r="AC238" s="181">
        <v>1</v>
      </c>
      <c r="AD238" s="181">
        <v>11</v>
      </c>
      <c r="AE238" s="181"/>
      <c r="AF238" s="3"/>
      <c r="AG238" s="181"/>
      <c r="AH238" s="181"/>
      <c r="AI238" s="181"/>
      <c r="AJ238" s="181"/>
      <c r="AK238" s="181">
        <v>15</v>
      </c>
    </row>
    <row r="239" spans="1:37" x14ac:dyDescent="0.25">
      <c r="A239" s="5" t="s">
        <v>555</v>
      </c>
      <c r="B239" s="181">
        <v>9</v>
      </c>
      <c r="C239" s="181"/>
      <c r="D239" s="181"/>
      <c r="E239" s="181"/>
      <c r="F239" s="181"/>
      <c r="G239" s="181"/>
      <c r="H239" s="181">
        <v>1</v>
      </c>
      <c r="I239" s="181">
        <v>1</v>
      </c>
      <c r="J239" s="181">
        <v>1</v>
      </c>
      <c r="K239" s="181">
        <v>2</v>
      </c>
      <c r="L239" s="181">
        <v>1</v>
      </c>
      <c r="M239" s="181">
        <v>1</v>
      </c>
      <c r="N239" s="181">
        <v>2</v>
      </c>
      <c r="O239" s="181">
        <v>1</v>
      </c>
      <c r="P239" s="181">
        <v>5</v>
      </c>
      <c r="Q239" s="181">
        <v>2</v>
      </c>
      <c r="R239" s="181">
        <v>3</v>
      </c>
      <c r="S239" s="181">
        <v>1</v>
      </c>
      <c r="T239" s="181">
        <v>3</v>
      </c>
      <c r="U239" s="181">
        <v>2</v>
      </c>
      <c r="V239" s="181">
        <v>1</v>
      </c>
      <c r="W239" s="181">
        <v>2</v>
      </c>
      <c r="X239" s="181">
        <v>5</v>
      </c>
      <c r="Y239" s="181">
        <v>3</v>
      </c>
      <c r="Z239" s="181">
        <v>2</v>
      </c>
      <c r="AA239" s="181"/>
      <c r="AB239" s="181"/>
      <c r="AC239" s="181"/>
      <c r="AD239" s="181"/>
      <c r="AE239" s="181"/>
      <c r="AF239" s="3"/>
      <c r="AG239" s="181"/>
      <c r="AH239" s="181"/>
      <c r="AI239" s="181"/>
      <c r="AJ239" s="181"/>
      <c r="AK239" s="181">
        <v>16</v>
      </c>
    </row>
    <row r="240" spans="1:37" x14ac:dyDescent="0.25">
      <c r="A240" s="5" t="s">
        <v>557</v>
      </c>
      <c r="B240" s="181">
        <v>9</v>
      </c>
      <c r="C240" s="181"/>
      <c r="D240" s="181"/>
      <c r="E240" s="181"/>
      <c r="F240" s="181"/>
      <c r="G240" s="181"/>
      <c r="H240" s="181">
        <v>1</v>
      </c>
      <c r="I240" s="181">
        <v>2</v>
      </c>
      <c r="J240" s="181">
        <v>1</v>
      </c>
      <c r="K240" s="181">
        <v>2</v>
      </c>
      <c r="L240" s="181">
        <v>3</v>
      </c>
      <c r="M240" s="181">
        <v>1</v>
      </c>
      <c r="N240" s="181">
        <v>2</v>
      </c>
      <c r="O240" s="181">
        <v>1</v>
      </c>
      <c r="P240" s="181">
        <v>3</v>
      </c>
      <c r="Q240" s="181">
        <v>2</v>
      </c>
      <c r="R240" s="181">
        <v>2</v>
      </c>
      <c r="S240" s="181">
        <v>3</v>
      </c>
      <c r="T240" s="181">
        <v>3</v>
      </c>
      <c r="U240" s="181">
        <v>1</v>
      </c>
      <c r="V240" s="181">
        <v>4</v>
      </c>
      <c r="W240" s="181">
        <v>1</v>
      </c>
      <c r="X240" s="181">
        <v>2</v>
      </c>
      <c r="Y240" s="181">
        <v>2</v>
      </c>
      <c r="Z240" s="181">
        <v>1</v>
      </c>
      <c r="AA240" s="181">
        <v>5</v>
      </c>
      <c r="AB240" s="181"/>
      <c r="AC240" s="181"/>
      <c r="AD240" s="181"/>
      <c r="AE240" s="181"/>
      <c r="AF240" s="3"/>
      <c r="AG240" s="181"/>
      <c r="AH240" s="181"/>
      <c r="AI240" s="181"/>
      <c r="AJ240" s="181"/>
      <c r="AK240" s="181">
        <v>14</v>
      </c>
    </row>
    <row r="241" spans="1:37" x14ac:dyDescent="0.25">
      <c r="A241" s="5" t="s">
        <v>559</v>
      </c>
      <c r="B241" s="181">
        <v>9</v>
      </c>
      <c r="C241" s="181"/>
      <c r="D241" s="181"/>
      <c r="E241" s="181"/>
      <c r="F241" s="181"/>
      <c r="G241" s="181"/>
      <c r="H241" s="181">
        <v>2</v>
      </c>
      <c r="I241" s="181">
        <v>1</v>
      </c>
      <c r="J241" s="181">
        <v>3</v>
      </c>
      <c r="K241" s="181">
        <v>2</v>
      </c>
      <c r="L241" s="181">
        <v>2</v>
      </c>
      <c r="M241" s="181">
        <v>2</v>
      </c>
      <c r="N241" s="181">
        <v>3</v>
      </c>
      <c r="O241" s="181">
        <v>1</v>
      </c>
      <c r="P241" s="181">
        <v>2</v>
      </c>
      <c r="Q241" s="181">
        <v>1</v>
      </c>
      <c r="R241" s="181">
        <v>5</v>
      </c>
      <c r="S241" s="181">
        <v>1</v>
      </c>
      <c r="T241" s="181">
        <v>1</v>
      </c>
      <c r="U241" s="181">
        <v>1</v>
      </c>
      <c r="V241" s="181">
        <v>1</v>
      </c>
      <c r="W241" s="181">
        <v>3</v>
      </c>
      <c r="X241" s="181">
        <v>1</v>
      </c>
      <c r="Y241" s="181">
        <v>3</v>
      </c>
      <c r="Z241" s="181">
        <v>1</v>
      </c>
      <c r="AA241" s="181">
        <v>11</v>
      </c>
      <c r="AB241" s="181">
        <v>7</v>
      </c>
      <c r="AC241" s="181">
        <v>2</v>
      </c>
      <c r="AD241" s="181"/>
      <c r="AE241" s="181"/>
      <c r="AF241" s="3"/>
      <c r="AG241" s="181"/>
      <c r="AH241" s="181"/>
      <c r="AI241" s="181"/>
      <c r="AJ241" s="181"/>
      <c r="AK241" s="181">
        <v>15</v>
      </c>
    </row>
    <row r="242" spans="1:37" x14ac:dyDescent="0.25">
      <c r="A242" s="5" t="s">
        <v>560</v>
      </c>
      <c r="B242" s="181">
        <v>9</v>
      </c>
      <c r="C242" s="181"/>
      <c r="D242" s="181"/>
      <c r="E242" s="181"/>
      <c r="F242" s="181"/>
      <c r="G242" s="181"/>
      <c r="H242" s="181">
        <v>1</v>
      </c>
      <c r="I242" s="181">
        <v>2</v>
      </c>
      <c r="J242" s="181">
        <v>1</v>
      </c>
      <c r="K242" s="181">
        <v>1</v>
      </c>
      <c r="L242" s="181">
        <v>2</v>
      </c>
      <c r="M242" s="181">
        <v>1</v>
      </c>
      <c r="N242" s="181">
        <v>2</v>
      </c>
      <c r="O242" s="181">
        <v>2</v>
      </c>
      <c r="P242" s="181">
        <v>1</v>
      </c>
      <c r="Q242" s="181">
        <v>1</v>
      </c>
      <c r="R242" s="181">
        <v>1</v>
      </c>
      <c r="S242" s="181">
        <v>2</v>
      </c>
      <c r="T242" s="181">
        <v>2</v>
      </c>
      <c r="U242" s="181">
        <v>1</v>
      </c>
      <c r="V242" s="181">
        <v>2</v>
      </c>
      <c r="W242" s="181">
        <v>2</v>
      </c>
      <c r="X242" s="181">
        <v>1</v>
      </c>
      <c r="Y242" s="181">
        <v>2</v>
      </c>
      <c r="Z242" s="181">
        <v>4</v>
      </c>
      <c r="AA242" s="181">
        <v>1</v>
      </c>
      <c r="AB242" s="181">
        <v>6</v>
      </c>
      <c r="AC242" s="181">
        <v>8</v>
      </c>
      <c r="AD242" s="181">
        <v>2</v>
      </c>
      <c r="AE242" s="181"/>
      <c r="AF242" s="3"/>
      <c r="AG242" s="181"/>
      <c r="AH242" s="181"/>
      <c r="AI242" s="181"/>
      <c r="AJ242" s="181"/>
      <c r="AK242" s="181">
        <v>18</v>
      </c>
    </row>
    <row r="243" spans="1:37" x14ac:dyDescent="0.25">
      <c r="A243" s="5" t="s">
        <v>562</v>
      </c>
      <c r="B243" s="181">
        <v>9</v>
      </c>
      <c r="C243" s="181"/>
      <c r="D243" s="181"/>
      <c r="E243" s="181"/>
      <c r="F243" s="181"/>
      <c r="G243" s="181"/>
      <c r="H243" s="181">
        <v>1</v>
      </c>
      <c r="I243" s="181">
        <v>1</v>
      </c>
      <c r="J243" s="181">
        <v>3</v>
      </c>
      <c r="K243" s="181">
        <v>1</v>
      </c>
      <c r="L243" s="181">
        <v>2</v>
      </c>
      <c r="M243" s="181">
        <v>1</v>
      </c>
      <c r="N243" s="181">
        <v>3</v>
      </c>
      <c r="O243" s="181">
        <v>1</v>
      </c>
      <c r="P243" s="181">
        <v>1</v>
      </c>
      <c r="Q243" s="181">
        <v>3</v>
      </c>
      <c r="R243" s="181">
        <v>2</v>
      </c>
      <c r="S243" s="181">
        <v>2</v>
      </c>
      <c r="T243" s="181">
        <v>1</v>
      </c>
      <c r="U243" s="181">
        <v>4</v>
      </c>
      <c r="V243" s="181">
        <v>1</v>
      </c>
      <c r="W243" s="181">
        <v>3</v>
      </c>
      <c r="X243" s="181">
        <v>5</v>
      </c>
      <c r="Y243" s="181">
        <v>1</v>
      </c>
      <c r="Z243" s="181">
        <v>1</v>
      </c>
      <c r="AA243" s="181">
        <v>3</v>
      </c>
      <c r="AB243" s="181">
        <v>7</v>
      </c>
      <c r="AC243" s="181">
        <v>3</v>
      </c>
      <c r="AD243" s="181">
        <v>1</v>
      </c>
      <c r="AE243" s="181">
        <v>1</v>
      </c>
      <c r="AF243" s="3">
        <v>6</v>
      </c>
      <c r="AG243" s="181">
        <v>2</v>
      </c>
      <c r="AH243" s="181">
        <v>3</v>
      </c>
      <c r="AI243" s="181"/>
      <c r="AJ243" s="181"/>
      <c r="AK243" s="181">
        <v>16</v>
      </c>
    </row>
    <row r="244" spans="1:37" x14ac:dyDescent="0.25">
      <c r="A244" s="5" t="s">
        <v>564</v>
      </c>
      <c r="B244" s="181">
        <v>9</v>
      </c>
      <c r="C244" s="181"/>
      <c r="D244" s="181"/>
      <c r="E244" s="181"/>
      <c r="F244" s="181"/>
      <c r="G244" s="181"/>
      <c r="H244" s="181">
        <v>1</v>
      </c>
      <c r="I244" s="181">
        <v>3</v>
      </c>
      <c r="J244" s="181">
        <v>1</v>
      </c>
      <c r="K244" s="181">
        <v>1</v>
      </c>
      <c r="L244" s="181">
        <v>1</v>
      </c>
      <c r="M244" s="181">
        <v>1</v>
      </c>
      <c r="N244" s="181">
        <v>1</v>
      </c>
      <c r="O244" s="181">
        <v>3</v>
      </c>
      <c r="P244" s="181">
        <v>1</v>
      </c>
      <c r="Q244" s="181">
        <v>3</v>
      </c>
      <c r="R244" s="181">
        <v>3</v>
      </c>
      <c r="S244" s="181">
        <v>1</v>
      </c>
      <c r="T244" s="181">
        <v>5</v>
      </c>
      <c r="U244" s="181">
        <v>2</v>
      </c>
      <c r="V244" s="181">
        <v>4</v>
      </c>
      <c r="W244" s="181">
        <v>3</v>
      </c>
      <c r="X244" s="181">
        <v>6</v>
      </c>
      <c r="Y244" s="181">
        <v>3</v>
      </c>
      <c r="Z244" s="181">
        <v>1</v>
      </c>
      <c r="AA244" s="181">
        <v>7</v>
      </c>
      <c r="AB244" s="181">
        <v>1</v>
      </c>
      <c r="AC244" s="181">
        <v>2</v>
      </c>
      <c r="AD244" s="181">
        <v>6</v>
      </c>
      <c r="AE244" s="181">
        <v>2</v>
      </c>
      <c r="AF244" s="3"/>
      <c r="AG244" s="181"/>
      <c r="AH244" s="181"/>
      <c r="AI244" s="181"/>
      <c r="AJ244" s="181"/>
      <c r="AK244" s="181">
        <v>14</v>
      </c>
    </row>
    <row r="245" spans="1:37" x14ac:dyDescent="0.25">
      <c r="A245" s="5" t="s">
        <v>566</v>
      </c>
      <c r="B245" s="181">
        <v>9</v>
      </c>
      <c r="C245" s="181"/>
      <c r="D245" s="181"/>
      <c r="E245" s="181"/>
      <c r="F245" s="181"/>
      <c r="G245" s="181"/>
      <c r="H245" s="181">
        <v>2</v>
      </c>
      <c r="I245" s="181">
        <v>1</v>
      </c>
      <c r="J245" s="181">
        <v>1</v>
      </c>
      <c r="K245" s="181">
        <v>2</v>
      </c>
      <c r="L245" s="181">
        <v>1</v>
      </c>
      <c r="M245" s="181">
        <v>4</v>
      </c>
      <c r="N245" s="181">
        <v>1</v>
      </c>
      <c r="O245" s="181">
        <v>1</v>
      </c>
      <c r="P245" s="181">
        <v>4</v>
      </c>
      <c r="Q245" s="181">
        <v>2</v>
      </c>
      <c r="R245" s="181">
        <v>1</v>
      </c>
      <c r="S245" s="181">
        <v>2</v>
      </c>
      <c r="T245" s="181">
        <v>3</v>
      </c>
      <c r="U245" s="181">
        <v>1</v>
      </c>
      <c r="V245" s="181">
        <v>3</v>
      </c>
      <c r="W245" s="181">
        <v>1</v>
      </c>
      <c r="X245" s="181">
        <v>1</v>
      </c>
      <c r="Y245" s="181">
        <v>11</v>
      </c>
      <c r="Z245" s="181">
        <v>1</v>
      </c>
      <c r="AA245" s="181">
        <v>4</v>
      </c>
      <c r="AB245" s="181">
        <v>3</v>
      </c>
      <c r="AC245" s="181"/>
      <c r="AD245" s="181"/>
      <c r="AE245" s="181"/>
      <c r="AF245" s="3"/>
      <c r="AG245" s="181"/>
      <c r="AH245" s="181"/>
      <c r="AI245" s="181"/>
      <c r="AJ245" s="181"/>
      <c r="AK245" s="181">
        <v>15</v>
      </c>
    </row>
    <row r="246" spans="1:37" x14ac:dyDescent="0.25">
      <c r="A246" s="5" t="s">
        <v>570</v>
      </c>
      <c r="B246" s="181">
        <v>9</v>
      </c>
      <c r="C246" s="181"/>
      <c r="D246" s="181"/>
      <c r="E246" s="181"/>
      <c r="F246" s="181"/>
      <c r="G246" s="181"/>
      <c r="H246" s="181">
        <v>1</v>
      </c>
      <c r="I246" s="181">
        <v>1</v>
      </c>
      <c r="J246" s="181">
        <v>6</v>
      </c>
      <c r="K246" s="181">
        <v>1</v>
      </c>
      <c r="L246" s="181">
        <v>2</v>
      </c>
      <c r="M246" s="181">
        <v>2</v>
      </c>
      <c r="N246" s="181">
        <v>1</v>
      </c>
      <c r="O246" s="181">
        <v>1</v>
      </c>
      <c r="P246" s="181">
        <v>1</v>
      </c>
      <c r="Q246" s="181">
        <v>1</v>
      </c>
      <c r="R246" s="181">
        <v>3</v>
      </c>
      <c r="S246" s="181">
        <v>1</v>
      </c>
      <c r="T246" s="181">
        <v>2</v>
      </c>
      <c r="U246" s="181">
        <v>1</v>
      </c>
      <c r="V246" s="181">
        <v>5</v>
      </c>
      <c r="W246" s="181">
        <v>5</v>
      </c>
      <c r="X246" s="181">
        <v>1</v>
      </c>
      <c r="Y246" s="181">
        <v>7</v>
      </c>
      <c r="Z246" s="181"/>
      <c r="AA246" s="181"/>
      <c r="AB246" s="181"/>
      <c r="AC246" s="181"/>
      <c r="AD246" s="181"/>
      <c r="AE246" s="181"/>
      <c r="AF246" s="3"/>
      <c r="AG246" s="181"/>
      <c r="AH246" s="181"/>
      <c r="AI246" s="181"/>
      <c r="AJ246" s="181"/>
      <c r="AK246" s="181">
        <v>15</v>
      </c>
    </row>
    <row r="249" spans="1:37" x14ac:dyDescent="0.25">
      <c r="AK249" s="2"/>
    </row>
    <row r="250" spans="1:37" x14ac:dyDescent="0.25">
      <c r="A250" s="1" t="s">
        <v>239</v>
      </c>
      <c r="B250" s="1">
        <v>10</v>
      </c>
      <c r="I250" s="1">
        <v>2</v>
      </c>
      <c r="J250" s="1">
        <v>3</v>
      </c>
      <c r="K250" s="1">
        <v>1</v>
      </c>
      <c r="L250" s="1">
        <v>1</v>
      </c>
      <c r="M250" s="1">
        <v>3</v>
      </c>
      <c r="N250" s="1">
        <v>1</v>
      </c>
      <c r="O250" s="1">
        <v>1</v>
      </c>
      <c r="P250" s="1">
        <v>2</v>
      </c>
      <c r="Q250" s="1">
        <v>2</v>
      </c>
      <c r="R250" s="1">
        <v>2</v>
      </c>
      <c r="S250" s="1">
        <v>1</v>
      </c>
      <c r="T250" s="1">
        <v>5</v>
      </c>
      <c r="U250" s="1">
        <v>1</v>
      </c>
      <c r="V250" s="1">
        <v>3</v>
      </c>
      <c r="W250" s="1">
        <v>6</v>
      </c>
      <c r="X250" s="1">
        <v>4</v>
      </c>
      <c r="AK250" s="1">
        <v>14</v>
      </c>
    </row>
    <row r="251" spans="1:37" x14ac:dyDescent="0.25">
      <c r="A251" s="1" t="s">
        <v>240</v>
      </c>
      <c r="B251" s="1">
        <v>10</v>
      </c>
      <c r="I251" s="1">
        <v>1</v>
      </c>
      <c r="J251" s="1">
        <v>5</v>
      </c>
      <c r="K251" s="1">
        <v>1</v>
      </c>
      <c r="L251" s="1">
        <v>1</v>
      </c>
      <c r="M251" s="1">
        <v>1</v>
      </c>
      <c r="N251" s="1">
        <v>2</v>
      </c>
      <c r="O251" s="1">
        <v>7</v>
      </c>
      <c r="P251" s="1">
        <v>2</v>
      </c>
      <c r="Q251" s="1">
        <v>2</v>
      </c>
      <c r="R251" s="1">
        <v>2</v>
      </c>
      <c r="S251" s="1">
        <v>3</v>
      </c>
      <c r="T251" s="1">
        <v>1</v>
      </c>
      <c r="U251" s="1">
        <v>1</v>
      </c>
      <c r="V251" s="1">
        <v>9</v>
      </c>
      <c r="W251" s="1">
        <v>2</v>
      </c>
      <c r="X251" s="1">
        <v>3</v>
      </c>
      <c r="AK251" s="1">
        <v>13</v>
      </c>
    </row>
    <row r="252" spans="1:37" x14ac:dyDescent="0.25">
      <c r="A252" s="1" t="s">
        <v>241</v>
      </c>
      <c r="B252" s="1">
        <v>10</v>
      </c>
      <c r="I252" s="1">
        <v>1</v>
      </c>
      <c r="J252" s="1">
        <v>1</v>
      </c>
      <c r="K252" s="1">
        <v>2</v>
      </c>
      <c r="L252" s="1">
        <v>1</v>
      </c>
      <c r="M252" s="1">
        <v>1</v>
      </c>
      <c r="N252" s="1">
        <v>1</v>
      </c>
      <c r="O252" s="1">
        <v>1</v>
      </c>
      <c r="P252" s="1">
        <v>4</v>
      </c>
      <c r="Q252" s="1">
        <v>1</v>
      </c>
      <c r="R252" s="1">
        <v>2</v>
      </c>
      <c r="S252" s="1">
        <v>1</v>
      </c>
      <c r="T252" s="1">
        <v>1</v>
      </c>
      <c r="U252" s="1">
        <v>2</v>
      </c>
      <c r="V252" s="1">
        <v>2</v>
      </c>
      <c r="W252" s="1">
        <v>1</v>
      </c>
      <c r="X252" s="1">
        <v>1</v>
      </c>
      <c r="Y252" s="1">
        <v>6</v>
      </c>
      <c r="Z252" s="1">
        <v>2</v>
      </c>
      <c r="AA252" s="1">
        <v>4</v>
      </c>
      <c r="AB252" s="1">
        <v>1</v>
      </c>
      <c r="AC252" s="1">
        <v>6</v>
      </c>
      <c r="AK252" s="1">
        <v>17</v>
      </c>
    </row>
    <row r="253" spans="1:37" x14ac:dyDescent="0.25">
      <c r="A253" s="1" t="s">
        <v>246</v>
      </c>
      <c r="B253" s="1">
        <v>10</v>
      </c>
      <c r="I253" s="1">
        <v>1</v>
      </c>
      <c r="J253" s="1">
        <v>1</v>
      </c>
      <c r="K253" s="1">
        <v>1</v>
      </c>
      <c r="L253" s="1">
        <v>1</v>
      </c>
      <c r="M253" s="1">
        <v>2</v>
      </c>
      <c r="N253" s="1">
        <v>1</v>
      </c>
      <c r="O253" s="1">
        <v>2</v>
      </c>
      <c r="P253" s="1">
        <v>4</v>
      </c>
      <c r="Q253" s="1">
        <v>2</v>
      </c>
      <c r="R253" s="1">
        <v>4</v>
      </c>
      <c r="S253" s="1">
        <v>3</v>
      </c>
      <c r="T253" s="1">
        <v>1</v>
      </c>
      <c r="U253" s="1">
        <v>2</v>
      </c>
      <c r="V253" s="1">
        <v>1</v>
      </c>
      <c r="W253" s="1">
        <v>1</v>
      </c>
      <c r="X253" s="1">
        <v>2</v>
      </c>
      <c r="Y253" s="1">
        <v>2</v>
      </c>
      <c r="Z253" s="1">
        <v>1</v>
      </c>
      <c r="AA253" s="1">
        <v>5</v>
      </c>
      <c r="AB253" s="1">
        <v>9</v>
      </c>
      <c r="AC253" s="1">
        <v>2</v>
      </c>
      <c r="AK253" s="1">
        <v>16</v>
      </c>
    </row>
    <row r="254" spans="1:37" x14ac:dyDescent="0.25">
      <c r="A254" s="1" t="s">
        <v>253</v>
      </c>
      <c r="B254" s="1">
        <v>10</v>
      </c>
      <c r="I254" s="1">
        <v>1</v>
      </c>
      <c r="J254" s="1">
        <v>2</v>
      </c>
      <c r="K254" s="1">
        <v>1</v>
      </c>
      <c r="L254" s="1">
        <v>1</v>
      </c>
      <c r="M254" s="1">
        <v>2</v>
      </c>
      <c r="N254" s="1">
        <v>1</v>
      </c>
      <c r="O254" s="1">
        <v>1</v>
      </c>
      <c r="P254" s="1">
        <v>1</v>
      </c>
      <c r="Q254" s="1">
        <v>1</v>
      </c>
      <c r="R254" s="1">
        <v>1</v>
      </c>
      <c r="S254" s="1">
        <v>1</v>
      </c>
      <c r="T254" s="1">
        <v>4</v>
      </c>
      <c r="U254" s="1">
        <v>3</v>
      </c>
      <c r="V254" s="1">
        <v>3</v>
      </c>
      <c r="W254" s="1">
        <v>1</v>
      </c>
      <c r="X254" s="1">
        <v>1</v>
      </c>
      <c r="Y254" s="1">
        <v>2</v>
      </c>
      <c r="Z254" s="1">
        <v>6</v>
      </c>
      <c r="AA254" s="1">
        <v>3</v>
      </c>
      <c r="AB254" s="1">
        <v>1</v>
      </c>
      <c r="AC254" s="1">
        <v>7</v>
      </c>
      <c r="AD254" s="1">
        <v>2</v>
      </c>
      <c r="AE254" s="1">
        <v>10</v>
      </c>
      <c r="AK254" s="1">
        <v>17</v>
      </c>
    </row>
    <row r="255" spans="1:37" x14ac:dyDescent="0.25">
      <c r="A255" s="1" t="s">
        <v>267</v>
      </c>
      <c r="B255" s="1">
        <v>10</v>
      </c>
      <c r="I255" s="1">
        <v>1</v>
      </c>
      <c r="J255" s="1">
        <v>1</v>
      </c>
      <c r="K255" s="1">
        <v>1</v>
      </c>
      <c r="L255" s="1">
        <v>1</v>
      </c>
      <c r="M255" s="1">
        <v>1</v>
      </c>
      <c r="N255" s="1">
        <v>1</v>
      </c>
      <c r="O255" s="1">
        <v>3</v>
      </c>
      <c r="P255" s="1">
        <v>3</v>
      </c>
      <c r="Q255" s="1">
        <v>1</v>
      </c>
      <c r="R255" s="1">
        <v>2</v>
      </c>
      <c r="S255" s="1">
        <v>1</v>
      </c>
      <c r="T255" s="1">
        <v>8</v>
      </c>
      <c r="U255" s="1">
        <v>4</v>
      </c>
      <c r="V255" s="1">
        <v>2</v>
      </c>
      <c r="W255" s="1">
        <v>2</v>
      </c>
      <c r="X255" s="1">
        <v>13</v>
      </c>
      <c r="Y255" s="1">
        <v>9</v>
      </c>
      <c r="Z255" s="1">
        <v>3</v>
      </c>
      <c r="AA255" s="1">
        <v>3</v>
      </c>
      <c r="AK255" s="1">
        <v>14</v>
      </c>
    </row>
    <row r="256" spans="1:37" x14ac:dyDescent="0.25">
      <c r="A256" s="1" t="s">
        <v>273</v>
      </c>
      <c r="B256" s="1">
        <v>10</v>
      </c>
      <c r="I256" s="1">
        <v>2</v>
      </c>
      <c r="J256" s="1">
        <v>1</v>
      </c>
      <c r="K256" s="1">
        <v>2</v>
      </c>
      <c r="L256" s="1">
        <v>2</v>
      </c>
      <c r="M256" s="1">
        <v>2</v>
      </c>
      <c r="N256" s="1">
        <v>1</v>
      </c>
      <c r="O256" s="1">
        <v>1</v>
      </c>
      <c r="P256" s="1">
        <v>1</v>
      </c>
      <c r="Q256" s="1">
        <v>1</v>
      </c>
      <c r="R256" s="1">
        <v>5</v>
      </c>
      <c r="S256" s="1">
        <v>1</v>
      </c>
      <c r="T256" s="1">
        <v>4</v>
      </c>
      <c r="U256" s="1">
        <v>2</v>
      </c>
      <c r="V256" s="1">
        <v>3</v>
      </c>
      <c r="W256" s="1">
        <v>1</v>
      </c>
      <c r="X256" s="1">
        <v>3</v>
      </c>
      <c r="Y256" s="1">
        <v>6</v>
      </c>
      <c r="Z256" s="1">
        <v>2</v>
      </c>
      <c r="AA256" s="1">
        <v>7</v>
      </c>
      <c r="AB256" s="1">
        <v>4</v>
      </c>
      <c r="AC256" s="1">
        <v>1</v>
      </c>
      <c r="AK256" s="1">
        <v>15</v>
      </c>
    </row>
    <row r="257" spans="1:37" x14ac:dyDescent="0.25">
      <c r="A257" s="1" t="s">
        <v>284</v>
      </c>
      <c r="B257" s="1">
        <v>10</v>
      </c>
      <c r="I257" s="1">
        <v>2</v>
      </c>
      <c r="J257" s="1">
        <v>3</v>
      </c>
      <c r="K257" s="1">
        <v>1</v>
      </c>
      <c r="L257" s="1">
        <v>2</v>
      </c>
      <c r="M257" s="1">
        <v>3</v>
      </c>
      <c r="N257" s="1">
        <v>1</v>
      </c>
      <c r="O257" s="1">
        <v>3</v>
      </c>
      <c r="P257" s="1">
        <v>2</v>
      </c>
      <c r="Q257" s="1">
        <v>1</v>
      </c>
      <c r="R257" s="1">
        <v>1</v>
      </c>
      <c r="S257" s="1">
        <v>1</v>
      </c>
      <c r="T257" s="1">
        <v>3</v>
      </c>
      <c r="U257" s="1">
        <v>2</v>
      </c>
      <c r="V257" s="1">
        <v>4</v>
      </c>
      <c r="W257" s="1">
        <v>4</v>
      </c>
      <c r="X257" s="1">
        <v>4</v>
      </c>
      <c r="Y257" s="1">
        <v>3</v>
      </c>
      <c r="Z257" s="1">
        <v>2</v>
      </c>
      <c r="AA257" s="1">
        <v>2</v>
      </c>
      <c r="AB257" s="1">
        <v>1</v>
      </c>
      <c r="AC257" s="1">
        <v>5</v>
      </c>
      <c r="AK257" s="1">
        <v>14</v>
      </c>
    </row>
    <row r="258" spans="1:37" x14ac:dyDescent="0.25">
      <c r="A258" s="1" t="s">
        <v>289</v>
      </c>
      <c r="B258" s="1">
        <v>10</v>
      </c>
      <c r="I258" s="1">
        <v>3</v>
      </c>
      <c r="J258" s="1">
        <v>1</v>
      </c>
      <c r="K258" s="1">
        <v>1</v>
      </c>
      <c r="L258" s="1">
        <v>2</v>
      </c>
      <c r="M258" s="1">
        <v>2</v>
      </c>
      <c r="N258" s="1">
        <v>1</v>
      </c>
      <c r="O258" s="1">
        <v>1</v>
      </c>
      <c r="P258" s="1">
        <v>6</v>
      </c>
      <c r="Q258" s="1">
        <v>1</v>
      </c>
      <c r="R258" s="1">
        <v>4</v>
      </c>
      <c r="S258" s="1">
        <v>2</v>
      </c>
      <c r="T258" s="1">
        <v>4</v>
      </c>
      <c r="U258" s="1">
        <v>1</v>
      </c>
      <c r="V258" s="1">
        <v>4</v>
      </c>
      <c r="W258" s="1">
        <v>3</v>
      </c>
      <c r="X258" s="1">
        <v>6</v>
      </c>
      <c r="Y258" s="1">
        <v>1</v>
      </c>
      <c r="Z258" s="1">
        <v>3</v>
      </c>
      <c r="AA258" s="1">
        <v>3</v>
      </c>
      <c r="AB258" s="1">
        <v>2</v>
      </c>
      <c r="AC258" s="1">
        <v>6</v>
      </c>
      <c r="AD258" s="1">
        <v>1</v>
      </c>
      <c r="AE258" s="1">
        <v>2</v>
      </c>
      <c r="AF258" s="1">
        <v>6</v>
      </c>
      <c r="AK258" s="1">
        <v>13</v>
      </c>
    </row>
    <row r="259" spans="1:37" x14ac:dyDescent="0.25">
      <c r="A259" s="1" t="s">
        <v>295</v>
      </c>
      <c r="B259" s="1">
        <v>10</v>
      </c>
      <c r="I259" s="1">
        <v>1</v>
      </c>
      <c r="J259" s="1">
        <v>2</v>
      </c>
      <c r="K259" s="1">
        <v>1</v>
      </c>
      <c r="L259" s="1">
        <v>1</v>
      </c>
      <c r="M259" s="1">
        <v>1</v>
      </c>
      <c r="N259" s="1">
        <v>1</v>
      </c>
      <c r="O259" s="1">
        <v>1</v>
      </c>
      <c r="P259" s="1">
        <v>1</v>
      </c>
      <c r="Q259" s="1">
        <v>2</v>
      </c>
      <c r="R259" s="1">
        <v>1</v>
      </c>
      <c r="S259" s="1">
        <v>2</v>
      </c>
      <c r="T259" s="1">
        <v>3</v>
      </c>
      <c r="U259" s="1">
        <v>1</v>
      </c>
      <c r="V259" s="1">
        <v>2</v>
      </c>
      <c r="W259" s="1">
        <v>1</v>
      </c>
      <c r="X259" s="1">
        <v>16</v>
      </c>
      <c r="Y259" s="1">
        <v>1</v>
      </c>
      <c r="Z259" s="1">
        <v>1</v>
      </c>
      <c r="AA259" s="1">
        <v>2</v>
      </c>
      <c r="AB259" s="1">
        <v>1</v>
      </c>
      <c r="AC259" s="1">
        <v>3</v>
      </c>
      <c r="AD259" s="1">
        <v>11</v>
      </c>
      <c r="AK259" s="1">
        <v>15</v>
      </c>
    </row>
    <row r="260" spans="1:37" x14ac:dyDescent="0.25">
      <c r="A260" s="1" t="s">
        <v>300</v>
      </c>
      <c r="B260" s="1">
        <v>10</v>
      </c>
      <c r="I260" s="1">
        <v>1</v>
      </c>
      <c r="J260" s="1">
        <v>1</v>
      </c>
      <c r="K260" s="1">
        <v>1</v>
      </c>
      <c r="L260" s="1">
        <v>1</v>
      </c>
      <c r="M260" s="1">
        <v>2</v>
      </c>
      <c r="N260" s="1">
        <v>5</v>
      </c>
      <c r="O260" s="1">
        <v>5</v>
      </c>
      <c r="P260" s="1">
        <v>3</v>
      </c>
      <c r="Q260" s="1">
        <v>1</v>
      </c>
      <c r="R260" s="1">
        <v>4</v>
      </c>
      <c r="S260" s="1">
        <v>1</v>
      </c>
      <c r="T260" s="1">
        <v>2</v>
      </c>
      <c r="U260" s="1">
        <v>2</v>
      </c>
      <c r="V260" s="1">
        <v>3</v>
      </c>
      <c r="W260" s="1">
        <v>3</v>
      </c>
      <c r="X260" s="1">
        <v>3</v>
      </c>
      <c r="Y260" s="1">
        <v>1</v>
      </c>
      <c r="Z260" s="1">
        <v>6</v>
      </c>
      <c r="AA260" s="1">
        <v>1</v>
      </c>
      <c r="AB260" s="1">
        <v>7</v>
      </c>
      <c r="AC260" s="1">
        <v>5</v>
      </c>
      <c r="AD260" s="1">
        <v>3</v>
      </c>
      <c r="AE260" s="1">
        <v>3</v>
      </c>
      <c r="AK260" s="1">
        <v>13</v>
      </c>
    </row>
    <row r="261" spans="1:37" x14ac:dyDescent="0.25">
      <c r="A261" s="13" t="s">
        <v>310</v>
      </c>
      <c r="B261" s="13">
        <v>10</v>
      </c>
      <c r="E261" s="13"/>
      <c r="F261" s="13"/>
      <c r="G261" s="13"/>
      <c r="H261" s="13"/>
      <c r="I261" s="13">
        <v>1</v>
      </c>
      <c r="J261" s="13">
        <v>2</v>
      </c>
      <c r="K261" s="13">
        <v>1</v>
      </c>
      <c r="L261" s="13">
        <v>1</v>
      </c>
      <c r="M261" s="13">
        <v>1</v>
      </c>
      <c r="N261" s="13">
        <v>1</v>
      </c>
      <c r="O261" s="13">
        <v>1</v>
      </c>
      <c r="P261" s="13">
        <v>2</v>
      </c>
      <c r="Q261" s="13">
        <v>1</v>
      </c>
      <c r="R261" s="13">
        <v>1</v>
      </c>
      <c r="S261" s="13">
        <v>3</v>
      </c>
      <c r="T261" s="13">
        <v>2</v>
      </c>
      <c r="U261" s="13">
        <v>2</v>
      </c>
      <c r="V261" s="13">
        <v>3</v>
      </c>
      <c r="W261" s="13">
        <v>7</v>
      </c>
      <c r="X261" s="13">
        <v>2</v>
      </c>
      <c r="Y261" s="13">
        <v>1</v>
      </c>
      <c r="Z261" s="13">
        <v>2</v>
      </c>
      <c r="AA261" s="13">
        <v>4</v>
      </c>
      <c r="AB261" s="13">
        <v>1</v>
      </c>
      <c r="AC261" s="13">
        <v>2</v>
      </c>
      <c r="AD261" s="13">
        <v>2</v>
      </c>
      <c r="AE261" s="13"/>
      <c r="AF261" s="13"/>
      <c r="AG261" s="13"/>
      <c r="AH261" s="13"/>
      <c r="AI261" s="13"/>
      <c r="AJ261" s="13"/>
      <c r="AK261" s="13">
        <v>15</v>
      </c>
    </row>
    <row r="262" spans="1:37" x14ac:dyDescent="0.25">
      <c r="A262" s="14" t="s">
        <v>312</v>
      </c>
      <c r="B262" s="14">
        <v>10</v>
      </c>
      <c r="E262" s="14"/>
      <c r="F262" s="14"/>
      <c r="G262" s="14"/>
      <c r="H262" s="14"/>
      <c r="I262" s="14">
        <v>1</v>
      </c>
      <c r="J262" s="14">
        <v>1</v>
      </c>
      <c r="K262" s="14">
        <v>1</v>
      </c>
      <c r="L262" s="14">
        <v>3</v>
      </c>
      <c r="M262" s="14">
        <v>1</v>
      </c>
      <c r="N262" s="14">
        <v>1</v>
      </c>
      <c r="O262" s="14">
        <v>2</v>
      </c>
      <c r="P262" s="14">
        <v>2</v>
      </c>
      <c r="Q262" s="14">
        <v>1</v>
      </c>
      <c r="R262" s="14">
        <v>2</v>
      </c>
      <c r="S262" s="14">
        <v>1</v>
      </c>
      <c r="T262" s="14">
        <v>1</v>
      </c>
      <c r="U262" s="14">
        <v>1</v>
      </c>
      <c r="V262" s="14">
        <v>1</v>
      </c>
      <c r="W262" s="14">
        <v>1</v>
      </c>
      <c r="X262" s="14">
        <v>1</v>
      </c>
      <c r="Y262" s="14">
        <v>8</v>
      </c>
      <c r="Z262" s="14">
        <v>1</v>
      </c>
      <c r="AA262" s="14">
        <v>3</v>
      </c>
      <c r="AB262" s="14">
        <v>3</v>
      </c>
      <c r="AC262" s="14">
        <v>2</v>
      </c>
      <c r="AD262" s="14">
        <v>1</v>
      </c>
      <c r="AE262" s="14">
        <v>9</v>
      </c>
      <c r="AF262" s="14">
        <v>1</v>
      </c>
      <c r="AG262" s="14"/>
      <c r="AH262" s="14"/>
      <c r="AI262" s="14"/>
      <c r="AJ262" s="14"/>
      <c r="AK262" s="14">
        <v>18</v>
      </c>
    </row>
    <row r="263" spans="1:37" x14ac:dyDescent="0.25">
      <c r="A263" s="17" t="s">
        <v>314</v>
      </c>
      <c r="B263" s="17">
        <v>10</v>
      </c>
      <c r="E263" s="17"/>
      <c r="F263" s="17"/>
      <c r="G263" s="17"/>
      <c r="H263" s="17"/>
      <c r="I263" s="17">
        <v>2</v>
      </c>
      <c r="J263" s="17">
        <v>1</v>
      </c>
      <c r="K263" s="17">
        <v>1</v>
      </c>
      <c r="L263" s="17">
        <v>2</v>
      </c>
      <c r="M263" s="17">
        <v>1</v>
      </c>
      <c r="N263" s="17">
        <v>1</v>
      </c>
      <c r="O263" s="17">
        <v>1</v>
      </c>
      <c r="P263" s="17">
        <v>1</v>
      </c>
      <c r="Q263" s="17">
        <v>1</v>
      </c>
      <c r="R263" s="17">
        <v>3</v>
      </c>
      <c r="S263" s="17">
        <v>1</v>
      </c>
      <c r="T263" s="17">
        <v>1</v>
      </c>
      <c r="U263" s="17">
        <v>1</v>
      </c>
      <c r="V263" s="17">
        <v>1</v>
      </c>
      <c r="W263" s="17">
        <v>8</v>
      </c>
      <c r="X263" s="17">
        <v>2</v>
      </c>
      <c r="Y263" s="17">
        <v>14</v>
      </c>
      <c r="Z263" s="17">
        <v>3</v>
      </c>
      <c r="AA263" s="17">
        <v>1</v>
      </c>
      <c r="AB263" s="17"/>
      <c r="AC263" s="17"/>
      <c r="AD263" s="17"/>
      <c r="AE263" s="17"/>
      <c r="AF263" s="3"/>
      <c r="AG263" s="17"/>
      <c r="AH263" s="17"/>
      <c r="AI263" s="17"/>
      <c r="AJ263" s="17"/>
      <c r="AK263" s="17">
        <v>16</v>
      </c>
    </row>
    <row r="264" spans="1:37" x14ac:dyDescent="0.25">
      <c r="A264" s="17" t="s">
        <v>317</v>
      </c>
      <c r="B264" s="17">
        <v>10</v>
      </c>
      <c r="E264" s="17"/>
      <c r="F264" s="17"/>
      <c r="G264" s="17"/>
      <c r="H264" s="17"/>
      <c r="I264" s="17">
        <v>1</v>
      </c>
      <c r="J264" s="17">
        <v>1</v>
      </c>
      <c r="K264" s="17">
        <v>1</v>
      </c>
      <c r="L264" s="17">
        <v>3</v>
      </c>
      <c r="M264" s="17">
        <v>1</v>
      </c>
      <c r="N264" s="17">
        <v>7</v>
      </c>
      <c r="O264" s="17">
        <v>1</v>
      </c>
      <c r="P264" s="17">
        <v>1</v>
      </c>
      <c r="Q264" s="17">
        <v>2</v>
      </c>
      <c r="R264" s="17">
        <v>1</v>
      </c>
      <c r="S264" s="17">
        <v>3</v>
      </c>
      <c r="T264" s="17">
        <v>1</v>
      </c>
      <c r="U264" s="17">
        <v>1</v>
      </c>
      <c r="V264" s="17">
        <v>3</v>
      </c>
      <c r="W264" s="17">
        <v>1</v>
      </c>
      <c r="X264" s="17">
        <v>5</v>
      </c>
      <c r="Y264" s="17">
        <v>6</v>
      </c>
      <c r="Z264" s="17">
        <v>1</v>
      </c>
      <c r="AA264" s="17">
        <v>2</v>
      </c>
      <c r="AB264" s="17">
        <v>11</v>
      </c>
      <c r="AC264" s="17">
        <v>3</v>
      </c>
      <c r="AD264" s="17">
        <v>7</v>
      </c>
      <c r="AE264" s="17"/>
      <c r="AF264" s="3"/>
      <c r="AG264" s="17"/>
      <c r="AH264" s="17"/>
      <c r="AI264" s="17"/>
      <c r="AJ264" s="17"/>
      <c r="AK264" s="17">
        <v>15</v>
      </c>
    </row>
    <row r="265" spans="1:37" x14ac:dyDescent="0.25">
      <c r="A265" s="18" t="s">
        <v>318</v>
      </c>
      <c r="B265" s="18">
        <v>10</v>
      </c>
      <c r="E265" s="18"/>
      <c r="F265" s="18"/>
      <c r="G265" s="18"/>
      <c r="H265" s="18"/>
      <c r="I265" s="18">
        <v>1</v>
      </c>
      <c r="J265" s="18">
        <v>1</v>
      </c>
      <c r="K265" s="18">
        <v>1</v>
      </c>
      <c r="L265" s="18">
        <v>1</v>
      </c>
      <c r="M265" s="18">
        <v>1</v>
      </c>
      <c r="N265" s="18">
        <v>6</v>
      </c>
      <c r="O265" s="18">
        <v>1</v>
      </c>
      <c r="P265" s="18">
        <v>2</v>
      </c>
      <c r="Q265" s="18">
        <v>1</v>
      </c>
      <c r="R265" s="18">
        <v>1</v>
      </c>
      <c r="S265" s="18">
        <v>1</v>
      </c>
      <c r="T265" s="18">
        <v>1</v>
      </c>
      <c r="U265" s="18">
        <v>3</v>
      </c>
      <c r="V265" s="18">
        <v>2</v>
      </c>
      <c r="W265" s="18">
        <v>5</v>
      </c>
      <c r="X265" s="18">
        <v>1</v>
      </c>
      <c r="Y265" s="18">
        <v>3</v>
      </c>
      <c r="Z265" s="18">
        <v>5</v>
      </c>
      <c r="AA265" s="18">
        <v>12</v>
      </c>
      <c r="AB265" s="18"/>
      <c r="AC265" s="18"/>
      <c r="AD265" s="18"/>
      <c r="AE265" s="18"/>
      <c r="AF265" s="3"/>
      <c r="AG265" s="18"/>
      <c r="AH265" s="18"/>
      <c r="AI265" s="18"/>
      <c r="AJ265" s="18"/>
      <c r="AK265" s="18">
        <v>16</v>
      </c>
    </row>
    <row r="266" spans="1:37" x14ac:dyDescent="0.25">
      <c r="A266" s="26" t="s">
        <v>325</v>
      </c>
      <c r="B266" s="26">
        <v>10</v>
      </c>
      <c r="E266" s="26"/>
      <c r="F266" s="26"/>
      <c r="G266" s="26"/>
      <c r="H266" s="26"/>
      <c r="I266" s="26">
        <v>1</v>
      </c>
      <c r="J266" s="26">
        <v>1</v>
      </c>
      <c r="K266" s="26">
        <v>1</v>
      </c>
      <c r="L266" s="26">
        <v>1</v>
      </c>
      <c r="M266" s="26">
        <v>2</v>
      </c>
      <c r="N266" s="26">
        <v>4</v>
      </c>
      <c r="O266" s="26">
        <v>2</v>
      </c>
      <c r="P266" s="26">
        <v>1</v>
      </c>
      <c r="Q266" s="26">
        <v>1</v>
      </c>
      <c r="R266" s="26">
        <v>1</v>
      </c>
      <c r="S266" s="26">
        <v>1</v>
      </c>
      <c r="T266" s="26">
        <v>3</v>
      </c>
      <c r="U266" s="26">
        <v>1</v>
      </c>
      <c r="V266" s="26">
        <v>5</v>
      </c>
      <c r="W266" s="26">
        <v>1</v>
      </c>
      <c r="X266" s="26">
        <v>8</v>
      </c>
      <c r="Y266" s="26">
        <v>7</v>
      </c>
      <c r="Z266" s="26">
        <v>2</v>
      </c>
      <c r="AA266" s="26">
        <v>14</v>
      </c>
      <c r="AB266" s="26"/>
      <c r="AC266" s="26"/>
      <c r="AD266" s="26"/>
      <c r="AE266" s="26"/>
      <c r="AF266" s="3"/>
      <c r="AG266" s="26"/>
      <c r="AH266" s="26"/>
      <c r="AI266" s="26"/>
      <c r="AJ266" s="26"/>
      <c r="AK266" s="26">
        <v>15</v>
      </c>
    </row>
    <row r="267" spans="1:37" x14ac:dyDescent="0.25">
      <c r="A267" s="28" t="s">
        <v>327</v>
      </c>
      <c r="B267" s="28">
        <v>10</v>
      </c>
      <c r="E267" s="28"/>
      <c r="F267" s="28"/>
      <c r="G267" s="28"/>
      <c r="H267" s="28"/>
      <c r="I267" s="28">
        <v>3</v>
      </c>
      <c r="J267" s="28">
        <v>1</v>
      </c>
      <c r="K267" s="28">
        <v>1</v>
      </c>
      <c r="L267" s="28">
        <v>1</v>
      </c>
      <c r="M267" s="28">
        <v>1</v>
      </c>
      <c r="N267" s="28">
        <v>1</v>
      </c>
      <c r="O267" s="28">
        <v>3</v>
      </c>
      <c r="P267" s="28">
        <v>1</v>
      </c>
      <c r="Q267" s="28">
        <v>2</v>
      </c>
      <c r="R267" s="28">
        <v>1</v>
      </c>
      <c r="S267" s="28">
        <v>2</v>
      </c>
      <c r="T267" s="28">
        <v>3</v>
      </c>
      <c r="U267" s="28">
        <v>1</v>
      </c>
      <c r="V267" s="28">
        <v>5</v>
      </c>
      <c r="W267" s="28">
        <v>3</v>
      </c>
      <c r="X267" s="28">
        <v>3</v>
      </c>
      <c r="Y267" s="28">
        <v>3</v>
      </c>
      <c r="Z267" s="28">
        <v>3</v>
      </c>
      <c r="AA267" s="28">
        <v>3</v>
      </c>
      <c r="AB267" s="28">
        <v>4</v>
      </c>
      <c r="AC267" s="28">
        <v>9</v>
      </c>
      <c r="AD267" s="28">
        <v>7</v>
      </c>
      <c r="AE267" s="28">
        <v>2</v>
      </c>
      <c r="AF267" s="3"/>
      <c r="AG267" s="28"/>
      <c r="AH267" s="28"/>
      <c r="AI267" s="28"/>
      <c r="AJ267" s="28"/>
      <c r="AK267" s="28">
        <v>15</v>
      </c>
    </row>
    <row r="268" spans="1:37" x14ac:dyDescent="0.25">
      <c r="A268" s="39" t="s">
        <v>334</v>
      </c>
      <c r="B268" s="39">
        <v>10</v>
      </c>
      <c r="E268" s="39"/>
      <c r="F268" s="39"/>
      <c r="G268" s="39"/>
      <c r="H268" s="39"/>
      <c r="I268" s="39">
        <v>2</v>
      </c>
      <c r="J268" s="39">
        <v>4</v>
      </c>
      <c r="K268" s="39">
        <v>1</v>
      </c>
      <c r="L268" s="39">
        <v>2</v>
      </c>
      <c r="M268" s="39">
        <v>1</v>
      </c>
      <c r="N268" s="39">
        <v>1</v>
      </c>
      <c r="O268" s="39">
        <v>1</v>
      </c>
      <c r="P268" s="39">
        <v>1</v>
      </c>
      <c r="Q268" s="39">
        <v>5</v>
      </c>
      <c r="R268" s="39">
        <v>2</v>
      </c>
      <c r="S268" s="39">
        <v>3</v>
      </c>
      <c r="T268" s="39">
        <v>4</v>
      </c>
      <c r="U268" s="39">
        <v>4</v>
      </c>
      <c r="V268" s="39">
        <v>2</v>
      </c>
      <c r="W268" s="39">
        <v>2</v>
      </c>
      <c r="X268" s="39">
        <v>4</v>
      </c>
      <c r="Y268" s="39">
        <v>1</v>
      </c>
      <c r="Z268" s="39">
        <v>3</v>
      </c>
      <c r="AA268" s="39">
        <v>3</v>
      </c>
      <c r="AB268" s="39">
        <v>4</v>
      </c>
      <c r="AC268" s="39">
        <v>9</v>
      </c>
      <c r="AD268" s="39"/>
      <c r="AE268" s="39"/>
      <c r="AF268" s="3"/>
      <c r="AG268" s="39"/>
      <c r="AH268" s="39"/>
      <c r="AI268" s="39"/>
      <c r="AJ268" s="39"/>
      <c r="AK268" s="39">
        <v>13</v>
      </c>
    </row>
    <row r="269" spans="1:37" x14ac:dyDescent="0.25">
      <c r="A269" s="40" t="s">
        <v>336</v>
      </c>
      <c r="B269" s="40">
        <v>10</v>
      </c>
      <c r="E269" s="40"/>
      <c r="F269" s="40"/>
      <c r="G269" s="40"/>
      <c r="H269" s="40"/>
      <c r="I269" s="40">
        <v>2</v>
      </c>
      <c r="J269" s="40">
        <v>1</v>
      </c>
      <c r="K269" s="40">
        <v>1</v>
      </c>
      <c r="L269" s="40">
        <v>1</v>
      </c>
      <c r="M269" s="40">
        <v>2</v>
      </c>
      <c r="N269" s="40">
        <v>4</v>
      </c>
      <c r="O269" s="40">
        <v>1</v>
      </c>
      <c r="P269" s="40">
        <v>2</v>
      </c>
      <c r="Q269" s="40">
        <v>1</v>
      </c>
      <c r="R269" s="40">
        <v>1</v>
      </c>
      <c r="S269" s="40">
        <v>1</v>
      </c>
      <c r="T269" s="40">
        <v>2</v>
      </c>
      <c r="U269" s="40">
        <v>9</v>
      </c>
      <c r="V269" s="40">
        <v>1</v>
      </c>
      <c r="W269" s="40">
        <v>1</v>
      </c>
      <c r="X269" s="40">
        <v>5</v>
      </c>
      <c r="Y269" s="40">
        <v>2</v>
      </c>
      <c r="Z269" s="40">
        <v>1</v>
      </c>
      <c r="AA269" s="40">
        <v>2</v>
      </c>
      <c r="AB269" s="40">
        <v>3</v>
      </c>
      <c r="AC269" s="40"/>
      <c r="AD269" s="40"/>
      <c r="AE269" s="40"/>
      <c r="AF269" s="3"/>
      <c r="AG269" s="40"/>
      <c r="AH269" s="40"/>
      <c r="AI269" s="40"/>
      <c r="AJ269" s="40"/>
      <c r="AK269" s="40">
        <v>15</v>
      </c>
    </row>
    <row r="270" spans="1:37" x14ac:dyDescent="0.25">
      <c r="A270" s="43" t="s">
        <v>341</v>
      </c>
      <c r="B270" s="43">
        <v>10</v>
      </c>
      <c r="E270" s="43"/>
      <c r="F270" s="43"/>
      <c r="G270" s="43"/>
      <c r="H270" s="43"/>
      <c r="I270" s="43">
        <v>1</v>
      </c>
      <c r="J270" s="43">
        <v>1</v>
      </c>
      <c r="K270" s="43">
        <v>1</v>
      </c>
      <c r="L270" s="43">
        <v>1</v>
      </c>
      <c r="M270" s="43">
        <v>1</v>
      </c>
      <c r="N270" s="43">
        <v>1</v>
      </c>
      <c r="O270" s="43">
        <v>4</v>
      </c>
      <c r="P270" s="43">
        <v>1</v>
      </c>
      <c r="Q270" s="43">
        <v>1</v>
      </c>
      <c r="R270" s="43">
        <v>5</v>
      </c>
      <c r="S270" s="43">
        <v>1</v>
      </c>
      <c r="T270" s="43">
        <v>6</v>
      </c>
      <c r="U270" s="43">
        <v>5</v>
      </c>
      <c r="V270" s="43">
        <v>1</v>
      </c>
      <c r="W270" s="43">
        <v>4</v>
      </c>
      <c r="X270" s="43">
        <v>5</v>
      </c>
      <c r="Y270" s="43">
        <v>3</v>
      </c>
      <c r="Z270" s="43">
        <v>1</v>
      </c>
      <c r="AA270" s="43">
        <v>2</v>
      </c>
      <c r="AB270" s="43">
        <v>6</v>
      </c>
      <c r="AC270" s="43"/>
      <c r="AD270" s="43"/>
      <c r="AE270" s="43"/>
      <c r="AF270" s="3"/>
      <c r="AG270" s="43"/>
      <c r="AH270" s="43"/>
      <c r="AI270" s="43"/>
      <c r="AJ270" s="43"/>
      <c r="AK270" s="43">
        <v>14</v>
      </c>
    </row>
    <row r="271" spans="1:37" x14ac:dyDescent="0.25">
      <c r="A271" s="44" t="s">
        <v>344</v>
      </c>
      <c r="B271" s="44">
        <v>10</v>
      </c>
      <c r="E271" s="44"/>
      <c r="F271" s="44"/>
      <c r="G271" s="44"/>
      <c r="H271" s="44"/>
      <c r="I271" s="44">
        <v>1</v>
      </c>
      <c r="J271" s="44">
        <v>2</v>
      </c>
      <c r="K271" s="44">
        <v>1</v>
      </c>
      <c r="L271" s="44">
        <v>2</v>
      </c>
      <c r="M271" s="44">
        <v>1</v>
      </c>
      <c r="N271" s="44">
        <v>1</v>
      </c>
      <c r="O271" s="44">
        <v>1</v>
      </c>
      <c r="P271" s="44">
        <v>1</v>
      </c>
      <c r="Q271" s="44">
        <v>1</v>
      </c>
      <c r="R271" s="44">
        <v>4</v>
      </c>
      <c r="S271" s="44">
        <v>2</v>
      </c>
      <c r="T271" s="44">
        <v>2</v>
      </c>
      <c r="U271" s="44">
        <v>1</v>
      </c>
      <c r="V271" s="44">
        <v>1</v>
      </c>
      <c r="W271" s="44">
        <v>1</v>
      </c>
      <c r="X271" s="44">
        <v>2</v>
      </c>
      <c r="Y271" s="44">
        <v>1</v>
      </c>
      <c r="Z271" s="44">
        <v>4</v>
      </c>
      <c r="AA271" s="44">
        <v>2</v>
      </c>
      <c r="AB271" s="44">
        <v>7</v>
      </c>
      <c r="AC271" s="44">
        <v>4</v>
      </c>
      <c r="AD271" s="44">
        <v>1</v>
      </c>
      <c r="AE271" s="44">
        <v>1</v>
      </c>
      <c r="AF271" s="3">
        <v>1</v>
      </c>
      <c r="AG271" s="44">
        <v>14</v>
      </c>
      <c r="AH271" s="44">
        <v>3</v>
      </c>
      <c r="AI271" s="44"/>
      <c r="AJ271" s="44"/>
      <c r="AK271" s="44">
        <v>18</v>
      </c>
    </row>
    <row r="272" spans="1:37" x14ac:dyDescent="0.25">
      <c r="A272" s="44" t="s">
        <v>345</v>
      </c>
      <c r="B272" s="44">
        <v>10</v>
      </c>
      <c r="E272" s="44"/>
      <c r="F272" s="44"/>
      <c r="G272" s="44"/>
      <c r="H272" s="44"/>
      <c r="I272" s="44">
        <v>2</v>
      </c>
      <c r="J272" s="44">
        <v>2</v>
      </c>
      <c r="K272" s="44">
        <v>2</v>
      </c>
      <c r="L272" s="44">
        <v>1</v>
      </c>
      <c r="M272" s="44">
        <v>1</v>
      </c>
      <c r="N272" s="44">
        <v>1</v>
      </c>
      <c r="O272" s="44">
        <v>1</v>
      </c>
      <c r="P272" s="44">
        <v>1</v>
      </c>
      <c r="Q272" s="44">
        <v>1</v>
      </c>
      <c r="R272" s="44">
        <v>2</v>
      </c>
      <c r="S272" s="44">
        <v>1</v>
      </c>
      <c r="T272" s="44">
        <v>1</v>
      </c>
      <c r="U272" s="44">
        <v>2</v>
      </c>
      <c r="V272" s="44">
        <v>6</v>
      </c>
      <c r="W272" s="44">
        <v>4</v>
      </c>
      <c r="X272" s="44">
        <v>1</v>
      </c>
      <c r="Y272" s="44">
        <v>1</v>
      </c>
      <c r="Z272" s="44">
        <v>1</v>
      </c>
      <c r="AA272" s="44">
        <v>1</v>
      </c>
      <c r="AB272" s="44">
        <v>9</v>
      </c>
      <c r="AC272" s="44">
        <v>7</v>
      </c>
      <c r="AD272" s="44">
        <v>7</v>
      </c>
      <c r="AE272" s="44"/>
      <c r="AF272" s="3"/>
      <c r="AG272" s="44"/>
      <c r="AH272" s="44"/>
      <c r="AI272" s="44"/>
      <c r="AJ272" s="44"/>
      <c r="AK272" s="44">
        <v>17</v>
      </c>
    </row>
    <row r="273" spans="1:37" x14ac:dyDescent="0.25">
      <c r="A273" s="10" t="s">
        <v>346</v>
      </c>
      <c r="B273" s="46">
        <v>10</v>
      </c>
      <c r="E273" s="46"/>
      <c r="F273" s="46"/>
      <c r="G273" s="46"/>
      <c r="H273" s="46"/>
      <c r="I273" s="46">
        <v>1</v>
      </c>
      <c r="J273" s="46">
        <v>1</v>
      </c>
      <c r="K273" s="46">
        <v>1</v>
      </c>
      <c r="L273" s="46">
        <v>3</v>
      </c>
      <c r="M273" s="46">
        <v>2</v>
      </c>
      <c r="N273" s="46">
        <v>1</v>
      </c>
      <c r="O273" s="46">
        <v>1</v>
      </c>
      <c r="P273" s="46">
        <v>1</v>
      </c>
      <c r="Q273" s="46">
        <v>3</v>
      </c>
      <c r="R273" s="46">
        <v>1</v>
      </c>
      <c r="S273" s="46">
        <v>4</v>
      </c>
      <c r="T273" s="46">
        <v>1</v>
      </c>
      <c r="U273" s="46">
        <v>8</v>
      </c>
      <c r="V273" s="46">
        <v>1</v>
      </c>
      <c r="W273" s="46">
        <v>2</v>
      </c>
      <c r="X273" s="46">
        <v>10</v>
      </c>
      <c r="Y273" s="46">
        <v>3</v>
      </c>
      <c r="Z273" s="46"/>
      <c r="AA273" s="46"/>
      <c r="AB273" s="46"/>
      <c r="AC273" s="46"/>
      <c r="AD273" s="46"/>
      <c r="AE273" s="46"/>
      <c r="AF273" s="3"/>
      <c r="AG273" s="46"/>
      <c r="AH273" s="46"/>
      <c r="AI273" s="46"/>
      <c r="AJ273" s="46"/>
      <c r="AK273" s="46">
        <v>14</v>
      </c>
    </row>
    <row r="274" spans="1:37" x14ac:dyDescent="0.25">
      <c r="A274" s="10" t="s">
        <v>350</v>
      </c>
      <c r="B274" s="50">
        <v>10</v>
      </c>
      <c r="E274" s="50"/>
      <c r="F274" s="50"/>
      <c r="G274" s="50"/>
      <c r="H274" s="50"/>
      <c r="I274" s="50">
        <v>2</v>
      </c>
      <c r="J274" s="50">
        <v>1</v>
      </c>
      <c r="K274" s="50">
        <v>5</v>
      </c>
      <c r="L274" s="50">
        <v>1</v>
      </c>
      <c r="M274" s="50">
        <v>1</v>
      </c>
      <c r="N274" s="50">
        <v>1</v>
      </c>
      <c r="O274" s="50">
        <v>1</v>
      </c>
      <c r="P274" s="50">
        <v>2</v>
      </c>
      <c r="Q274" s="50">
        <v>3</v>
      </c>
      <c r="R274" s="50">
        <v>1</v>
      </c>
      <c r="S274" s="50">
        <v>3</v>
      </c>
      <c r="T274" s="50">
        <v>3</v>
      </c>
      <c r="U274" s="50">
        <v>2</v>
      </c>
      <c r="V274" s="50">
        <v>2</v>
      </c>
      <c r="W274" s="50">
        <v>5</v>
      </c>
      <c r="X274" s="50">
        <v>1</v>
      </c>
      <c r="Y274" s="50">
        <v>2</v>
      </c>
      <c r="Z274" s="50">
        <v>2</v>
      </c>
      <c r="AA274" s="50">
        <v>9</v>
      </c>
      <c r="AB274" s="50">
        <v>1</v>
      </c>
      <c r="AC274" s="50"/>
      <c r="AD274" s="50"/>
      <c r="AE274" s="50"/>
      <c r="AF274" s="3"/>
      <c r="AG274" s="50"/>
      <c r="AH274" s="50"/>
      <c r="AI274" s="50"/>
      <c r="AJ274" s="50"/>
      <c r="AK274" s="50">
        <v>14</v>
      </c>
    </row>
    <row r="275" spans="1:37" x14ac:dyDescent="0.25">
      <c r="A275" s="10" t="s">
        <v>353</v>
      </c>
      <c r="B275" s="52">
        <v>10</v>
      </c>
      <c r="E275" s="52"/>
      <c r="F275" s="52"/>
      <c r="G275" s="52"/>
      <c r="H275" s="52"/>
      <c r="I275" s="52">
        <v>1</v>
      </c>
      <c r="J275" s="52">
        <v>1</v>
      </c>
      <c r="K275" s="52">
        <v>1</v>
      </c>
      <c r="L275" s="52">
        <v>1</v>
      </c>
      <c r="M275" s="52">
        <v>1</v>
      </c>
      <c r="N275" s="52">
        <v>2</v>
      </c>
      <c r="O275" s="52">
        <v>2</v>
      </c>
      <c r="P275" s="52">
        <v>2</v>
      </c>
      <c r="Q275" s="52">
        <v>1</v>
      </c>
      <c r="R275" s="52">
        <v>1</v>
      </c>
      <c r="S275" s="52">
        <v>4</v>
      </c>
      <c r="T275" s="52">
        <v>2</v>
      </c>
      <c r="U275" s="52">
        <v>2</v>
      </c>
      <c r="V275" s="52">
        <v>4</v>
      </c>
      <c r="W275" s="52">
        <v>2</v>
      </c>
      <c r="X275" s="52">
        <v>3</v>
      </c>
      <c r="Y275" s="52">
        <v>2</v>
      </c>
      <c r="Z275" s="52">
        <v>1</v>
      </c>
      <c r="AA275" s="52">
        <v>3</v>
      </c>
      <c r="AB275" s="52"/>
      <c r="AC275" s="52"/>
      <c r="AD275" s="52"/>
      <c r="AE275" s="52"/>
      <c r="AF275" s="3"/>
      <c r="AG275" s="52"/>
      <c r="AH275" s="52"/>
      <c r="AI275" s="52"/>
      <c r="AJ275" s="52"/>
      <c r="AK275" s="52">
        <v>16</v>
      </c>
    </row>
    <row r="276" spans="1:37" x14ac:dyDescent="0.25">
      <c r="A276" s="10" t="s">
        <v>355</v>
      </c>
      <c r="B276" s="54">
        <v>10</v>
      </c>
      <c r="E276" s="54"/>
      <c r="F276" s="54"/>
      <c r="G276" s="54"/>
      <c r="H276" s="54"/>
      <c r="I276" s="54">
        <v>1</v>
      </c>
      <c r="J276" s="54">
        <v>3</v>
      </c>
      <c r="K276" s="54">
        <v>1</v>
      </c>
      <c r="L276" s="54">
        <v>1</v>
      </c>
      <c r="M276" s="54">
        <v>1</v>
      </c>
      <c r="N276" s="54">
        <v>1</v>
      </c>
      <c r="O276" s="54">
        <v>1</v>
      </c>
      <c r="P276" s="54">
        <v>2</v>
      </c>
      <c r="Q276" s="54">
        <v>1</v>
      </c>
      <c r="R276" s="54">
        <v>3</v>
      </c>
      <c r="S276" s="54">
        <v>1</v>
      </c>
      <c r="T276" s="54">
        <v>2</v>
      </c>
      <c r="U276" s="54">
        <v>1</v>
      </c>
      <c r="V276" s="54">
        <v>1</v>
      </c>
      <c r="W276" s="54">
        <v>1</v>
      </c>
      <c r="X276" s="54">
        <v>3</v>
      </c>
      <c r="Y276" s="54">
        <v>1</v>
      </c>
      <c r="Z276" s="54">
        <v>1</v>
      </c>
      <c r="AA276" s="54">
        <v>3</v>
      </c>
      <c r="AB276" s="54">
        <v>3</v>
      </c>
      <c r="AC276" s="54">
        <v>1</v>
      </c>
      <c r="AD276" s="54">
        <v>1</v>
      </c>
      <c r="AE276" s="54">
        <v>6</v>
      </c>
      <c r="AF276" s="3">
        <v>7</v>
      </c>
      <c r="AG276" s="54">
        <v>1</v>
      </c>
      <c r="AH276" s="54">
        <v>1</v>
      </c>
      <c r="AI276" s="54"/>
      <c r="AJ276" s="54"/>
      <c r="AK276" s="54">
        <v>19</v>
      </c>
    </row>
    <row r="277" spans="1:37" x14ac:dyDescent="0.25">
      <c r="A277" s="10" t="s">
        <v>357</v>
      </c>
      <c r="B277" s="55">
        <v>10</v>
      </c>
      <c r="E277" s="55"/>
      <c r="F277" s="55"/>
      <c r="G277" s="55"/>
      <c r="H277" s="55"/>
      <c r="I277" s="55">
        <v>2</v>
      </c>
      <c r="J277" s="55">
        <v>2</v>
      </c>
      <c r="K277" s="55">
        <v>2</v>
      </c>
      <c r="L277" s="55">
        <v>1</v>
      </c>
      <c r="M277" s="55">
        <v>2</v>
      </c>
      <c r="N277" s="55">
        <v>1</v>
      </c>
      <c r="O277" s="55">
        <v>1</v>
      </c>
      <c r="P277" s="55">
        <v>1</v>
      </c>
      <c r="Q277" s="55">
        <v>2</v>
      </c>
      <c r="R277" s="55">
        <v>1</v>
      </c>
      <c r="S277" s="55">
        <v>2</v>
      </c>
      <c r="T277" s="55">
        <v>2</v>
      </c>
      <c r="U277" s="55">
        <v>1</v>
      </c>
      <c r="V277" s="55">
        <v>1</v>
      </c>
      <c r="W277" s="55">
        <v>1</v>
      </c>
      <c r="X277" s="55">
        <v>2</v>
      </c>
      <c r="Y277" s="55">
        <v>2</v>
      </c>
      <c r="Z277" s="55">
        <v>1</v>
      </c>
      <c r="AA277" s="55">
        <v>2</v>
      </c>
      <c r="AB277" s="55">
        <v>1</v>
      </c>
      <c r="AC277" s="55">
        <v>2</v>
      </c>
      <c r="AD277" s="55">
        <v>5</v>
      </c>
      <c r="AE277" s="55">
        <v>14</v>
      </c>
      <c r="AF277" s="3">
        <v>3</v>
      </c>
      <c r="AG277" s="55"/>
      <c r="AH277" s="55"/>
      <c r="AI277" s="55"/>
      <c r="AJ277" s="55"/>
      <c r="AK277" s="55">
        <v>20</v>
      </c>
    </row>
    <row r="278" spans="1:37" x14ac:dyDescent="0.25">
      <c r="A278" s="10" t="s">
        <v>368</v>
      </c>
      <c r="B278" s="65">
        <v>10</v>
      </c>
      <c r="E278" s="65"/>
      <c r="F278" s="65"/>
      <c r="G278" s="65"/>
      <c r="H278" s="65"/>
      <c r="I278" s="65">
        <v>1</v>
      </c>
      <c r="J278" s="65">
        <v>5</v>
      </c>
      <c r="K278" s="65">
        <v>2</v>
      </c>
      <c r="L278" s="65">
        <v>1</v>
      </c>
      <c r="M278" s="65">
        <v>1</v>
      </c>
      <c r="N278" s="65">
        <v>2</v>
      </c>
      <c r="O278" s="65">
        <v>2</v>
      </c>
      <c r="P278" s="65">
        <v>2</v>
      </c>
      <c r="Q278" s="65">
        <v>3</v>
      </c>
      <c r="R278" s="65">
        <v>3</v>
      </c>
      <c r="S278" s="65">
        <v>3</v>
      </c>
      <c r="T278" s="65">
        <v>2</v>
      </c>
      <c r="U278" s="65">
        <v>3</v>
      </c>
      <c r="V278" s="65">
        <v>2</v>
      </c>
      <c r="W278" s="65">
        <v>1</v>
      </c>
      <c r="X278" s="65">
        <v>7</v>
      </c>
      <c r="Y278" s="65">
        <v>1</v>
      </c>
      <c r="Z278" s="65">
        <v>3</v>
      </c>
      <c r="AA278" s="65">
        <v>6</v>
      </c>
      <c r="AB278" s="65"/>
      <c r="AC278" s="65"/>
      <c r="AD278" s="65"/>
      <c r="AE278" s="65"/>
      <c r="AF278" s="3"/>
      <c r="AG278" s="65"/>
      <c r="AH278" s="65"/>
      <c r="AI278" s="65"/>
      <c r="AJ278" s="65"/>
      <c r="AK278" s="65">
        <v>13</v>
      </c>
    </row>
    <row r="279" spans="1:37" x14ac:dyDescent="0.25">
      <c r="A279" s="10" t="s">
        <v>369</v>
      </c>
      <c r="B279" s="66">
        <v>10</v>
      </c>
      <c r="E279" s="66"/>
      <c r="F279" s="66"/>
      <c r="G279" s="66"/>
      <c r="H279" s="66"/>
      <c r="I279" s="66">
        <v>1</v>
      </c>
      <c r="J279" s="66">
        <v>1</v>
      </c>
      <c r="K279" s="66">
        <v>1</v>
      </c>
      <c r="L279" s="66">
        <v>3</v>
      </c>
      <c r="M279" s="66">
        <v>1</v>
      </c>
      <c r="N279" s="66">
        <v>1</v>
      </c>
      <c r="O279" s="66">
        <v>5</v>
      </c>
      <c r="P279" s="66">
        <v>3</v>
      </c>
      <c r="Q279" s="66">
        <v>1</v>
      </c>
      <c r="R279" s="66">
        <v>4</v>
      </c>
      <c r="S279" s="66">
        <v>3</v>
      </c>
      <c r="T279" s="66">
        <v>1</v>
      </c>
      <c r="U279" s="66">
        <v>5</v>
      </c>
      <c r="V279" s="66">
        <v>2</v>
      </c>
      <c r="W279" s="66">
        <v>2</v>
      </c>
      <c r="X279" s="66">
        <v>1</v>
      </c>
      <c r="Y279" s="66">
        <v>4</v>
      </c>
      <c r="Z279" s="66">
        <v>8</v>
      </c>
      <c r="AA279" s="66">
        <v>2</v>
      </c>
      <c r="AB279" s="66">
        <v>5</v>
      </c>
      <c r="AC279" s="66">
        <v>5</v>
      </c>
      <c r="AD279" s="66"/>
      <c r="AE279" s="66"/>
      <c r="AF279" s="3"/>
      <c r="AG279" s="66"/>
      <c r="AH279" s="66"/>
      <c r="AI279" s="66"/>
      <c r="AJ279" s="66"/>
      <c r="AK279" s="66">
        <v>13</v>
      </c>
    </row>
    <row r="280" spans="1:37" x14ac:dyDescent="0.25">
      <c r="A280" s="10" t="s">
        <v>374</v>
      </c>
      <c r="B280" s="71">
        <v>10</v>
      </c>
      <c r="E280" s="71"/>
      <c r="F280" s="71"/>
      <c r="G280" s="71"/>
      <c r="H280" s="71"/>
      <c r="I280" s="71">
        <v>1</v>
      </c>
      <c r="J280" s="71">
        <v>1</v>
      </c>
      <c r="K280" s="71">
        <v>1</v>
      </c>
      <c r="L280" s="71">
        <v>1</v>
      </c>
      <c r="M280" s="71">
        <v>2</v>
      </c>
      <c r="N280" s="71">
        <v>2</v>
      </c>
      <c r="O280" s="71">
        <v>2</v>
      </c>
      <c r="P280" s="71">
        <v>1</v>
      </c>
      <c r="Q280" s="71">
        <v>2</v>
      </c>
      <c r="R280" s="71">
        <v>1</v>
      </c>
      <c r="S280" s="71">
        <v>1</v>
      </c>
      <c r="T280" s="71">
        <v>1</v>
      </c>
      <c r="U280" s="71">
        <v>2</v>
      </c>
      <c r="V280" s="71">
        <v>4</v>
      </c>
      <c r="W280" s="71">
        <v>2</v>
      </c>
      <c r="X280" s="71">
        <v>1</v>
      </c>
      <c r="Y280" s="71">
        <v>6</v>
      </c>
      <c r="Z280" s="71">
        <v>5</v>
      </c>
      <c r="AA280" s="71">
        <v>2</v>
      </c>
      <c r="AB280" s="71">
        <v>4</v>
      </c>
      <c r="AC280" s="71"/>
      <c r="AD280" s="71"/>
      <c r="AE280" s="71"/>
      <c r="AF280" s="3"/>
      <c r="AG280" s="71"/>
      <c r="AH280" s="71"/>
      <c r="AI280" s="71"/>
      <c r="AJ280" s="71"/>
      <c r="AK280" s="71">
        <v>16</v>
      </c>
    </row>
    <row r="281" spans="1:37" x14ac:dyDescent="0.25">
      <c r="A281" s="10" t="s">
        <v>375</v>
      </c>
      <c r="B281" s="72">
        <v>10</v>
      </c>
      <c r="E281" s="72"/>
      <c r="F281" s="72"/>
      <c r="G281" s="72"/>
      <c r="H281" s="72"/>
      <c r="I281" s="72">
        <v>2</v>
      </c>
      <c r="J281" s="72">
        <v>1</v>
      </c>
      <c r="K281" s="72">
        <v>1</v>
      </c>
      <c r="L281" s="72">
        <v>1</v>
      </c>
      <c r="M281" s="72">
        <v>1</v>
      </c>
      <c r="N281" s="72">
        <v>1</v>
      </c>
      <c r="O281" s="72">
        <v>3</v>
      </c>
      <c r="P281" s="72">
        <v>1</v>
      </c>
      <c r="Q281" s="72">
        <v>5</v>
      </c>
      <c r="R281" s="72">
        <v>2</v>
      </c>
      <c r="S281" s="72">
        <v>1</v>
      </c>
      <c r="T281" s="72">
        <v>2</v>
      </c>
      <c r="U281" s="72">
        <v>1</v>
      </c>
      <c r="V281" s="72">
        <v>2</v>
      </c>
      <c r="W281" s="72">
        <v>2</v>
      </c>
      <c r="X281" s="72">
        <v>5</v>
      </c>
      <c r="Y281" s="72">
        <v>4</v>
      </c>
      <c r="Z281" s="72">
        <v>1</v>
      </c>
      <c r="AA281" s="72">
        <v>3</v>
      </c>
      <c r="AB281" s="72">
        <v>4</v>
      </c>
      <c r="AC281" s="72">
        <v>4</v>
      </c>
      <c r="AD281" s="72">
        <v>1</v>
      </c>
      <c r="AE281" s="72">
        <v>7</v>
      </c>
      <c r="AF281" s="3">
        <v>4</v>
      </c>
      <c r="AG281" s="72"/>
      <c r="AH281" s="72"/>
      <c r="AI281" s="72"/>
      <c r="AJ281" s="72"/>
      <c r="AK281" s="72">
        <v>15</v>
      </c>
    </row>
    <row r="282" spans="1:37" x14ac:dyDescent="0.25">
      <c r="A282" s="10" t="s">
        <v>384</v>
      </c>
      <c r="B282" s="79">
        <v>10</v>
      </c>
      <c r="E282" s="79"/>
      <c r="F282" s="79"/>
      <c r="G282" s="79"/>
      <c r="H282" s="79"/>
      <c r="I282" s="79">
        <v>1</v>
      </c>
      <c r="J282" s="79">
        <v>1</v>
      </c>
      <c r="K282" s="79">
        <v>1</v>
      </c>
      <c r="L282" s="79">
        <v>1</v>
      </c>
      <c r="M282" s="79">
        <v>1</v>
      </c>
      <c r="N282" s="79">
        <v>1</v>
      </c>
      <c r="O282" s="79">
        <v>1</v>
      </c>
      <c r="P282" s="79">
        <v>2</v>
      </c>
      <c r="Q282" s="79">
        <v>1</v>
      </c>
      <c r="R282" s="79">
        <v>1</v>
      </c>
      <c r="S282" s="79">
        <v>1</v>
      </c>
      <c r="T282" s="79">
        <v>1</v>
      </c>
      <c r="U282" s="79">
        <v>3</v>
      </c>
      <c r="V282" s="79">
        <v>4</v>
      </c>
      <c r="W282" s="79">
        <v>3</v>
      </c>
      <c r="X282" s="79">
        <v>1</v>
      </c>
      <c r="Y282" s="79">
        <v>9</v>
      </c>
      <c r="Z282" s="79">
        <v>2</v>
      </c>
      <c r="AA282" s="79">
        <v>1</v>
      </c>
      <c r="AB282" s="79">
        <v>2</v>
      </c>
      <c r="AC282" s="79">
        <v>1</v>
      </c>
      <c r="AD282" s="79">
        <v>16</v>
      </c>
      <c r="AE282" s="79">
        <v>2</v>
      </c>
      <c r="AF282" s="3"/>
      <c r="AG282" s="79"/>
      <c r="AH282" s="79"/>
      <c r="AI282" s="79"/>
      <c r="AJ282" s="79"/>
      <c r="AK282" s="79">
        <v>16</v>
      </c>
    </row>
    <row r="283" spans="1:37" x14ac:dyDescent="0.25">
      <c r="A283" s="10" t="s">
        <v>385</v>
      </c>
      <c r="B283" s="79">
        <v>10</v>
      </c>
      <c r="E283" s="79"/>
      <c r="F283" s="79"/>
      <c r="G283" s="79"/>
      <c r="H283" s="79"/>
      <c r="I283" s="79">
        <v>1</v>
      </c>
      <c r="J283" s="79">
        <v>1</v>
      </c>
      <c r="K283" s="79">
        <v>1</v>
      </c>
      <c r="L283" s="79">
        <v>1</v>
      </c>
      <c r="M283" s="79">
        <v>1</v>
      </c>
      <c r="N283" s="79">
        <v>1</v>
      </c>
      <c r="O283" s="79">
        <v>1</v>
      </c>
      <c r="P283" s="79">
        <v>1</v>
      </c>
      <c r="Q283" s="79">
        <v>1</v>
      </c>
      <c r="R283" s="79">
        <v>1</v>
      </c>
      <c r="S283" s="79">
        <v>5</v>
      </c>
      <c r="T283" s="79">
        <v>2</v>
      </c>
      <c r="U283" s="79">
        <v>5</v>
      </c>
      <c r="V283" s="79">
        <v>4</v>
      </c>
      <c r="W283" s="79">
        <v>2</v>
      </c>
      <c r="X283" s="79">
        <v>1</v>
      </c>
      <c r="Y283" s="79">
        <v>7</v>
      </c>
      <c r="Z283" s="79">
        <v>1</v>
      </c>
      <c r="AA283" s="79">
        <v>1</v>
      </c>
      <c r="AB283" s="79">
        <v>6</v>
      </c>
      <c r="AC283" s="79">
        <v>4</v>
      </c>
      <c r="AD283" s="79"/>
      <c r="AE283" s="79"/>
      <c r="AF283" s="3"/>
      <c r="AG283" s="79"/>
      <c r="AH283" s="79"/>
      <c r="AI283" s="79"/>
      <c r="AJ283" s="79"/>
      <c r="AK283" s="79">
        <v>16</v>
      </c>
    </row>
    <row r="284" spans="1:37" x14ac:dyDescent="0.25">
      <c r="A284" s="10" t="s">
        <v>387</v>
      </c>
      <c r="B284" s="81">
        <v>10</v>
      </c>
      <c r="E284" s="81"/>
      <c r="F284" s="81"/>
      <c r="G284" s="81"/>
      <c r="H284" s="81"/>
      <c r="I284" s="81">
        <v>1</v>
      </c>
      <c r="J284" s="81">
        <v>2</v>
      </c>
      <c r="K284" s="81">
        <v>2</v>
      </c>
      <c r="L284" s="81">
        <v>1</v>
      </c>
      <c r="M284" s="81">
        <v>1</v>
      </c>
      <c r="N284" s="81">
        <v>2</v>
      </c>
      <c r="O284" s="81">
        <v>1</v>
      </c>
      <c r="P284" s="81">
        <v>3</v>
      </c>
      <c r="Q284" s="81">
        <v>1</v>
      </c>
      <c r="R284" s="81">
        <v>2</v>
      </c>
      <c r="S284" s="81">
        <v>3</v>
      </c>
      <c r="T284" s="81">
        <v>4</v>
      </c>
      <c r="U284" s="81">
        <v>2</v>
      </c>
      <c r="V284" s="81">
        <v>1</v>
      </c>
      <c r="W284" s="81">
        <v>4</v>
      </c>
      <c r="X284" s="81">
        <v>3</v>
      </c>
      <c r="Y284" s="81">
        <v>4</v>
      </c>
      <c r="Z284" s="81">
        <v>2</v>
      </c>
      <c r="AA284" s="81">
        <v>15</v>
      </c>
      <c r="AB284" s="81">
        <v>1</v>
      </c>
      <c r="AC284" s="81">
        <v>4</v>
      </c>
      <c r="AD284" s="81">
        <v>1</v>
      </c>
      <c r="AE284" s="81"/>
      <c r="AF284" s="3"/>
      <c r="AG284" s="81"/>
      <c r="AH284" s="81"/>
      <c r="AI284" s="81"/>
      <c r="AJ284" s="81"/>
      <c r="AK284" s="81">
        <v>15</v>
      </c>
    </row>
    <row r="285" spans="1:37" x14ac:dyDescent="0.25">
      <c r="A285" s="10" t="s">
        <v>392</v>
      </c>
      <c r="B285" s="84">
        <v>10</v>
      </c>
      <c r="E285" s="84"/>
      <c r="F285" s="84"/>
      <c r="G285" s="84"/>
      <c r="H285" s="84"/>
      <c r="I285" s="84">
        <v>3</v>
      </c>
      <c r="J285" s="84">
        <v>1</v>
      </c>
      <c r="K285" s="84">
        <v>1</v>
      </c>
      <c r="L285" s="84">
        <v>1</v>
      </c>
      <c r="M285" s="84">
        <v>2</v>
      </c>
      <c r="N285" s="84">
        <v>1</v>
      </c>
      <c r="O285" s="84">
        <v>1</v>
      </c>
      <c r="P285" s="84">
        <v>2</v>
      </c>
      <c r="Q285" s="84">
        <v>3</v>
      </c>
      <c r="R285" s="84">
        <v>1</v>
      </c>
      <c r="S285" s="84">
        <v>2</v>
      </c>
      <c r="T285" s="84">
        <v>2</v>
      </c>
      <c r="U285" s="84">
        <v>2</v>
      </c>
      <c r="V285" s="84">
        <v>1</v>
      </c>
      <c r="W285" s="84">
        <v>6</v>
      </c>
      <c r="X285" s="84">
        <v>5</v>
      </c>
      <c r="Y285" s="84">
        <v>4</v>
      </c>
      <c r="Z285" s="84">
        <v>2</v>
      </c>
      <c r="AA285" s="84">
        <v>4</v>
      </c>
      <c r="AB285" s="84">
        <v>1</v>
      </c>
      <c r="AC285" s="84">
        <v>3</v>
      </c>
      <c r="AD285" s="84">
        <v>15</v>
      </c>
      <c r="AE285" s="84"/>
      <c r="AF285" s="3"/>
      <c r="AG285" s="84"/>
      <c r="AH285" s="84"/>
      <c r="AI285" s="84"/>
      <c r="AJ285" s="84"/>
      <c r="AK285" s="84">
        <v>15</v>
      </c>
    </row>
    <row r="286" spans="1:37" x14ac:dyDescent="0.25">
      <c r="A286" s="10" t="s">
        <v>393</v>
      </c>
      <c r="B286" s="84">
        <v>10</v>
      </c>
      <c r="E286" s="84"/>
      <c r="F286" s="84"/>
      <c r="G286" s="84"/>
      <c r="H286" s="84"/>
      <c r="I286" s="84">
        <v>1</v>
      </c>
      <c r="J286" s="84">
        <v>2</v>
      </c>
      <c r="K286" s="84">
        <v>1</v>
      </c>
      <c r="L286" s="84">
        <v>1</v>
      </c>
      <c r="M286" s="84">
        <v>3</v>
      </c>
      <c r="N286" s="84">
        <v>5</v>
      </c>
      <c r="O286" s="84">
        <v>1</v>
      </c>
      <c r="P286" s="84">
        <v>2</v>
      </c>
      <c r="Q286" s="84">
        <v>1</v>
      </c>
      <c r="R286" s="84">
        <v>2</v>
      </c>
      <c r="S286" s="84">
        <v>2</v>
      </c>
      <c r="T286" s="84">
        <v>1</v>
      </c>
      <c r="U286" s="84">
        <v>2</v>
      </c>
      <c r="V286" s="84">
        <v>2</v>
      </c>
      <c r="W286" s="84">
        <v>3</v>
      </c>
      <c r="X286" s="84">
        <v>1</v>
      </c>
      <c r="Y286" s="84">
        <v>2</v>
      </c>
      <c r="Z286" s="84">
        <v>1</v>
      </c>
      <c r="AA286" s="84">
        <v>2</v>
      </c>
      <c r="AB286" s="84">
        <v>3</v>
      </c>
      <c r="AC286" s="84">
        <v>6</v>
      </c>
      <c r="AD286" s="84">
        <v>7</v>
      </c>
      <c r="AE286" s="84">
        <v>3</v>
      </c>
      <c r="AF286" s="3"/>
      <c r="AG286" s="84"/>
      <c r="AH286" s="84"/>
      <c r="AI286" s="84"/>
      <c r="AJ286" s="84"/>
      <c r="AK286" s="84">
        <v>16</v>
      </c>
    </row>
    <row r="287" spans="1:37" x14ac:dyDescent="0.25">
      <c r="A287" s="10" t="s">
        <v>394</v>
      </c>
      <c r="B287" s="84">
        <v>10</v>
      </c>
      <c r="E287" s="84"/>
      <c r="F287" s="84"/>
      <c r="G287" s="84"/>
      <c r="H287" s="84"/>
      <c r="I287" s="84">
        <v>2</v>
      </c>
      <c r="J287" s="84">
        <v>2</v>
      </c>
      <c r="K287" s="84">
        <v>1</v>
      </c>
      <c r="L287" s="84">
        <v>1</v>
      </c>
      <c r="M287" s="84">
        <v>1</v>
      </c>
      <c r="N287" s="84">
        <v>2</v>
      </c>
      <c r="O287" s="84">
        <v>2</v>
      </c>
      <c r="P287" s="84">
        <v>1</v>
      </c>
      <c r="Q287" s="84">
        <v>1</v>
      </c>
      <c r="R287" s="84">
        <v>3</v>
      </c>
      <c r="S287" s="84">
        <v>4</v>
      </c>
      <c r="T287" s="84">
        <v>5</v>
      </c>
      <c r="U287" s="84">
        <v>2</v>
      </c>
      <c r="V287" s="84">
        <v>1</v>
      </c>
      <c r="W287" s="84">
        <v>2</v>
      </c>
      <c r="X287" s="84">
        <v>3</v>
      </c>
      <c r="Y287" s="84">
        <v>2</v>
      </c>
      <c r="Z287" s="84">
        <v>10</v>
      </c>
      <c r="AA287" s="84">
        <v>1</v>
      </c>
      <c r="AB287" s="84">
        <v>9</v>
      </c>
      <c r="AC287" s="84">
        <v>2</v>
      </c>
      <c r="AD287" s="84">
        <v>1</v>
      </c>
      <c r="AE287" s="84"/>
      <c r="AF287" s="3"/>
      <c r="AG287" s="84"/>
      <c r="AH287" s="84"/>
      <c r="AI287" s="84"/>
      <c r="AJ287" s="84"/>
      <c r="AK287" s="84">
        <v>15</v>
      </c>
    </row>
    <row r="288" spans="1:37" x14ac:dyDescent="0.25">
      <c r="A288" s="10" t="s">
        <v>402</v>
      </c>
      <c r="B288" s="90">
        <v>10</v>
      </c>
      <c r="E288" s="90"/>
      <c r="F288" s="90"/>
      <c r="G288" s="90"/>
      <c r="H288" s="90"/>
      <c r="I288" s="90">
        <v>3</v>
      </c>
      <c r="J288" s="90">
        <v>2</v>
      </c>
      <c r="K288" s="90">
        <v>1</v>
      </c>
      <c r="L288" s="90">
        <v>1</v>
      </c>
      <c r="M288" s="90">
        <v>1</v>
      </c>
      <c r="N288" s="90">
        <v>1</v>
      </c>
      <c r="O288" s="90">
        <v>1</v>
      </c>
      <c r="P288" s="90">
        <v>1</v>
      </c>
      <c r="Q288" s="90">
        <v>4</v>
      </c>
      <c r="R288" s="90">
        <v>1</v>
      </c>
      <c r="S288" s="90">
        <v>1</v>
      </c>
      <c r="T288" s="90">
        <v>5</v>
      </c>
      <c r="U288" s="90">
        <v>5</v>
      </c>
      <c r="V288" s="90">
        <v>3</v>
      </c>
      <c r="W288" s="90">
        <v>4</v>
      </c>
      <c r="X288" s="90">
        <v>2</v>
      </c>
      <c r="Y288" s="90">
        <v>1</v>
      </c>
      <c r="Z288" s="90">
        <v>3</v>
      </c>
      <c r="AA288" s="90">
        <v>2</v>
      </c>
      <c r="AB288" s="90">
        <v>2</v>
      </c>
      <c r="AC288" s="90">
        <v>4</v>
      </c>
      <c r="AD288" s="90"/>
      <c r="AE288" s="90"/>
      <c r="AF288" s="3"/>
      <c r="AG288" s="90"/>
      <c r="AH288" s="90"/>
      <c r="AI288" s="90"/>
      <c r="AJ288" s="90"/>
      <c r="AK288" s="90">
        <v>14</v>
      </c>
    </row>
    <row r="289" spans="1:37" x14ac:dyDescent="0.25">
      <c r="A289" s="10" t="s">
        <v>403</v>
      </c>
      <c r="B289" s="90">
        <v>10</v>
      </c>
      <c r="E289" s="90"/>
      <c r="F289" s="90"/>
      <c r="G289" s="90"/>
      <c r="H289" s="90"/>
      <c r="I289" s="90">
        <v>1</v>
      </c>
      <c r="J289" s="90">
        <v>1</v>
      </c>
      <c r="K289" s="90">
        <v>1</v>
      </c>
      <c r="L289" s="90">
        <v>3</v>
      </c>
      <c r="M289" s="90">
        <v>1</v>
      </c>
      <c r="N289" s="90">
        <v>1</v>
      </c>
      <c r="O289" s="90">
        <v>1</v>
      </c>
      <c r="P289" s="90">
        <v>1</v>
      </c>
      <c r="Q289" s="90">
        <v>1</v>
      </c>
      <c r="R289" s="90">
        <v>1</v>
      </c>
      <c r="S289" s="90">
        <v>1</v>
      </c>
      <c r="T289" s="90">
        <v>1</v>
      </c>
      <c r="U289" s="90">
        <v>4</v>
      </c>
      <c r="V289" s="90">
        <v>1</v>
      </c>
      <c r="W289" s="90">
        <v>6</v>
      </c>
      <c r="X289" s="90">
        <v>3</v>
      </c>
      <c r="Y289" s="90">
        <v>2</v>
      </c>
      <c r="Z289" s="90">
        <v>1</v>
      </c>
      <c r="AA289" s="90">
        <v>3</v>
      </c>
      <c r="AB289" s="90">
        <v>5</v>
      </c>
      <c r="AC289" s="90">
        <v>3</v>
      </c>
      <c r="AD289" s="90">
        <v>5</v>
      </c>
      <c r="AE289" s="90">
        <v>4</v>
      </c>
      <c r="AF289" s="3">
        <v>5</v>
      </c>
      <c r="AG289" s="90"/>
      <c r="AH289" s="90"/>
      <c r="AI289" s="90"/>
      <c r="AJ289" s="90"/>
      <c r="AK289" s="90">
        <v>17</v>
      </c>
    </row>
    <row r="290" spans="1:37" x14ac:dyDescent="0.25">
      <c r="A290" s="10" t="s">
        <v>404</v>
      </c>
      <c r="B290" s="92">
        <v>10</v>
      </c>
      <c r="E290" s="92"/>
      <c r="F290" s="92"/>
      <c r="G290" s="92"/>
      <c r="H290" s="92"/>
      <c r="I290" s="92">
        <v>1</v>
      </c>
      <c r="J290" s="92">
        <v>3</v>
      </c>
      <c r="K290" s="92">
        <v>2</v>
      </c>
      <c r="L290" s="92">
        <v>1</v>
      </c>
      <c r="M290" s="92">
        <v>1</v>
      </c>
      <c r="N290" s="92">
        <v>1</v>
      </c>
      <c r="O290" s="92">
        <v>5</v>
      </c>
      <c r="P290" s="92">
        <v>1</v>
      </c>
      <c r="Q290" s="92">
        <v>1</v>
      </c>
      <c r="R290" s="92">
        <v>1</v>
      </c>
      <c r="S290" s="92">
        <v>2</v>
      </c>
      <c r="T290" s="92">
        <v>4</v>
      </c>
      <c r="U290" s="92">
        <v>1</v>
      </c>
      <c r="V290" s="92">
        <v>1</v>
      </c>
      <c r="W290" s="92">
        <v>1</v>
      </c>
      <c r="X290" s="92">
        <v>2</v>
      </c>
      <c r="Y290" s="92">
        <v>9</v>
      </c>
      <c r="Z290" s="92">
        <v>4</v>
      </c>
      <c r="AA290" s="92">
        <v>4</v>
      </c>
      <c r="AB290" s="92">
        <v>6</v>
      </c>
      <c r="AC290" s="92"/>
      <c r="AD290" s="92"/>
      <c r="AE290" s="92"/>
      <c r="AF290" s="3"/>
      <c r="AG290" s="92"/>
      <c r="AH290" s="92"/>
      <c r="AI290" s="92"/>
      <c r="AJ290" s="92"/>
      <c r="AK290" s="92">
        <v>16</v>
      </c>
    </row>
    <row r="291" spans="1:37" x14ac:dyDescent="0.25">
      <c r="A291" s="10" t="s">
        <v>407</v>
      </c>
      <c r="B291" s="96">
        <v>10</v>
      </c>
      <c r="E291" s="96"/>
      <c r="F291" s="96"/>
      <c r="G291" s="96"/>
      <c r="H291" s="96"/>
      <c r="I291" s="96">
        <v>2</v>
      </c>
      <c r="J291" s="96">
        <v>1</v>
      </c>
      <c r="K291" s="96">
        <v>1</v>
      </c>
      <c r="L291" s="96">
        <v>1</v>
      </c>
      <c r="M291" s="96">
        <v>2</v>
      </c>
      <c r="N291" s="96">
        <v>1</v>
      </c>
      <c r="O291" s="96">
        <v>4</v>
      </c>
      <c r="P291" s="96">
        <v>1</v>
      </c>
      <c r="Q291" s="96">
        <v>1</v>
      </c>
      <c r="R291" s="96">
        <v>2</v>
      </c>
      <c r="S291" s="96">
        <v>5</v>
      </c>
      <c r="T291" s="96">
        <v>5</v>
      </c>
      <c r="U291" s="96">
        <v>1</v>
      </c>
      <c r="V291" s="96">
        <v>6</v>
      </c>
      <c r="W291" s="96">
        <v>1</v>
      </c>
      <c r="X291" s="96">
        <v>1</v>
      </c>
      <c r="Y291" s="96">
        <v>8</v>
      </c>
      <c r="Z291" s="96">
        <v>1</v>
      </c>
      <c r="AA291" s="96">
        <v>4</v>
      </c>
      <c r="AB291" s="96">
        <v>1</v>
      </c>
      <c r="AC291" s="96">
        <v>1</v>
      </c>
      <c r="AD291" s="96">
        <v>3</v>
      </c>
      <c r="AE291" s="96"/>
      <c r="AF291" s="3"/>
      <c r="AG291" s="96"/>
      <c r="AH291" s="96"/>
      <c r="AI291" s="96"/>
      <c r="AJ291" s="96"/>
      <c r="AK291" s="96">
        <v>13</v>
      </c>
    </row>
    <row r="292" spans="1:37" x14ac:dyDescent="0.25">
      <c r="A292" s="10" t="s">
        <v>410</v>
      </c>
      <c r="B292" s="99">
        <v>10</v>
      </c>
      <c r="E292" s="99"/>
      <c r="F292" s="99"/>
      <c r="G292" s="99"/>
      <c r="H292" s="99"/>
      <c r="I292" s="99">
        <v>2</v>
      </c>
      <c r="J292" s="99">
        <v>1</v>
      </c>
      <c r="K292" s="99">
        <v>2</v>
      </c>
      <c r="L292" s="99">
        <v>2</v>
      </c>
      <c r="M292" s="99">
        <v>1</v>
      </c>
      <c r="N292" s="99">
        <v>3</v>
      </c>
      <c r="O292" s="99">
        <v>2</v>
      </c>
      <c r="P292" s="99">
        <v>2</v>
      </c>
      <c r="Q292" s="99">
        <v>1</v>
      </c>
      <c r="R292" s="99">
        <v>1</v>
      </c>
      <c r="S292" s="99">
        <v>2</v>
      </c>
      <c r="T292" s="99">
        <v>1</v>
      </c>
      <c r="U292" s="99">
        <v>3</v>
      </c>
      <c r="V292" s="99">
        <v>3</v>
      </c>
      <c r="W292" s="99">
        <v>3</v>
      </c>
      <c r="X292" s="99">
        <v>1</v>
      </c>
      <c r="Y292" s="99">
        <v>4</v>
      </c>
      <c r="Z292" s="99">
        <v>2</v>
      </c>
      <c r="AA292" s="99">
        <v>4</v>
      </c>
      <c r="AB292" s="99">
        <v>2</v>
      </c>
      <c r="AC292" s="99">
        <v>2</v>
      </c>
      <c r="AD292" s="99"/>
      <c r="AE292" s="99"/>
      <c r="AF292" s="3"/>
      <c r="AG292" s="99"/>
      <c r="AH292" s="99"/>
      <c r="AI292" s="99"/>
      <c r="AJ292" s="99"/>
      <c r="AK292" s="99">
        <v>16</v>
      </c>
    </row>
    <row r="293" spans="1:37" x14ac:dyDescent="0.25">
      <c r="A293" s="10" t="s">
        <v>423</v>
      </c>
      <c r="B293" s="114">
        <v>10</v>
      </c>
      <c r="E293" s="114"/>
      <c r="F293" s="114"/>
      <c r="G293" s="114"/>
      <c r="H293" s="114"/>
      <c r="I293" s="114">
        <v>1</v>
      </c>
      <c r="J293" s="114">
        <v>1</v>
      </c>
      <c r="K293" s="114">
        <v>2</v>
      </c>
      <c r="L293" s="114">
        <v>1</v>
      </c>
      <c r="M293" s="114">
        <v>2</v>
      </c>
      <c r="N293" s="114">
        <v>3</v>
      </c>
      <c r="O293" s="114">
        <v>2</v>
      </c>
      <c r="P293" s="114">
        <v>1</v>
      </c>
      <c r="Q293" s="114">
        <v>3</v>
      </c>
      <c r="R293" s="114">
        <v>2</v>
      </c>
      <c r="S293" s="114">
        <v>4</v>
      </c>
      <c r="T293" s="114">
        <v>1</v>
      </c>
      <c r="U293" s="114">
        <v>3</v>
      </c>
      <c r="V293" s="114">
        <v>3</v>
      </c>
      <c r="W293" s="114">
        <v>2</v>
      </c>
      <c r="X293" s="114">
        <v>1</v>
      </c>
      <c r="Y293" s="114">
        <v>2</v>
      </c>
      <c r="Z293" s="114">
        <v>7</v>
      </c>
      <c r="AA293" s="114">
        <v>3</v>
      </c>
      <c r="AB293" s="114">
        <v>8</v>
      </c>
      <c r="AC293" s="114">
        <v>3</v>
      </c>
      <c r="AD293" s="114">
        <v>8</v>
      </c>
      <c r="AE293" s="114">
        <v>2</v>
      </c>
      <c r="AF293" s="3">
        <v>1</v>
      </c>
      <c r="AG293" s="114">
        <v>1</v>
      </c>
      <c r="AH293" s="114"/>
      <c r="AI293" s="114"/>
      <c r="AJ293" s="114"/>
      <c r="AK293" s="114">
        <v>14</v>
      </c>
    </row>
    <row r="294" spans="1:37" x14ac:dyDescent="0.25">
      <c r="A294" s="10" t="s">
        <v>426</v>
      </c>
      <c r="B294" s="116">
        <v>10</v>
      </c>
      <c r="E294" s="116"/>
      <c r="F294" s="116"/>
      <c r="G294" s="116"/>
      <c r="H294" s="116"/>
      <c r="I294" s="116">
        <v>1</v>
      </c>
      <c r="J294" s="116">
        <v>1</v>
      </c>
      <c r="K294" s="116">
        <v>1</v>
      </c>
      <c r="L294" s="116">
        <v>1</v>
      </c>
      <c r="M294" s="116">
        <v>1</v>
      </c>
      <c r="N294" s="116">
        <v>3</v>
      </c>
      <c r="O294" s="116">
        <v>3</v>
      </c>
      <c r="P294" s="116">
        <v>1</v>
      </c>
      <c r="Q294" s="116">
        <v>4</v>
      </c>
      <c r="R294" s="116">
        <v>3</v>
      </c>
      <c r="S294" s="116">
        <v>2</v>
      </c>
      <c r="T294" s="116">
        <v>6</v>
      </c>
      <c r="U294" s="116">
        <v>1</v>
      </c>
      <c r="V294" s="116">
        <v>6</v>
      </c>
      <c r="W294" s="116">
        <v>1</v>
      </c>
      <c r="X294" s="116">
        <v>8</v>
      </c>
      <c r="Y294" s="116">
        <v>2</v>
      </c>
      <c r="Z294" s="116">
        <v>4</v>
      </c>
      <c r="AA294" s="116">
        <v>4</v>
      </c>
      <c r="AB294" s="116">
        <v>5</v>
      </c>
      <c r="AC294" s="116"/>
      <c r="AD294" s="116"/>
      <c r="AE294" s="116"/>
      <c r="AF294" s="3"/>
      <c r="AG294" s="116"/>
      <c r="AH294" s="116"/>
      <c r="AI294" s="116"/>
      <c r="AJ294" s="116"/>
      <c r="AK294" s="116">
        <v>13</v>
      </c>
    </row>
    <row r="295" spans="1:37" x14ac:dyDescent="0.25">
      <c r="A295" s="10" t="s">
        <v>432</v>
      </c>
      <c r="B295" s="123">
        <v>10</v>
      </c>
      <c r="E295" s="123"/>
      <c r="F295" s="123"/>
      <c r="G295" s="123"/>
      <c r="H295" s="123"/>
      <c r="I295" s="123">
        <v>1</v>
      </c>
      <c r="J295" s="123">
        <v>2</v>
      </c>
      <c r="K295" s="123">
        <v>1</v>
      </c>
      <c r="L295" s="123">
        <v>2</v>
      </c>
      <c r="M295" s="123">
        <v>4</v>
      </c>
      <c r="N295" s="123">
        <v>1</v>
      </c>
      <c r="O295" s="123">
        <v>1</v>
      </c>
      <c r="P295" s="123">
        <v>3</v>
      </c>
      <c r="Q295" s="123">
        <v>3</v>
      </c>
      <c r="R295" s="123">
        <v>2</v>
      </c>
      <c r="S295" s="123">
        <v>3</v>
      </c>
      <c r="T295" s="123">
        <v>1</v>
      </c>
      <c r="U295" s="123">
        <v>2</v>
      </c>
      <c r="V295" s="123">
        <v>2</v>
      </c>
      <c r="W295" s="123">
        <v>2</v>
      </c>
      <c r="X295" s="123">
        <v>1</v>
      </c>
      <c r="Y295" s="123">
        <v>2</v>
      </c>
      <c r="Z295" s="123">
        <v>2</v>
      </c>
      <c r="AA295" s="123">
        <v>3</v>
      </c>
      <c r="AB295" s="123">
        <v>4</v>
      </c>
      <c r="AC295" s="123">
        <v>18</v>
      </c>
      <c r="AD295" s="123"/>
      <c r="AE295" s="123"/>
      <c r="AF295" s="3"/>
      <c r="AG295" s="123"/>
      <c r="AH295" s="123"/>
      <c r="AI295" s="123"/>
      <c r="AJ295" s="123"/>
      <c r="AK295" s="123">
        <v>15</v>
      </c>
    </row>
    <row r="296" spans="1:37" x14ac:dyDescent="0.25">
      <c r="A296" s="10" t="s">
        <v>433</v>
      </c>
      <c r="B296" s="124">
        <v>10</v>
      </c>
      <c r="E296" s="124"/>
      <c r="F296" s="124"/>
      <c r="G296" s="124"/>
      <c r="H296" s="124"/>
      <c r="I296" s="124">
        <v>3</v>
      </c>
      <c r="J296" s="124">
        <v>1</v>
      </c>
      <c r="K296" s="124">
        <v>1</v>
      </c>
      <c r="L296" s="124">
        <v>2</v>
      </c>
      <c r="M296" s="124">
        <v>2</v>
      </c>
      <c r="N296" s="124">
        <v>1</v>
      </c>
      <c r="O296" s="124">
        <v>1</v>
      </c>
      <c r="P296" s="124">
        <v>1</v>
      </c>
      <c r="Q296" s="124">
        <v>4</v>
      </c>
      <c r="R296" s="124">
        <v>1</v>
      </c>
      <c r="S296" s="124">
        <v>5</v>
      </c>
      <c r="T296" s="124">
        <v>1</v>
      </c>
      <c r="U296" s="124">
        <v>4</v>
      </c>
      <c r="V296" s="124">
        <v>2</v>
      </c>
      <c r="W296" s="124">
        <v>8</v>
      </c>
      <c r="X296" s="124">
        <v>7</v>
      </c>
      <c r="Y296" s="124">
        <v>1</v>
      </c>
      <c r="Z296" s="124">
        <v>2</v>
      </c>
      <c r="AA296" s="124"/>
      <c r="AB296" s="124"/>
      <c r="AC296" s="124"/>
      <c r="AD296" s="124"/>
      <c r="AE296" s="124"/>
      <c r="AF296" s="3"/>
      <c r="AG296" s="124"/>
      <c r="AH296" s="124"/>
      <c r="AI296" s="124"/>
      <c r="AJ296" s="124"/>
      <c r="AK296" s="124">
        <v>14</v>
      </c>
    </row>
    <row r="297" spans="1:37" x14ac:dyDescent="0.25">
      <c r="A297" s="10" t="s">
        <v>442</v>
      </c>
      <c r="B297" s="131">
        <v>10</v>
      </c>
      <c r="E297" s="131"/>
      <c r="F297" s="131"/>
      <c r="G297" s="131"/>
      <c r="H297" s="131"/>
      <c r="I297" s="131">
        <v>1</v>
      </c>
      <c r="J297" s="131">
        <v>3</v>
      </c>
      <c r="K297" s="131">
        <v>1</v>
      </c>
      <c r="L297" s="131">
        <v>1</v>
      </c>
      <c r="M297" s="131">
        <v>2</v>
      </c>
      <c r="N297" s="131">
        <v>2</v>
      </c>
      <c r="O297" s="131">
        <v>2</v>
      </c>
      <c r="P297" s="131">
        <v>6</v>
      </c>
      <c r="Q297" s="131">
        <v>1</v>
      </c>
      <c r="R297" s="131">
        <v>1</v>
      </c>
      <c r="S297" s="131">
        <v>1</v>
      </c>
      <c r="T297" s="131">
        <v>1</v>
      </c>
      <c r="U297" s="131">
        <v>3</v>
      </c>
      <c r="V297" s="131">
        <v>3</v>
      </c>
      <c r="W297" s="131">
        <v>9</v>
      </c>
      <c r="X297" s="131">
        <v>7</v>
      </c>
      <c r="Y297" s="131">
        <v>3</v>
      </c>
      <c r="Z297" s="131">
        <v>3</v>
      </c>
      <c r="AA297" s="131">
        <v>4</v>
      </c>
      <c r="AB297" s="131">
        <v>2</v>
      </c>
      <c r="AC297" s="131">
        <v>3</v>
      </c>
      <c r="AD297" s="131"/>
      <c r="AE297" s="131"/>
      <c r="AF297" s="3"/>
      <c r="AG297" s="131"/>
      <c r="AH297" s="131"/>
      <c r="AI297" s="131"/>
      <c r="AJ297" s="131"/>
      <c r="AK297" s="131">
        <v>14</v>
      </c>
    </row>
    <row r="298" spans="1:37" x14ac:dyDescent="0.25">
      <c r="A298" s="10" t="s">
        <v>448</v>
      </c>
      <c r="B298" s="135">
        <v>10</v>
      </c>
      <c r="E298" s="135"/>
      <c r="F298" s="135"/>
      <c r="G298" s="135"/>
      <c r="H298" s="135"/>
      <c r="I298" s="135">
        <v>1</v>
      </c>
      <c r="J298" s="135">
        <v>2</v>
      </c>
      <c r="K298" s="135">
        <v>2</v>
      </c>
      <c r="L298" s="135">
        <v>5</v>
      </c>
      <c r="M298" s="135">
        <v>1</v>
      </c>
      <c r="N298" s="135">
        <v>3</v>
      </c>
      <c r="O298" s="135">
        <v>1</v>
      </c>
      <c r="P298" s="135">
        <v>1</v>
      </c>
      <c r="Q298" s="135">
        <v>1</v>
      </c>
      <c r="R298" s="135">
        <v>1</v>
      </c>
      <c r="S298" s="135">
        <v>1</v>
      </c>
      <c r="T298" s="135">
        <v>2</v>
      </c>
      <c r="U298" s="135">
        <v>2</v>
      </c>
      <c r="V298" s="135">
        <v>2</v>
      </c>
      <c r="W298" s="135">
        <v>2</v>
      </c>
      <c r="X298" s="135">
        <v>1</v>
      </c>
      <c r="Y298" s="135">
        <v>7</v>
      </c>
      <c r="Z298" s="135">
        <v>7</v>
      </c>
      <c r="AA298" s="135">
        <v>7</v>
      </c>
      <c r="AB298" s="135">
        <v>6</v>
      </c>
      <c r="AC298" s="135">
        <v>4</v>
      </c>
      <c r="AD298" s="135"/>
      <c r="AE298" s="135"/>
      <c r="AF298" s="3"/>
      <c r="AG298" s="135"/>
      <c r="AH298" s="135"/>
      <c r="AI298" s="135"/>
      <c r="AJ298" s="135"/>
      <c r="AK298" s="135">
        <v>16</v>
      </c>
    </row>
    <row r="299" spans="1:37" x14ac:dyDescent="0.25">
      <c r="A299" s="10" t="s">
        <v>459</v>
      </c>
      <c r="B299" s="140">
        <v>10</v>
      </c>
      <c r="E299" s="140"/>
      <c r="F299" s="140"/>
      <c r="G299" s="140"/>
      <c r="H299" s="140"/>
      <c r="I299" s="140">
        <v>2</v>
      </c>
      <c r="J299" s="140">
        <v>1</v>
      </c>
      <c r="K299" s="140">
        <v>1</v>
      </c>
      <c r="L299" s="140">
        <v>3</v>
      </c>
      <c r="M299" s="140">
        <v>1</v>
      </c>
      <c r="N299" s="140">
        <v>3</v>
      </c>
      <c r="O299" s="140">
        <v>2</v>
      </c>
      <c r="P299" s="140">
        <v>1</v>
      </c>
      <c r="Q299" s="140">
        <v>6</v>
      </c>
      <c r="R299" s="140">
        <v>6</v>
      </c>
      <c r="S299" s="140">
        <v>5</v>
      </c>
      <c r="T299" s="140">
        <v>4</v>
      </c>
      <c r="U299" s="140">
        <v>3</v>
      </c>
      <c r="V299" s="140">
        <v>5</v>
      </c>
      <c r="W299" s="140">
        <v>1</v>
      </c>
      <c r="X299" s="140">
        <v>6</v>
      </c>
      <c r="Y299" s="140">
        <v>6</v>
      </c>
      <c r="Z299" s="140">
        <v>5</v>
      </c>
      <c r="AA299" s="140">
        <v>6</v>
      </c>
      <c r="AB299" s="140"/>
      <c r="AC299" s="140"/>
      <c r="AD299" s="140"/>
      <c r="AE299" s="140"/>
      <c r="AF299" s="3"/>
      <c r="AG299" s="140"/>
      <c r="AH299" s="140"/>
      <c r="AI299" s="140"/>
      <c r="AJ299" s="140"/>
      <c r="AK299" s="140">
        <v>10</v>
      </c>
    </row>
    <row r="300" spans="1:37" x14ac:dyDescent="0.25">
      <c r="A300" s="10" t="s">
        <v>460</v>
      </c>
      <c r="B300" s="141">
        <v>10</v>
      </c>
      <c r="E300" s="141"/>
      <c r="F300" s="141"/>
      <c r="G300" s="141"/>
      <c r="H300" s="141"/>
      <c r="I300" s="141">
        <v>2</v>
      </c>
      <c r="J300" s="141">
        <v>1</v>
      </c>
      <c r="K300" s="141">
        <v>1</v>
      </c>
      <c r="L300" s="141">
        <v>3</v>
      </c>
      <c r="M300" s="141">
        <v>1</v>
      </c>
      <c r="N300" s="141">
        <v>1</v>
      </c>
      <c r="O300" s="141">
        <v>2</v>
      </c>
      <c r="P300" s="141">
        <v>3</v>
      </c>
      <c r="Q300" s="141">
        <v>1</v>
      </c>
      <c r="R300" s="141">
        <v>1</v>
      </c>
      <c r="S300" s="141">
        <v>2</v>
      </c>
      <c r="T300" s="141">
        <v>3</v>
      </c>
      <c r="U300" s="141">
        <v>1</v>
      </c>
      <c r="V300" s="141">
        <v>3</v>
      </c>
      <c r="W300" s="141">
        <v>1</v>
      </c>
      <c r="X300" s="141">
        <v>2</v>
      </c>
      <c r="Y300" s="141">
        <v>2</v>
      </c>
      <c r="Z300" s="141">
        <v>1</v>
      </c>
      <c r="AA300" s="141">
        <v>4</v>
      </c>
      <c r="AB300" s="141">
        <v>11</v>
      </c>
      <c r="AC300" s="141">
        <v>5</v>
      </c>
      <c r="AD300" s="141">
        <v>2</v>
      </c>
      <c r="AE300" s="141">
        <v>3</v>
      </c>
      <c r="AF300" s="3"/>
      <c r="AG300" s="141"/>
      <c r="AH300" s="141"/>
      <c r="AI300" s="141"/>
      <c r="AJ300" s="141"/>
      <c r="AK300" s="141">
        <v>17</v>
      </c>
    </row>
    <row r="301" spans="1:37" x14ac:dyDescent="0.25">
      <c r="A301" s="5" t="s">
        <v>468</v>
      </c>
      <c r="B301" s="149">
        <v>10</v>
      </c>
      <c r="E301" s="149"/>
      <c r="F301" s="149"/>
      <c r="G301" s="149"/>
      <c r="H301" s="149"/>
      <c r="I301" s="149">
        <v>1</v>
      </c>
      <c r="J301" s="149">
        <v>3</v>
      </c>
      <c r="K301" s="149">
        <v>2</v>
      </c>
      <c r="L301" s="149">
        <v>1</v>
      </c>
      <c r="M301" s="149">
        <v>1</v>
      </c>
      <c r="N301" s="149">
        <v>1</v>
      </c>
      <c r="O301" s="149">
        <v>4</v>
      </c>
      <c r="P301" s="149">
        <v>1</v>
      </c>
      <c r="Q301" s="149">
        <v>3</v>
      </c>
      <c r="R301" s="149">
        <v>1</v>
      </c>
      <c r="S301" s="149">
        <v>2</v>
      </c>
      <c r="T301" s="149">
        <v>2</v>
      </c>
      <c r="U301" s="149">
        <v>2</v>
      </c>
      <c r="V301" s="149">
        <v>3</v>
      </c>
      <c r="W301" s="149">
        <v>1</v>
      </c>
      <c r="X301" s="149">
        <v>16</v>
      </c>
      <c r="Y301" s="149">
        <v>3</v>
      </c>
      <c r="Z301" s="149">
        <v>3</v>
      </c>
      <c r="AA301" s="149">
        <v>2</v>
      </c>
      <c r="AB301" s="149">
        <v>6</v>
      </c>
      <c r="AC301" s="149">
        <v>1</v>
      </c>
      <c r="AD301" s="149">
        <v>7</v>
      </c>
      <c r="AE301" s="149"/>
      <c r="AF301" s="3"/>
      <c r="AG301" s="149"/>
      <c r="AH301" s="149"/>
      <c r="AI301" s="149"/>
      <c r="AJ301" s="149"/>
      <c r="AK301" s="149">
        <v>16</v>
      </c>
    </row>
    <row r="302" spans="1:37" x14ac:dyDescent="0.25">
      <c r="A302" s="5" t="s">
        <v>475</v>
      </c>
      <c r="B302" s="156">
        <v>10</v>
      </c>
      <c r="E302" s="156"/>
      <c r="F302" s="156"/>
      <c r="G302" s="156"/>
      <c r="H302" s="156"/>
      <c r="I302" s="156">
        <v>1</v>
      </c>
      <c r="J302" s="156">
        <v>1</v>
      </c>
      <c r="K302" s="156">
        <v>1</v>
      </c>
      <c r="L302" s="156">
        <v>4</v>
      </c>
      <c r="M302" s="156">
        <v>1</v>
      </c>
      <c r="N302" s="156">
        <v>2</v>
      </c>
      <c r="O302" s="156">
        <v>2</v>
      </c>
      <c r="P302" s="156">
        <v>1</v>
      </c>
      <c r="Q302" s="156">
        <v>1</v>
      </c>
      <c r="R302" s="156">
        <v>1</v>
      </c>
      <c r="S302" s="156">
        <v>1</v>
      </c>
      <c r="T302" s="156">
        <v>1</v>
      </c>
      <c r="U302" s="156">
        <v>8</v>
      </c>
      <c r="V302" s="156">
        <v>3</v>
      </c>
      <c r="W302" s="156">
        <v>5</v>
      </c>
      <c r="X302" s="156">
        <v>1</v>
      </c>
      <c r="Y302" s="156">
        <v>1</v>
      </c>
      <c r="Z302" s="156">
        <v>3</v>
      </c>
      <c r="AA302" s="156">
        <v>3</v>
      </c>
      <c r="AB302" s="156">
        <v>10</v>
      </c>
      <c r="AC302" s="156">
        <v>1</v>
      </c>
      <c r="AD302" s="156"/>
      <c r="AE302" s="156"/>
      <c r="AF302" s="3"/>
      <c r="AG302" s="156"/>
      <c r="AH302" s="156"/>
      <c r="AI302" s="156"/>
      <c r="AJ302" s="156"/>
      <c r="AK302" s="156">
        <v>14</v>
      </c>
    </row>
    <row r="303" spans="1:37" x14ac:dyDescent="0.25">
      <c r="A303" s="5" t="s">
        <v>483</v>
      </c>
      <c r="B303" s="161">
        <v>10</v>
      </c>
      <c r="E303" s="161"/>
      <c r="F303" s="161"/>
      <c r="G303" s="161"/>
      <c r="H303" s="161"/>
      <c r="I303" s="161">
        <v>1</v>
      </c>
      <c r="J303" s="161">
        <v>1</v>
      </c>
      <c r="K303" s="161">
        <v>2</v>
      </c>
      <c r="L303" s="161">
        <v>2</v>
      </c>
      <c r="M303" s="161">
        <v>1</v>
      </c>
      <c r="N303" s="161">
        <v>1</v>
      </c>
      <c r="O303" s="161">
        <v>1</v>
      </c>
      <c r="P303" s="161">
        <v>1</v>
      </c>
      <c r="Q303" s="161">
        <v>1</v>
      </c>
      <c r="R303" s="161">
        <v>2</v>
      </c>
      <c r="S303" s="161">
        <v>1</v>
      </c>
      <c r="T303" s="161">
        <v>2</v>
      </c>
      <c r="U303" s="161">
        <v>3</v>
      </c>
      <c r="V303" s="161">
        <v>3</v>
      </c>
      <c r="W303" s="161">
        <v>1</v>
      </c>
      <c r="X303" s="161">
        <v>2</v>
      </c>
      <c r="Y303" s="161">
        <v>3</v>
      </c>
      <c r="Z303" s="161">
        <v>4</v>
      </c>
      <c r="AA303" s="161">
        <v>4</v>
      </c>
      <c r="AB303" s="161">
        <v>2</v>
      </c>
      <c r="AC303" s="161">
        <v>5</v>
      </c>
      <c r="AD303" s="161">
        <v>1</v>
      </c>
      <c r="AE303" s="161">
        <v>9</v>
      </c>
      <c r="AF303" s="3">
        <v>2</v>
      </c>
      <c r="AG303" s="161"/>
      <c r="AH303" s="161"/>
      <c r="AI303" s="161"/>
      <c r="AJ303" s="161"/>
      <c r="AK303" s="161">
        <v>17</v>
      </c>
    </row>
    <row r="304" spans="1:37" x14ac:dyDescent="0.25">
      <c r="A304" s="5" t="s">
        <v>488</v>
      </c>
      <c r="B304" s="162">
        <v>10</v>
      </c>
      <c r="E304" s="162"/>
      <c r="F304" s="162"/>
      <c r="G304" s="162"/>
      <c r="H304" s="162"/>
      <c r="I304" s="162">
        <v>3</v>
      </c>
      <c r="J304" s="162">
        <v>2</v>
      </c>
      <c r="K304" s="162">
        <v>1</v>
      </c>
      <c r="L304" s="162">
        <v>1</v>
      </c>
      <c r="M304" s="162">
        <v>1</v>
      </c>
      <c r="N304" s="162">
        <v>1</v>
      </c>
      <c r="O304" s="162">
        <v>4</v>
      </c>
      <c r="P304" s="162">
        <v>1</v>
      </c>
      <c r="Q304" s="162">
        <v>1</v>
      </c>
      <c r="R304" s="162">
        <v>6</v>
      </c>
      <c r="S304" s="162">
        <v>3</v>
      </c>
      <c r="T304" s="162">
        <v>1</v>
      </c>
      <c r="U304" s="162">
        <v>4</v>
      </c>
      <c r="V304" s="162">
        <v>8</v>
      </c>
      <c r="W304" s="162">
        <v>2</v>
      </c>
      <c r="X304" s="162">
        <v>3</v>
      </c>
      <c r="Y304" s="162">
        <v>1</v>
      </c>
      <c r="Z304" s="162">
        <v>5</v>
      </c>
      <c r="AA304" s="162"/>
      <c r="AB304" s="162"/>
      <c r="AC304" s="162"/>
      <c r="AD304" s="162"/>
      <c r="AE304" s="162"/>
      <c r="AF304" s="3"/>
      <c r="AG304" s="162"/>
      <c r="AH304" s="162"/>
      <c r="AI304" s="162"/>
      <c r="AJ304" s="162"/>
      <c r="AK304" s="162">
        <v>13</v>
      </c>
    </row>
    <row r="305" spans="1:37" x14ac:dyDescent="0.25">
      <c r="A305" s="5" t="s">
        <v>494</v>
      </c>
      <c r="B305" s="165">
        <v>10</v>
      </c>
      <c r="E305" s="165"/>
      <c r="F305" s="165"/>
      <c r="G305" s="165"/>
      <c r="H305" s="165"/>
      <c r="I305" s="165">
        <v>2</v>
      </c>
      <c r="J305" s="165">
        <v>3</v>
      </c>
      <c r="K305" s="165">
        <v>2</v>
      </c>
      <c r="L305" s="165">
        <v>1</v>
      </c>
      <c r="M305" s="165">
        <v>1</v>
      </c>
      <c r="N305" s="165">
        <v>1</v>
      </c>
      <c r="O305" s="165">
        <v>2</v>
      </c>
      <c r="P305" s="165">
        <v>1</v>
      </c>
      <c r="Q305" s="165">
        <v>1</v>
      </c>
      <c r="R305" s="165">
        <v>1</v>
      </c>
      <c r="S305" s="165">
        <v>1</v>
      </c>
      <c r="T305" s="165">
        <v>2</v>
      </c>
      <c r="U305" s="165">
        <v>1</v>
      </c>
      <c r="V305" s="165">
        <v>2</v>
      </c>
      <c r="W305" s="165">
        <v>1</v>
      </c>
      <c r="X305" s="165">
        <v>1</v>
      </c>
      <c r="Y305" s="165">
        <v>4</v>
      </c>
      <c r="Z305" s="165">
        <v>1</v>
      </c>
      <c r="AA305" s="165">
        <v>1</v>
      </c>
      <c r="AB305" s="165">
        <v>12</v>
      </c>
      <c r="AC305" s="165">
        <v>4</v>
      </c>
      <c r="AD305" s="165">
        <v>4</v>
      </c>
      <c r="AE305" s="165"/>
      <c r="AF305" s="3"/>
      <c r="AG305" s="165"/>
      <c r="AH305" s="165"/>
      <c r="AI305" s="165"/>
      <c r="AJ305" s="165"/>
      <c r="AK305" s="165">
        <v>19</v>
      </c>
    </row>
    <row r="306" spans="1:37" x14ac:dyDescent="0.25">
      <c r="A306" s="5" t="s">
        <v>504</v>
      </c>
      <c r="B306" s="169">
        <v>10</v>
      </c>
      <c r="E306" s="169"/>
      <c r="F306" s="169"/>
      <c r="G306" s="169"/>
      <c r="H306" s="169"/>
      <c r="I306" s="169">
        <v>1</v>
      </c>
      <c r="J306" s="169">
        <v>1</v>
      </c>
      <c r="K306" s="169">
        <v>2</v>
      </c>
      <c r="L306" s="169">
        <v>4</v>
      </c>
      <c r="M306" s="169">
        <v>2</v>
      </c>
      <c r="N306" s="169">
        <v>1</v>
      </c>
      <c r="O306" s="169">
        <v>1</v>
      </c>
      <c r="P306" s="169">
        <v>1</v>
      </c>
      <c r="Q306" s="169">
        <v>1</v>
      </c>
      <c r="R306" s="169">
        <v>1</v>
      </c>
      <c r="S306" s="169">
        <v>2</v>
      </c>
      <c r="T306" s="169">
        <v>4</v>
      </c>
      <c r="U306" s="169">
        <v>6</v>
      </c>
      <c r="V306" s="169">
        <v>2</v>
      </c>
      <c r="W306" s="169">
        <v>1</v>
      </c>
      <c r="X306" s="169">
        <v>1</v>
      </c>
      <c r="Y306" s="169">
        <v>2</v>
      </c>
      <c r="Z306" s="169">
        <v>1</v>
      </c>
      <c r="AA306" s="169">
        <v>2</v>
      </c>
      <c r="AB306" s="169">
        <v>1</v>
      </c>
      <c r="AC306" s="169">
        <v>1</v>
      </c>
      <c r="AD306" s="169">
        <v>15</v>
      </c>
      <c r="AE306" s="169"/>
      <c r="AF306" s="3"/>
      <c r="AG306" s="169"/>
      <c r="AH306" s="169"/>
      <c r="AI306" s="169"/>
      <c r="AJ306" s="169"/>
      <c r="AK306" s="169">
        <v>15</v>
      </c>
    </row>
    <row r="307" spans="1:37" x14ac:dyDescent="0.25">
      <c r="A307" s="5" t="s">
        <v>506</v>
      </c>
      <c r="B307" s="169">
        <v>10</v>
      </c>
      <c r="E307" s="169"/>
      <c r="F307" s="169"/>
      <c r="G307" s="169"/>
      <c r="H307" s="169"/>
      <c r="I307" s="169">
        <v>1</v>
      </c>
      <c r="J307" s="169">
        <v>4</v>
      </c>
      <c r="K307" s="169">
        <v>1</v>
      </c>
      <c r="L307" s="169">
        <v>1</v>
      </c>
      <c r="M307" s="169">
        <v>2</v>
      </c>
      <c r="N307" s="169">
        <v>1</v>
      </c>
      <c r="O307" s="169">
        <v>1</v>
      </c>
      <c r="P307" s="169">
        <v>3</v>
      </c>
      <c r="Q307" s="169">
        <v>3</v>
      </c>
      <c r="R307" s="169">
        <v>1</v>
      </c>
      <c r="S307" s="169">
        <v>1</v>
      </c>
      <c r="T307" s="169">
        <v>2</v>
      </c>
      <c r="U307" s="169">
        <v>4</v>
      </c>
      <c r="V307" s="169">
        <v>1</v>
      </c>
      <c r="W307" s="169">
        <v>3</v>
      </c>
      <c r="X307" s="169">
        <v>1</v>
      </c>
      <c r="Y307" s="169">
        <v>1</v>
      </c>
      <c r="Z307" s="169">
        <v>2</v>
      </c>
      <c r="AA307" s="169">
        <v>7</v>
      </c>
      <c r="AB307" s="169">
        <v>6</v>
      </c>
      <c r="AC307" s="169">
        <v>5</v>
      </c>
      <c r="AD307" s="169">
        <v>4</v>
      </c>
      <c r="AE307" s="169"/>
      <c r="AF307" s="3"/>
      <c r="AG307" s="169"/>
      <c r="AH307" s="169"/>
      <c r="AI307" s="169"/>
      <c r="AJ307" s="169"/>
      <c r="AK307" s="169">
        <v>16</v>
      </c>
    </row>
    <row r="308" spans="1:37" x14ac:dyDescent="0.25">
      <c r="A308" s="5" t="s">
        <v>513</v>
      </c>
      <c r="B308" s="171">
        <v>10</v>
      </c>
      <c r="E308" s="171"/>
      <c r="F308" s="171"/>
      <c r="G308" s="171"/>
      <c r="H308" s="171"/>
      <c r="I308" s="171">
        <v>1</v>
      </c>
      <c r="J308" s="171">
        <v>2</v>
      </c>
      <c r="K308" s="171">
        <v>1</v>
      </c>
      <c r="L308" s="171">
        <v>1</v>
      </c>
      <c r="M308" s="171">
        <v>2</v>
      </c>
      <c r="N308" s="171">
        <v>2</v>
      </c>
      <c r="O308" s="171">
        <v>1</v>
      </c>
      <c r="P308" s="171">
        <v>2</v>
      </c>
      <c r="Q308" s="171">
        <v>1</v>
      </c>
      <c r="R308" s="171">
        <v>2</v>
      </c>
      <c r="S308" s="171">
        <v>2</v>
      </c>
      <c r="T308" s="171">
        <v>1</v>
      </c>
      <c r="U308" s="171">
        <v>4</v>
      </c>
      <c r="V308" s="171">
        <v>3</v>
      </c>
      <c r="W308" s="171">
        <v>1</v>
      </c>
      <c r="X308" s="171">
        <v>3</v>
      </c>
      <c r="Y308" s="171">
        <v>2</v>
      </c>
      <c r="Z308" s="171">
        <v>8</v>
      </c>
      <c r="AA308" s="171">
        <v>4</v>
      </c>
      <c r="AB308" s="171">
        <v>3</v>
      </c>
      <c r="AC308" s="171">
        <v>2</v>
      </c>
      <c r="AD308" s="171"/>
      <c r="AE308" s="171"/>
      <c r="AF308" s="3"/>
      <c r="AG308" s="171"/>
      <c r="AH308" s="171"/>
      <c r="AI308" s="171"/>
      <c r="AJ308" s="171"/>
      <c r="AK308" s="171">
        <v>17</v>
      </c>
    </row>
    <row r="309" spans="1:37" x14ac:dyDescent="0.25">
      <c r="A309" s="5" t="s">
        <v>514</v>
      </c>
      <c r="B309" s="172">
        <v>10</v>
      </c>
      <c r="E309" s="172"/>
      <c r="F309" s="172"/>
      <c r="G309" s="172"/>
      <c r="H309" s="172"/>
      <c r="I309" s="172">
        <v>1</v>
      </c>
      <c r="J309" s="172">
        <v>1</v>
      </c>
      <c r="K309" s="172">
        <v>1</v>
      </c>
      <c r="L309" s="172">
        <v>1</v>
      </c>
      <c r="M309" s="172">
        <v>1</v>
      </c>
      <c r="N309" s="172">
        <v>3</v>
      </c>
      <c r="O309" s="172">
        <v>2</v>
      </c>
      <c r="P309" s="172">
        <v>1</v>
      </c>
      <c r="Q309" s="172">
        <v>5</v>
      </c>
      <c r="R309" s="172">
        <v>1</v>
      </c>
      <c r="S309" s="172">
        <v>2</v>
      </c>
      <c r="T309" s="172">
        <v>2</v>
      </c>
      <c r="U309" s="172">
        <v>3</v>
      </c>
      <c r="V309" s="172">
        <v>4</v>
      </c>
      <c r="W309" s="172">
        <v>12</v>
      </c>
      <c r="X309" s="172">
        <v>3</v>
      </c>
      <c r="Y309" s="172">
        <v>1</v>
      </c>
      <c r="Z309" s="172">
        <v>2</v>
      </c>
      <c r="AA309" s="172">
        <v>1</v>
      </c>
      <c r="AB309" s="172">
        <v>5</v>
      </c>
      <c r="AC309" s="172"/>
      <c r="AD309" s="172"/>
      <c r="AE309" s="172"/>
      <c r="AF309" s="3"/>
      <c r="AG309" s="172"/>
      <c r="AH309" s="172"/>
      <c r="AI309" s="172"/>
      <c r="AJ309" s="172"/>
      <c r="AK309" s="172">
        <v>14</v>
      </c>
    </row>
    <row r="310" spans="1:37" x14ac:dyDescent="0.25">
      <c r="A310" s="5" t="s">
        <v>521</v>
      </c>
      <c r="B310" s="173">
        <v>10</v>
      </c>
      <c r="E310" s="173"/>
      <c r="F310" s="173"/>
      <c r="G310" s="173"/>
      <c r="H310" s="173"/>
      <c r="I310" s="173">
        <v>2</v>
      </c>
      <c r="J310" s="173">
        <v>1</v>
      </c>
      <c r="K310" s="173">
        <v>1</v>
      </c>
      <c r="L310" s="173">
        <v>1</v>
      </c>
      <c r="M310" s="173">
        <v>3</v>
      </c>
      <c r="N310" s="173">
        <v>1</v>
      </c>
      <c r="O310" s="173">
        <v>1</v>
      </c>
      <c r="P310" s="173">
        <v>1</v>
      </c>
      <c r="Q310" s="173">
        <v>3</v>
      </c>
      <c r="R310" s="173">
        <v>1</v>
      </c>
      <c r="S310" s="173">
        <v>1</v>
      </c>
      <c r="T310" s="173">
        <v>1</v>
      </c>
      <c r="U310" s="173">
        <v>1</v>
      </c>
      <c r="V310" s="173">
        <v>3</v>
      </c>
      <c r="W310" s="173">
        <v>2</v>
      </c>
      <c r="X310" s="173">
        <v>3</v>
      </c>
      <c r="Y310" s="173">
        <v>5</v>
      </c>
      <c r="Z310" s="173">
        <v>3</v>
      </c>
      <c r="AA310" s="173">
        <v>1</v>
      </c>
      <c r="AB310" s="173">
        <v>5</v>
      </c>
      <c r="AC310" s="173">
        <v>1</v>
      </c>
      <c r="AD310" s="173">
        <v>2</v>
      </c>
      <c r="AE310" s="173">
        <v>8</v>
      </c>
      <c r="AF310" s="3">
        <v>1</v>
      </c>
      <c r="AG310" s="173">
        <v>4</v>
      </c>
      <c r="AH310" s="173"/>
      <c r="AI310" s="173"/>
      <c r="AJ310" s="173"/>
      <c r="AK310" s="173">
        <v>17</v>
      </c>
    </row>
    <row r="311" spans="1:37" x14ac:dyDescent="0.25">
      <c r="A311" s="5" t="s">
        <v>535</v>
      </c>
      <c r="B311" s="175">
        <v>10</v>
      </c>
      <c r="E311" s="175"/>
      <c r="F311" s="175"/>
      <c r="G311" s="175"/>
      <c r="H311" s="175"/>
      <c r="I311" s="175">
        <v>3</v>
      </c>
      <c r="J311" s="175">
        <v>1</v>
      </c>
      <c r="K311" s="175">
        <v>4</v>
      </c>
      <c r="L311" s="175">
        <v>1</v>
      </c>
      <c r="M311" s="175">
        <v>1</v>
      </c>
      <c r="N311" s="175">
        <v>1</v>
      </c>
      <c r="O311" s="175">
        <v>1</v>
      </c>
      <c r="P311" s="175">
        <v>1</v>
      </c>
      <c r="Q311" s="175">
        <v>1</v>
      </c>
      <c r="R311" s="175">
        <v>1</v>
      </c>
      <c r="S311" s="175">
        <v>1</v>
      </c>
      <c r="T311" s="175">
        <v>1</v>
      </c>
      <c r="U311" s="175">
        <v>1</v>
      </c>
      <c r="V311" s="175">
        <v>1</v>
      </c>
      <c r="W311" s="175">
        <v>1</v>
      </c>
      <c r="X311" s="175">
        <v>3</v>
      </c>
      <c r="Y311" s="175">
        <v>1</v>
      </c>
      <c r="Z311" s="175">
        <v>1</v>
      </c>
      <c r="AA311" s="175">
        <v>3</v>
      </c>
      <c r="AB311" s="175">
        <v>9</v>
      </c>
      <c r="AC311" s="175">
        <v>11</v>
      </c>
      <c r="AD311" s="175">
        <v>1</v>
      </c>
      <c r="AE311" s="175">
        <v>1</v>
      </c>
      <c r="AF311" s="3">
        <v>1</v>
      </c>
      <c r="AG311" s="175">
        <v>1</v>
      </c>
      <c r="AH311" s="175">
        <v>1</v>
      </c>
      <c r="AI311" s="175"/>
      <c r="AJ311" s="175"/>
      <c r="AK311" s="175">
        <v>19</v>
      </c>
    </row>
    <row r="312" spans="1:37" x14ac:dyDescent="0.25">
      <c r="A312" s="5" t="s">
        <v>539</v>
      </c>
      <c r="B312" s="175">
        <v>10</v>
      </c>
      <c r="E312" s="175"/>
      <c r="F312" s="175"/>
      <c r="G312" s="175"/>
      <c r="H312" s="175"/>
      <c r="I312" s="175">
        <v>1</v>
      </c>
      <c r="J312" s="175">
        <v>1</v>
      </c>
      <c r="K312" s="175">
        <v>1</v>
      </c>
      <c r="L312" s="175">
        <v>2</v>
      </c>
      <c r="M312" s="175">
        <v>1</v>
      </c>
      <c r="N312" s="175">
        <v>2</v>
      </c>
      <c r="O312" s="175">
        <v>2</v>
      </c>
      <c r="P312" s="175">
        <v>1</v>
      </c>
      <c r="Q312" s="175">
        <v>1</v>
      </c>
      <c r="R312" s="175">
        <v>1</v>
      </c>
      <c r="S312" s="175">
        <v>10</v>
      </c>
      <c r="T312" s="175">
        <v>1</v>
      </c>
      <c r="U312" s="175">
        <v>1</v>
      </c>
      <c r="V312" s="175">
        <v>2</v>
      </c>
      <c r="W312" s="175">
        <v>3</v>
      </c>
      <c r="X312" s="175">
        <v>2</v>
      </c>
      <c r="Y312" s="175">
        <v>4</v>
      </c>
      <c r="Z312" s="175"/>
      <c r="AA312" s="175"/>
      <c r="AB312" s="175"/>
      <c r="AC312" s="175"/>
      <c r="AD312" s="175"/>
      <c r="AE312" s="175"/>
      <c r="AF312" s="3"/>
      <c r="AG312" s="175"/>
      <c r="AH312" s="175"/>
      <c r="AI312" s="175"/>
      <c r="AJ312" s="175"/>
      <c r="AK312" s="175">
        <v>15</v>
      </c>
    </row>
    <row r="313" spans="1:37" x14ac:dyDescent="0.25">
      <c r="A313" s="5" t="s">
        <v>548</v>
      </c>
      <c r="B313" s="181">
        <v>10</v>
      </c>
      <c r="C313" s="181"/>
      <c r="D313" s="181"/>
      <c r="E313" s="181"/>
      <c r="F313" s="181"/>
      <c r="G313" s="181"/>
      <c r="H313" s="181"/>
      <c r="I313" s="181">
        <v>2</v>
      </c>
      <c r="J313" s="181">
        <v>1</v>
      </c>
      <c r="K313" s="181">
        <v>1</v>
      </c>
      <c r="L313" s="181">
        <v>1</v>
      </c>
      <c r="M313" s="181">
        <v>1</v>
      </c>
      <c r="N313" s="181">
        <v>1</v>
      </c>
      <c r="O313" s="181">
        <v>1</v>
      </c>
      <c r="P313" s="181">
        <v>1</v>
      </c>
      <c r="Q313" s="181">
        <v>3</v>
      </c>
      <c r="R313" s="181">
        <v>6</v>
      </c>
      <c r="S313" s="181">
        <v>1</v>
      </c>
      <c r="T313" s="181">
        <v>1</v>
      </c>
      <c r="U313" s="181">
        <v>4</v>
      </c>
      <c r="V313" s="181">
        <v>1</v>
      </c>
      <c r="W313" s="181">
        <v>2</v>
      </c>
      <c r="X313" s="181">
        <v>4</v>
      </c>
      <c r="Y313" s="181">
        <v>3</v>
      </c>
      <c r="Z313" s="181">
        <v>1</v>
      </c>
      <c r="AA313" s="181">
        <v>2</v>
      </c>
      <c r="AB313" s="181">
        <v>3</v>
      </c>
      <c r="AC313" s="181">
        <v>1</v>
      </c>
      <c r="AD313" s="181">
        <v>4</v>
      </c>
      <c r="AE313" s="181"/>
      <c r="AF313" s="3"/>
      <c r="AG313" s="181"/>
      <c r="AH313" s="181"/>
      <c r="AI313" s="181"/>
      <c r="AJ313" s="181"/>
      <c r="AK313" s="181">
        <v>15</v>
      </c>
    </row>
    <row r="314" spans="1:37" x14ac:dyDescent="0.25">
      <c r="A314" s="5" t="s">
        <v>558</v>
      </c>
      <c r="B314" s="181">
        <v>10</v>
      </c>
      <c r="C314" s="181"/>
      <c r="D314" s="181"/>
      <c r="E314" s="181"/>
      <c r="F314" s="181"/>
      <c r="G314" s="181"/>
      <c r="H314" s="181"/>
      <c r="I314" s="181">
        <v>1</v>
      </c>
      <c r="J314" s="181">
        <v>1</v>
      </c>
      <c r="K314" s="181">
        <v>1</v>
      </c>
      <c r="L314" s="181">
        <v>1</v>
      </c>
      <c r="M314" s="181">
        <v>1</v>
      </c>
      <c r="N314" s="181">
        <v>1</v>
      </c>
      <c r="O314" s="181">
        <v>1</v>
      </c>
      <c r="P314" s="181">
        <v>1</v>
      </c>
      <c r="Q314" s="181">
        <v>2</v>
      </c>
      <c r="R314" s="181">
        <v>2</v>
      </c>
      <c r="S314" s="181">
        <v>1</v>
      </c>
      <c r="T314" s="181">
        <v>1</v>
      </c>
      <c r="U314" s="181">
        <v>2</v>
      </c>
      <c r="V314" s="181">
        <v>2</v>
      </c>
      <c r="W314" s="181">
        <v>5</v>
      </c>
      <c r="X314" s="181">
        <v>5</v>
      </c>
      <c r="Y314" s="181">
        <v>2</v>
      </c>
      <c r="Z314" s="181">
        <v>1</v>
      </c>
      <c r="AA314" s="181">
        <v>2</v>
      </c>
      <c r="AB314" s="181">
        <v>7</v>
      </c>
      <c r="AC314" s="181">
        <v>1</v>
      </c>
      <c r="AD314" s="181">
        <v>12</v>
      </c>
      <c r="AE314" s="181"/>
      <c r="AF314" s="3"/>
      <c r="AG314" s="181"/>
      <c r="AH314" s="181"/>
      <c r="AI314" s="181"/>
      <c r="AJ314" s="181"/>
      <c r="AK314" s="181">
        <v>17</v>
      </c>
    </row>
    <row r="315" spans="1:37" x14ac:dyDescent="0.25">
      <c r="A315" s="5" t="s">
        <v>563</v>
      </c>
      <c r="B315" s="181">
        <v>10</v>
      </c>
      <c r="C315" s="181"/>
      <c r="D315" s="181"/>
      <c r="E315" s="181"/>
      <c r="F315" s="181"/>
      <c r="G315" s="181"/>
      <c r="H315" s="181"/>
      <c r="I315" s="181">
        <v>1</v>
      </c>
      <c r="J315" s="181">
        <v>1</v>
      </c>
      <c r="K315" s="181">
        <v>2</v>
      </c>
      <c r="L315" s="181">
        <v>2</v>
      </c>
      <c r="M315" s="181">
        <v>3</v>
      </c>
      <c r="N315" s="181">
        <v>1</v>
      </c>
      <c r="O315" s="181">
        <v>1</v>
      </c>
      <c r="P315" s="181">
        <v>2</v>
      </c>
      <c r="Q315" s="181">
        <v>2</v>
      </c>
      <c r="R315" s="181">
        <v>4</v>
      </c>
      <c r="S315" s="181">
        <v>2</v>
      </c>
      <c r="T315" s="181">
        <v>1</v>
      </c>
      <c r="U315" s="181">
        <v>10</v>
      </c>
      <c r="V315" s="181">
        <v>6</v>
      </c>
      <c r="W315" s="181">
        <v>1</v>
      </c>
      <c r="X315" s="181">
        <v>1</v>
      </c>
      <c r="Y315" s="181">
        <v>4</v>
      </c>
      <c r="Z315" s="181">
        <v>2</v>
      </c>
      <c r="AA315" s="181">
        <v>1</v>
      </c>
      <c r="AB315" s="181">
        <v>15</v>
      </c>
      <c r="AC315" s="181"/>
      <c r="AD315" s="181"/>
      <c r="AE315" s="181"/>
      <c r="AF315" s="3"/>
      <c r="AG315" s="181"/>
      <c r="AH315" s="181"/>
      <c r="AI315" s="181"/>
      <c r="AJ315" s="181"/>
      <c r="AK315" s="181">
        <v>12</v>
      </c>
    </row>
    <row r="316" spans="1:37" x14ac:dyDescent="0.25">
      <c r="A316" s="5" t="s">
        <v>569</v>
      </c>
      <c r="B316" s="181">
        <v>10</v>
      </c>
      <c r="C316" s="181"/>
      <c r="D316" s="181"/>
      <c r="E316" s="181"/>
      <c r="F316" s="181"/>
      <c r="G316" s="181"/>
      <c r="H316" s="181"/>
      <c r="I316" s="181">
        <v>1</v>
      </c>
      <c r="J316" s="181">
        <v>2</v>
      </c>
      <c r="K316" s="181">
        <v>1</v>
      </c>
      <c r="L316" s="181">
        <v>1</v>
      </c>
      <c r="M316" s="181">
        <v>2</v>
      </c>
      <c r="N316" s="181">
        <v>2</v>
      </c>
      <c r="O316" s="181">
        <v>2</v>
      </c>
      <c r="P316" s="181">
        <v>1</v>
      </c>
      <c r="Q316" s="181">
        <v>2</v>
      </c>
      <c r="R316" s="181">
        <v>1</v>
      </c>
      <c r="S316" s="181">
        <v>2</v>
      </c>
      <c r="T316" s="181">
        <v>1</v>
      </c>
      <c r="U316" s="181">
        <v>2</v>
      </c>
      <c r="V316" s="181">
        <v>2</v>
      </c>
      <c r="W316" s="181">
        <v>1</v>
      </c>
      <c r="X316" s="181">
        <v>3</v>
      </c>
      <c r="Y316" s="181">
        <v>1</v>
      </c>
      <c r="Z316" s="181">
        <v>2</v>
      </c>
      <c r="AA316" s="181">
        <v>1</v>
      </c>
      <c r="AB316" s="181">
        <v>9</v>
      </c>
      <c r="AC316" s="181">
        <v>2</v>
      </c>
      <c r="AD316" s="181">
        <v>1</v>
      </c>
      <c r="AE316" s="181">
        <v>6</v>
      </c>
      <c r="AF316" s="3">
        <v>5</v>
      </c>
      <c r="AG316" s="181">
        <v>7</v>
      </c>
      <c r="AH316" s="181"/>
      <c r="AI316" s="181"/>
      <c r="AJ316" s="181"/>
      <c r="AK316" s="181">
        <v>19</v>
      </c>
    </row>
    <row r="317" spans="1:37" x14ac:dyDescent="0.25">
      <c r="A317" s="3"/>
      <c r="B317" s="141"/>
      <c r="E317" s="141"/>
      <c r="F317" s="141"/>
      <c r="G317" s="141"/>
      <c r="H317" s="141"/>
      <c r="I317" s="141"/>
      <c r="J317" s="141"/>
      <c r="K317" s="141"/>
      <c r="L317" s="141"/>
      <c r="M317" s="141"/>
      <c r="N317" s="141"/>
      <c r="O317" s="141"/>
      <c r="P317" s="141"/>
      <c r="Q317" s="141"/>
      <c r="R317" s="141"/>
      <c r="S317" s="141"/>
      <c r="T317" s="141"/>
      <c r="U317" s="141"/>
      <c r="V317" s="141"/>
      <c r="W317" s="141"/>
      <c r="X317" s="141"/>
      <c r="Y317" s="141"/>
      <c r="Z317" s="141"/>
      <c r="AA317" s="141"/>
      <c r="AB317" s="141"/>
      <c r="AC317" s="141"/>
      <c r="AD317" s="141"/>
      <c r="AE317" s="141"/>
      <c r="AF317" s="3"/>
      <c r="AG317" s="141"/>
      <c r="AH317" s="141"/>
      <c r="AI317" s="141"/>
      <c r="AJ317" s="141"/>
      <c r="AK317" s="141"/>
    </row>
    <row r="322" spans="1:37" x14ac:dyDescent="0.25">
      <c r="A322" s="1" t="s">
        <v>21</v>
      </c>
      <c r="F322" s="1">
        <f t="shared" ref="F322:AI322" si="0">COUNT(F2:F318)</f>
        <v>23</v>
      </c>
      <c r="G322" s="1">
        <f t="shared" si="0"/>
        <v>98</v>
      </c>
      <c r="H322" s="1">
        <f t="shared" si="0"/>
        <v>233</v>
      </c>
      <c r="I322" s="1">
        <f t="shared" si="0"/>
        <v>300</v>
      </c>
      <c r="J322" s="1">
        <f t="shared" si="0"/>
        <v>300</v>
      </c>
      <c r="K322" s="1">
        <f t="shared" si="0"/>
        <v>300</v>
      </c>
      <c r="L322" s="1">
        <f t="shared" si="0"/>
        <v>300</v>
      </c>
      <c r="M322" s="1">
        <f t="shared" si="0"/>
        <v>300</v>
      </c>
      <c r="N322" s="1">
        <f t="shared" si="0"/>
        <v>300</v>
      </c>
      <c r="O322" s="1">
        <f t="shared" si="0"/>
        <v>300</v>
      </c>
      <c r="P322" s="1">
        <f t="shared" si="0"/>
        <v>300</v>
      </c>
      <c r="Q322" s="1">
        <f t="shared" si="0"/>
        <v>300</v>
      </c>
      <c r="R322" s="1">
        <f t="shared" si="0"/>
        <v>300</v>
      </c>
      <c r="S322" s="1">
        <f t="shared" si="0"/>
        <v>300</v>
      </c>
      <c r="T322" s="1">
        <f t="shared" si="0"/>
        <v>300</v>
      </c>
      <c r="U322" s="1">
        <f t="shared" si="0"/>
        <v>300</v>
      </c>
      <c r="V322" s="1">
        <f t="shared" si="0"/>
        <v>300</v>
      </c>
      <c r="W322" s="1">
        <f t="shared" si="0"/>
        <v>299</v>
      </c>
      <c r="X322" s="1">
        <f t="shared" si="0"/>
        <v>297</v>
      </c>
      <c r="Y322" s="1">
        <f t="shared" si="0"/>
        <v>284</v>
      </c>
      <c r="Z322" s="1">
        <f t="shared" si="0"/>
        <v>276</v>
      </c>
      <c r="AA322" s="1">
        <f t="shared" si="0"/>
        <v>253</v>
      </c>
      <c r="AB322" s="1">
        <f t="shared" si="0"/>
        <v>221</v>
      </c>
      <c r="AC322" s="1">
        <f t="shared" si="0"/>
        <v>190</v>
      </c>
      <c r="AD322" s="1">
        <f t="shared" si="0"/>
        <v>134</v>
      </c>
      <c r="AE322" s="1">
        <f t="shared" si="0"/>
        <v>82</v>
      </c>
      <c r="AF322" s="1">
        <f t="shared" si="0"/>
        <v>42</v>
      </c>
      <c r="AG322" s="1">
        <f t="shared" si="0"/>
        <v>20</v>
      </c>
      <c r="AH322" s="1">
        <f t="shared" si="0"/>
        <v>9</v>
      </c>
      <c r="AI322" s="1">
        <f t="shared" si="0"/>
        <v>0</v>
      </c>
    </row>
    <row r="323" spans="1:37" x14ac:dyDescent="0.25">
      <c r="A323" s="1" t="s">
        <v>118</v>
      </c>
      <c r="C323" s="176">
        <v>5</v>
      </c>
      <c r="D323" s="175">
        <v>6</v>
      </c>
      <c r="E323" s="1">
        <v>7</v>
      </c>
      <c r="F323" s="1">
        <v>8</v>
      </c>
      <c r="G323" s="1">
        <v>9</v>
      </c>
      <c r="H323" s="1">
        <v>10</v>
      </c>
      <c r="I323" s="1">
        <v>11</v>
      </c>
      <c r="J323" s="1">
        <v>12</v>
      </c>
      <c r="K323" s="1">
        <v>13</v>
      </c>
      <c r="L323" s="1">
        <v>14</v>
      </c>
      <c r="M323" s="1">
        <v>15</v>
      </c>
      <c r="N323" s="1">
        <v>16</v>
      </c>
      <c r="O323" s="1">
        <v>17</v>
      </c>
      <c r="P323" s="1">
        <v>18</v>
      </c>
      <c r="Q323" s="1">
        <v>19</v>
      </c>
      <c r="R323" s="1">
        <v>20</v>
      </c>
      <c r="S323" s="1">
        <v>21</v>
      </c>
      <c r="T323" s="1">
        <v>22</v>
      </c>
      <c r="U323" s="1">
        <v>23</v>
      </c>
      <c r="V323" s="1">
        <v>24</v>
      </c>
      <c r="W323" s="1">
        <v>25</v>
      </c>
      <c r="X323" s="1">
        <v>26</v>
      </c>
      <c r="Y323" s="1">
        <v>27</v>
      </c>
      <c r="Z323" s="1">
        <v>28</v>
      </c>
      <c r="AA323" s="1">
        <v>29</v>
      </c>
      <c r="AB323" s="1">
        <v>30</v>
      </c>
      <c r="AC323" s="1">
        <v>31</v>
      </c>
      <c r="AD323" s="1">
        <v>32</v>
      </c>
      <c r="AE323" s="1">
        <v>33</v>
      </c>
      <c r="AF323" s="1">
        <v>34</v>
      </c>
      <c r="AG323" s="1">
        <v>35</v>
      </c>
      <c r="AH323" s="1">
        <v>36</v>
      </c>
      <c r="AI323" s="1">
        <v>37</v>
      </c>
    </row>
    <row r="324" spans="1:37" s="181" customFormat="1" x14ac:dyDescent="0.25">
      <c r="A324" s="181" t="s">
        <v>20</v>
      </c>
      <c r="C324" s="181">
        <f t="shared" ref="C324:E324" si="1">MAX(C2:C320)</f>
        <v>0</v>
      </c>
      <c r="D324" s="181">
        <f t="shared" si="1"/>
        <v>1</v>
      </c>
      <c r="E324" s="181">
        <f t="shared" si="1"/>
        <v>2</v>
      </c>
      <c r="F324" s="181">
        <f>MAX(F2:F320)</f>
        <v>2</v>
      </c>
      <c r="G324" s="181">
        <f t="shared" ref="G324:AI324" si="2">MAX(G2:G320)</f>
        <v>4</v>
      </c>
      <c r="H324" s="181">
        <f t="shared" si="2"/>
        <v>5</v>
      </c>
      <c r="I324" s="181">
        <f t="shared" si="2"/>
        <v>5</v>
      </c>
      <c r="J324" s="181">
        <f t="shared" si="2"/>
        <v>6</v>
      </c>
      <c r="K324" s="181">
        <f t="shared" si="2"/>
        <v>6</v>
      </c>
      <c r="L324" s="181">
        <f t="shared" si="2"/>
        <v>7</v>
      </c>
      <c r="M324" s="181">
        <f t="shared" si="2"/>
        <v>6</v>
      </c>
      <c r="N324" s="181">
        <f t="shared" si="2"/>
        <v>7</v>
      </c>
      <c r="O324" s="181">
        <f t="shared" si="2"/>
        <v>9</v>
      </c>
      <c r="P324" s="181">
        <f t="shared" si="2"/>
        <v>8</v>
      </c>
      <c r="Q324" s="181">
        <f t="shared" si="2"/>
        <v>13</v>
      </c>
      <c r="R324" s="181">
        <f t="shared" si="2"/>
        <v>8</v>
      </c>
      <c r="S324" s="181">
        <f t="shared" si="2"/>
        <v>13</v>
      </c>
      <c r="T324" s="181">
        <f t="shared" si="2"/>
        <v>16</v>
      </c>
      <c r="U324" s="181">
        <f t="shared" si="2"/>
        <v>11</v>
      </c>
      <c r="V324" s="181">
        <f t="shared" si="2"/>
        <v>11</v>
      </c>
      <c r="W324" s="181">
        <f t="shared" si="2"/>
        <v>17</v>
      </c>
      <c r="X324" s="181">
        <f t="shared" si="2"/>
        <v>27</v>
      </c>
      <c r="Y324" s="181">
        <f t="shared" si="2"/>
        <v>18</v>
      </c>
      <c r="Z324" s="181">
        <f t="shared" si="2"/>
        <v>14</v>
      </c>
      <c r="AA324" s="181">
        <f t="shared" si="2"/>
        <v>17</v>
      </c>
      <c r="AB324" s="181">
        <f t="shared" si="2"/>
        <v>16</v>
      </c>
      <c r="AC324" s="181">
        <f t="shared" si="2"/>
        <v>18</v>
      </c>
      <c r="AD324" s="181">
        <f t="shared" si="2"/>
        <v>16</v>
      </c>
      <c r="AE324" s="181">
        <f t="shared" si="2"/>
        <v>20</v>
      </c>
      <c r="AF324" s="181">
        <f t="shared" si="2"/>
        <v>10</v>
      </c>
      <c r="AG324" s="181">
        <f t="shared" si="2"/>
        <v>14</v>
      </c>
      <c r="AH324" s="181">
        <f t="shared" si="2"/>
        <v>15</v>
      </c>
      <c r="AI324" s="181">
        <f t="shared" si="2"/>
        <v>0</v>
      </c>
    </row>
    <row r="326" spans="1:37" x14ac:dyDescent="0.25">
      <c r="A326" s="1" t="s">
        <v>18</v>
      </c>
      <c r="D326" s="181">
        <f t="shared" ref="D326:H326" si="3">AVERAGE(D2:D318)</f>
        <v>1</v>
      </c>
      <c r="E326" s="181">
        <f t="shared" si="3"/>
        <v>1.5</v>
      </c>
      <c r="F326" s="181">
        <f t="shared" si="3"/>
        <v>1.2173913043478262</v>
      </c>
      <c r="G326" s="181">
        <f t="shared" si="3"/>
        <v>1.3571428571428572</v>
      </c>
      <c r="H326" s="181">
        <f t="shared" si="3"/>
        <v>1.2317596566523605</v>
      </c>
      <c r="I326" s="1">
        <f t="shared" ref="I326:AI326" si="4">AVERAGE(I2:I318)</f>
        <v>1.3933333333333333</v>
      </c>
      <c r="J326" s="1">
        <f t="shared" si="4"/>
        <v>1.5133333333333334</v>
      </c>
      <c r="K326" s="1">
        <f t="shared" si="4"/>
        <v>1.47</v>
      </c>
      <c r="L326" s="1">
        <f t="shared" si="4"/>
        <v>1.5133333333333334</v>
      </c>
      <c r="M326" s="1">
        <f t="shared" si="4"/>
        <v>1.5766666666666667</v>
      </c>
      <c r="N326" s="1">
        <f t="shared" si="4"/>
        <v>1.7133333333333334</v>
      </c>
      <c r="O326" s="1">
        <f t="shared" si="4"/>
        <v>1.71</v>
      </c>
      <c r="P326" s="1">
        <f t="shared" si="4"/>
        <v>1.8333333333333333</v>
      </c>
      <c r="Q326" s="1">
        <f t="shared" si="4"/>
        <v>1.8266666666666667</v>
      </c>
      <c r="R326" s="1">
        <f t="shared" si="4"/>
        <v>2.1166666666666667</v>
      </c>
      <c r="S326" s="1">
        <f t="shared" si="4"/>
        <v>2.19</v>
      </c>
      <c r="T326" s="1">
        <f t="shared" si="4"/>
        <v>2.4633333333333334</v>
      </c>
      <c r="U326" s="1">
        <f t="shared" si="4"/>
        <v>2.3133333333333335</v>
      </c>
      <c r="V326" s="1">
        <f t="shared" si="4"/>
        <v>2.65</v>
      </c>
      <c r="W326" s="1">
        <f t="shared" si="4"/>
        <v>2.8361204013377925</v>
      </c>
      <c r="X326" s="1">
        <f t="shared" si="4"/>
        <v>3.3569023569023568</v>
      </c>
      <c r="Y326" s="1">
        <f t="shared" si="4"/>
        <v>3.4788732394366195</v>
      </c>
      <c r="Z326" s="1">
        <f t="shared" si="4"/>
        <v>3.3442028985507246</v>
      </c>
      <c r="AA326" s="1">
        <f t="shared" si="4"/>
        <v>4.1383399209486162</v>
      </c>
      <c r="AB326" s="1">
        <f t="shared" si="4"/>
        <v>3.8054298642533935</v>
      </c>
      <c r="AC326" s="1">
        <f t="shared" si="4"/>
        <v>3.4315789473684211</v>
      </c>
      <c r="AD326" s="1">
        <f t="shared" si="4"/>
        <v>4.3582089552238807</v>
      </c>
      <c r="AE326" s="1">
        <f t="shared" si="4"/>
        <v>4.7560975609756095</v>
      </c>
      <c r="AF326" s="1">
        <f t="shared" si="4"/>
        <v>4</v>
      </c>
      <c r="AG326" s="1">
        <f t="shared" si="4"/>
        <v>4.5</v>
      </c>
      <c r="AH326" s="1">
        <f t="shared" si="4"/>
        <v>5.4444444444444446</v>
      </c>
      <c r="AI326" s="1" t="e">
        <f t="shared" si="4"/>
        <v>#DIV/0!</v>
      </c>
    </row>
    <row r="328" spans="1:37" ht="30" x14ac:dyDescent="0.25">
      <c r="A328" s="180" t="s">
        <v>575</v>
      </c>
      <c r="AK328" s="1">
        <f>AVERAGE(AK2:AK319)</f>
        <v>15.846666666666666</v>
      </c>
    </row>
    <row r="329" spans="1:37" x14ac:dyDescent="0.25">
      <c r="V329" s="1">
        <v>140</v>
      </c>
      <c r="W329" s="1">
        <v>272</v>
      </c>
    </row>
    <row r="330" spans="1:37" x14ac:dyDescent="0.25">
      <c r="H330" s="1">
        <f t="shared" ref="H330:AH330" si="5">COUNTIF(H2:H318,1)</f>
        <v>191</v>
      </c>
      <c r="I330" s="1">
        <f t="shared" si="5"/>
        <v>210</v>
      </c>
      <c r="J330" s="1">
        <f t="shared" si="5"/>
        <v>196</v>
      </c>
      <c r="K330" s="1">
        <f t="shared" si="5"/>
        <v>203</v>
      </c>
      <c r="L330" s="1">
        <f t="shared" si="5"/>
        <v>201</v>
      </c>
      <c r="M330" s="1">
        <f t="shared" si="5"/>
        <v>186</v>
      </c>
      <c r="N330" s="1">
        <f t="shared" si="5"/>
        <v>180</v>
      </c>
      <c r="O330" s="1">
        <f t="shared" si="5"/>
        <v>184</v>
      </c>
      <c r="P330" s="1">
        <f t="shared" si="5"/>
        <v>167</v>
      </c>
      <c r="Q330" s="1">
        <f t="shared" si="5"/>
        <v>164</v>
      </c>
      <c r="R330" s="1">
        <f t="shared" si="5"/>
        <v>138</v>
      </c>
      <c r="S330" s="1">
        <f t="shared" si="5"/>
        <v>140</v>
      </c>
      <c r="T330" s="1">
        <f t="shared" si="5"/>
        <v>127</v>
      </c>
      <c r="U330" s="3">
        <f t="shared" si="5"/>
        <v>130</v>
      </c>
      <c r="V330" s="3">
        <f t="shared" si="5"/>
        <v>101</v>
      </c>
      <c r="W330" s="3">
        <f t="shared" si="5"/>
        <v>98</v>
      </c>
      <c r="X330" s="3">
        <f t="shared" si="5"/>
        <v>99</v>
      </c>
      <c r="Y330" s="3">
        <f t="shared" si="5"/>
        <v>81</v>
      </c>
      <c r="Z330" s="3">
        <f t="shared" si="5"/>
        <v>80</v>
      </c>
      <c r="AA330" s="3">
        <f t="shared" si="5"/>
        <v>51</v>
      </c>
      <c r="AB330" s="3">
        <f t="shared" si="5"/>
        <v>46</v>
      </c>
      <c r="AC330" s="3">
        <f t="shared" si="5"/>
        <v>57</v>
      </c>
      <c r="AD330" s="3">
        <f t="shared" si="5"/>
        <v>34</v>
      </c>
      <c r="AE330" s="3">
        <f t="shared" si="5"/>
        <v>14</v>
      </c>
      <c r="AF330" s="3">
        <f t="shared" si="5"/>
        <v>10</v>
      </c>
      <c r="AG330" s="3">
        <f t="shared" si="5"/>
        <v>6</v>
      </c>
      <c r="AH330" s="3">
        <f t="shared" si="5"/>
        <v>2</v>
      </c>
      <c r="AJ330" s="1">
        <v>10</v>
      </c>
      <c r="AK330" s="140">
        <f>COUNTIF(AK2:AK319,10)</f>
        <v>1</v>
      </c>
    </row>
    <row r="331" spans="1:37" x14ac:dyDescent="0.25">
      <c r="H331" s="1">
        <f t="shared" ref="H331:AH331" si="6">COUNTIF(H2:H318,2)</f>
        <v>33</v>
      </c>
      <c r="I331" s="1">
        <f t="shared" si="6"/>
        <v>68</v>
      </c>
      <c r="J331" s="1">
        <f t="shared" si="6"/>
        <v>69</v>
      </c>
      <c r="K331" s="1">
        <f t="shared" si="6"/>
        <v>69</v>
      </c>
      <c r="L331" s="1">
        <f t="shared" si="6"/>
        <v>67</v>
      </c>
      <c r="M331" s="1">
        <f t="shared" si="6"/>
        <v>78</v>
      </c>
      <c r="N331" s="1">
        <f t="shared" si="6"/>
        <v>65</v>
      </c>
      <c r="O331" s="1">
        <f t="shared" si="6"/>
        <v>61</v>
      </c>
      <c r="P331" s="1">
        <f t="shared" si="6"/>
        <v>67</v>
      </c>
      <c r="Q331" s="1">
        <f t="shared" si="6"/>
        <v>70</v>
      </c>
      <c r="R331" s="1">
        <f t="shared" si="6"/>
        <v>77</v>
      </c>
      <c r="S331" s="1">
        <f t="shared" si="6"/>
        <v>70</v>
      </c>
      <c r="T331" s="1">
        <f t="shared" si="6"/>
        <v>74</v>
      </c>
      <c r="U331" s="3">
        <f t="shared" si="6"/>
        <v>70</v>
      </c>
      <c r="V331" s="3">
        <f t="shared" si="6"/>
        <v>68</v>
      </c>
      <c r="W331" s="3">
        <f t="shared" si="6"/>
        <v>81</v>
      </c>
      <c r="X331" s="3">
        <f t="shared" si="6"/>
        <v>59</v>
      </c>
      <c r="Y331" s="3">
        <f t="shared" si="6"/>
        <v>60</v>
      </c>
      <c r="Z331" s="3">
        <f t="shared" si="6"/>
        <v>59</v>
      </c>
      <c r="AA331" s="3">
        <f t="shared" si="6"/>
        <v>46</v>
      </c>
      <c r="AB331" s="3">
        <f t="shared" si="6"/>
        <v>42</v>
      </c>
      <c r="AC331" s="3">
        <f t="shared" si="6"/>
        <v>30</v>
      </c>
      <c r="AD331" s="3">
        <f t="shared" si="6"/>
        <v>28</v>
      </c>
      <c r="AE331" s="3">
        <f t="shared" si="6"/>
        <v>16</v>
      </c>
      <c r="AF331" s="3">
        <f t="shared" si="6"/>
        <v>6</v>
      </c>
      <c r="AG331" s="3">
        <f t="shared" si="6"/>
        <v>2</v>
      </c>
      <c r="AH331" s="3">
        <f t="shared" si="6"/>
        <v>1</v>
      </c>
      <c r="AJ331" s="1">
        <v>11</v>
      </c>
      <c r="AK331" s="126">
        <f>COUNTIF(AK2:AK319,11)</f>
        <v>1</v>
      </c>
    </row>
    <row r="332" spans="1:37" x14ac:dyDescent="0.25">
      <c r="H332" s="1">
        <f t="shared" ref="H332:AH332" si="7">COUNTIF(H2:H318,3)</f>
        <v>7</v>
      </c>
      <c r="I332" s="1">
        <f t="shared" si="7"/>
        <v>18</v>
      </c>
      <c r="J332" s="1">
        <f t="shared" si="7"/>
        <v>25</v>
      </c>
      <c r="K332" s="1">
        <f t="shared" si="7"/>
        <v>17</v>
      </c>
      <c r="L332" s="1">
        <f t="shared" si="7"/>
        <v>17</v>
      </c>
      <c r="M332" s="1">
        <f t="shared" si="7"/>
        <v>18</v>
      </c>
      <c r="N332" s="1">
        <f t="shared" si="7"/>
        <v>34</v>
      </c>
      <c r="O332" s="1">
        <f t="shared" si="7"/>
        <v>33</v>
      </c>
      <c r="P332" s="1">
        <f t="shared" si="7"/>
        <v>39</v>
      </c>
      <c r="Q332" s="1">
        <f t="shared" si="7"/>
        <v>41</v>
      </c>
      <c r="R332" s="1">
        <f t="shared" si="7"/>
        <v>35</v>
      </c>
      <c r="S332" s="1">
        <f t="shared" si="7"/>
        <v>42</v>
      </c>
      <c r="T332" s="1">
        <f t="shared" si="7"/>
        <v>37</v>
      </c>
      <c r="U332" s="3">
        <f t="shared" si="7"/>
        <v>45</v>
      </c>
      <c r="V332" s="3">
        <f t="shared" si="7"/>
        <v>60</v>
      </c>
      <c r="W332" s="3">
        <f t="shared" si="7"/>
        <v>38</v>
      </c>
      <c r="X332" s="3">
        <f t="shared" si="7"/>
        <v>41</v>
      </c>
      <c r="Y332" s="3">
        <f t="shared" si="7"/>
        <v>42</v>
      </c>
      <c r="Z332" s="3">
        <f t="shared" si="7"/>
        <v>38</v>
      </c>
      <c r="AA332" s="3">
        <f t="shared" si="7"/>
        <v>45</v>
      </c>
      <c r="AB332" s="3">
        <f t="shared" si="7"/>
        <v>39</v>
      </c>
      <c r="AC332" s="3">
        <f t="shared" si="7"/>
        <v>33</v>
      </c>
      <c r="AD332" s="3">
        <f t="shared" si="7"/>
        <v>15</v>
      </c>
      <c r="AE332" s="3">
        <f t="shared" si="7"/>
        <v>9</v>
      </c>
      <c r="AF332" s="3">
        <f t="shared" si="7"/>
        <v>4</v>
      </c>
      <c r="AG332" s="3">
        <f t="shared" si="7"/>
        <v>2</v>
      </c>
      <c r="AH332" s="3">
        <f t="shared" si="7"/>
        <v>3</v>
      </c>
      <c r="AJ332" s="1">
        <v>12</v>
      </c>
      <c r="AK332" s="1">
        <f>COUNTIF(AK2:AK319,12)</f>
        <v>8</v>
      </c>
    </row>
    <row r="333" spans="1:37" x14ac:dyDescent="0.25">
      <c r="H333" s="1">
        <f t="shared" ref="H333:AH333" si="8">COUNTIF(H2:H318,4)</f>
        <v>1</v>
      </c>
      <c r="I333" s="1">
        <f t="shared" si="8"/>
        <v>2</v>
      </c>
      <c r="J333" s="1">
        <f t="shared" si="8"/>
        <v>6</v>
      </c>
      <c r="K333" s="1">
        <f t="shared" si="8"/>
        <v>8</v>
      </c>
      <c r="L333" s="1">
        <f t="shared" si="8"/>
        <v>10</v>
      </c>
      <c r="M333" s="1">
        <f t="shared" si="8"/>
        <v>15</v>
      </c>
      <c r="N333" s="1">
        <f t="shared" si="8"/>
        <v>11</v>
      </c>
      <c r="O333" s="1">
        <f t="shared" si="8"/>
        <v>13</v>
      </c>
      <c r="P333" s="1">
        <f t="shared" si="8"/>
        <v>12</v>
      </c>
      <c r="Q333" s="1">
        <f t="shared" si="8"/>
        <v>15</v>
      </c>
      <c r="R333" s="1">
        <f t="shared" si="8"/>
        <v>27</v>
      </c>
      <c r="S333" s="1">
        <f t="shared" si="8"/>
        <v>21</v>
      </c>
      <c r="T333" s="1">
        <f t="shared" si="8"/>
        <v>25</v>
      </c>
      <c r="U333" s="3">
        <f t="shared" si="8"/>
        <v>27</v>
      </c>
      <c r="V333" s="3">
        <f t="shared" si="8"/>
        <v>27</v>
      </c>
      <c r="W333" s="3">
        <f t="shared" si="8"/>
        <v>30</v>
      </c>
      <c r="X333" s="3">
        <f t="shared" si="8"/>
        <v>24</v>
      </c>
      <c r="Y333" s="3">
        <f t="shared" si="8"/>
        <v>31</v>
      </c>
      <c r="Z333" s="3">
        <f t="shared" si="8"/>
        <v>32</v>
      </c>
      <c r="AA333" s="3">
        <f t="shared" si="8"/>
        <v>29</v>
      </c>
      <c r="AB333" s="3">
        <f t="shared" si="8"/>
        <v>28</v>
      </c>
      <c r="AC333" s="3">
        <f t="shared" si="8"/>
        <v>20</v>
      </c>
      <c r="AD333" s="3">
        <f t="shared" si="8"/>
        <v>9</v>
      </c>
      <c r="AE333" s="3">
        <f t="shared" si="8"/>
        <v>6</v>
      </c>
      <c r="AF333" s="3">
        <f t="shared" si="8"/>
        <v>5</v>
      </c>
      <c r="AG333" s="3">
        <f t="shared" si="8"/>
        <v>4</v>
      </c>
      <c r="AH333" s="3">
        <f t="shared" si="8"/>
        <v>0</v>
      </c>
      <c r="AJ333" s="1">
        <v>13</v>
      </c>
      <c r="AK333" s="35">
        <f>COUNTIF(AK2:AK319,13)</f>
        <v>18</v>
      </c>
    </row>
    <row r="334" spans="1:37" x14ac:dyDescent="0.25">
      <c r="H334" s="1">
        <f t="shared" ref="H334:AH334" si="9">COUNTIF(H2:H318,5)</f>
        <v>1</v>
      </c>
      <c r="I334" s="1">
        <f t="shared" si="9"/>
        <v>2</v>
      </c>
      <c r="J334" s="1">
        <f t="shared" si="9"/>
        <v>3</v>
      </c>
      <c r="K334" s="1">
        <f t="shared" si="9"/>
        <v>1</v>
      </c>
      <c r="L334" s="1">
        <f t="shared" si="9"/>
        <v>3</v>
      </c>
      <c r="M334" s="1">
        <f t="shared" si="9"/>
        <v>1</v>
      </c>
      <c r="N334" s="1">
        <f t="shared" si="9"/>
        <v>4</v>
      </c>
      <c r="O334" s="1">
        <f t="shared" si="9"/>
        <v>4</v>
      </c>
      <c r="P334" s="1">
        <f t="shared" si="9"/>
        <v>9</v>
      </c>
      <c r="Q334" s="1">
        <f t="shared" si="9"/>
        <v>7</v>
      </c>
      <c r="R334" s="1">
        <f t="shared" si="9"/>
        <v>13</v>
      </c>
      <c r="S334" s="1">
        <f t="shared" si="9"/>
        <v>15</v>
      </c>
      <c r="T334" s="1">
        <f t="shared" si="9"/>
        <v>15</v>
      </c>
      <c r="U334" s="3">
        <f t="shared" si="9"/>
        <v>14</v>
      </c>
      <c r="V334" s="3">
        <f t="shared" si="9"/>
        <v>22</v>
      </c>
      <c r="W334" s="3">
        <f t="shared" si="9"/>
        <v>18</v>
      </c>
      <c r="X334" s="3">
        <f t="shared" si="9"/>
        <v>21</v>
      </c>
      <c r="Y334" s="3">
        <f t="shared" si="9"/>
        <v>12</v>
      </c>
      <c r="Z334" s="3">
        <f t="shared" si="9"/>
        <v>14</v>
      </c>
      <c r="AA334" s="3">
        <f t="shared" si="9"/>
        <v>21</v>
      </c>
      <c r="AB334" s="3">
        <f t="shared" si="9"/>
        <v>16</v>
      </c>
      <c r="AC334" s="3">
        <f t="shared" si="9"/>
        <v>20</v>
      </c>
      <c r="AD334" s="3">
        <f t="shared" si="9"/>
        <v>10</v>
      </c>
      <c r="AE334" s="3">
        <f t="shared" si="9"/>
        <v>8</v>
      </c>
      <c r="AF334" s="3">
        <f t="shared" si="9"/>
        <v>5</v>
      </c>
      <c r="AG334" s="3">
        <f t="shared" si="9"/>
        <v>0</v>
      </c>
      <c r="AH334" s="3">
        <f t="shared" si="9"/>
        <v>0</v>
      </c>
      <c r="AJ334" s="1">
        <v>14</v>
      </c>
      <c r="AK334" s="35">
        <f>COUNTIF(AK2:AK319,14)</f>
        <v>42</v>
      </c>
    </row>
    <row r="335" spans="1:37" x14ac:dyDescent="0.25">
      <c r="H335" s="1">
        <f t="shared" ref="H335:AH335" si="10">COUNTIF(H2:H318,6)</f>
        <v>0</v>
      </c>
      <c r="I335" s="1">
        <f t="shared" si="10"/>
        <v>0</v>
      </c>
      <c r="J335" s="1">
        <f t="shared" si="10"/>
        <v>1</v>
      </c>
      <c r="K335" s="1">
        <f t="shared" si="10"/>
        <v>2</v>
      </c>
      <c r="L335" s="1">
        <f t="shared" si="10"/>
        <v>1</v>
      </c>
      <c r="M335" s="1">
        <f t="shared" si="10"/>
        <v>2</v>
      </c>
      <c r="N335" s="1">
        <f t="shared" si="10"/>
        <v>4</v>
      </c>
      <c r="O335" s="1">
        <f t="shared" si="10"/>
        <v>1</v>
      </c>
      <c r="P335" s="1">
        <f t="shared" si="10"/>
        <v>4</v>
      </c>
      <c r="Q335" s="1">
        <f t="shared" si="10"/>
        <v>1</v>
      </c>
      <c r="R335" s="1">
        <f t="shared" si="10"/>
        <v>6</v>
      </c>
      <c r="S335" s="1">
        <f t="shared" si="10"/>
        <v>7</v>
      </c>
      <c r="T335" s="1">
        <f t="shared" si="10"/>
        <v>9</v>
      </c>
      <c r="U335" s="1">
        <f t="shared" si="10"/>
        <v>4</v>
      </c>
      <c r="V335" s="1">
        <f t="shared" si="10"/>
        <v>11</v>
      </c>
      <c r="W335" s="1">
        <f t="shared" si="10"/>
        <v>12</v>
      </c>
      <c r="X335" s="1">
        <f t="shared" si="10"/>
        <v>14</v>
      </c>
      <c r="Y335" s="1">
        <f t="shared" si="10"/>
        <v>15</v>
      </c>
      <c r="Z335" s="1">
        <f t="shared" si="10"/>
        <v>17</v>
      </c>
      <c r="AA335" s="1">
        <f t="shared" si="10"/>
        <v>14</v>
      </c>
      <c r="AB335" s="1">
        <f t="shared" si="10"/>
        <v>18</v>
      </c>
      <c r="AC335" s="1">
        <f t="shared" si="10"/>
        <v>7</v>
      </c>
      <c r="AD335" s="1">
        <f t="shared" si="10"/>
        <v>5</v>
      </c>
      <c r="AE335" s="1">
        <f t="shared" si="10"/>
        <v>7</v>
      </c>
      <c r="AF335" s="1">
        <f t="shared" si="10"/>
        <v>4</v>
      </c>
      <c r="AG335" s="1">
        <f t="shared" si="10"/>
        <v>0</v>
      </c>
      <c r="AH335" s="1">
        <f t="shared" si="10"/>
        <v>0</v>
      </c>
      <c r="AJ335" s="1">
        <v>15</v>
      </c>
      <c r="AK335" s="35">
        <f>COUNTIF(AK2:AK319,15)</f>
        <v>68</v>
      </c>
    </row>
    <row r="336" spans="1:37" x14ac:dyDescent="0.25">
      <c r="H336" s="1">
        <f t="shared" ref="H336:AH336" si="11">COUNTIF(H2:H318,7)</f>
        <v>0</v>
      </c>
      <c r="I336" s="1">
        <f t="shared" si="11"/>
        <v>0</v>
      </c>
      <c r="J336" s="1">
        <f t="shared" si="11"/>
        <v>0</v>
      </c>
      <c r="K336" s="1">
        <f t="shared" si="11"/>
        <v>0</v>
      </c>
      <c r="L336" s="1">
        <f t="shared" si="11"/>
        <v>1</v>
      </c>
      <c r="M336" s="1">
        <f t="shared" si="11"/>
        <v>0</v>
      </c>
      <c r="N336" s="1">
        <f t="shared" si="11"/>
        <v>2</v>
      </c>
      <c r="O336" s="1">
        <f t="shared" si="11"/>
        <v>3</v>
      </c>
      <c r="P336" s="1">
        <f t="shared" si="11"/>
        <v>1</v>
      </c>
      <c r="Q336" s="1">
        <f t="shared" si="11"/>
        <v>1</v>
      </c>
      <c r="R336" s="1">
        <f t="shared" si="11"/>
        <v>3</v>
      </c>
      <c r="S336" s="1">
        <f t="shared" si="11"/>
        <v>0</v>
      </c>
      <c r="T336" s="1">
        <f t="shared" si="11"/>
        <v>2</v>
      </c>
      <c r="U336" s="1">
        <f t="shared" si="11"/>
        <v>2</v>
      </c>
      <c r="V336" s="1">
        <f t="shared" si="11"/>
        <v>3</v>
      </c>
      <c r="W336" s="1">
        <f t="shared" si="11"/>
        <v>6</v>
      </c>
      <c r="X336" s="1">
        <f t="shared" si="11"/>
        <v>15</v>
      </c>
      <c r="Y336" s="1">
        <f t="shared" si="11"/>
        <v>14</v>
      </c>
      <c r="Z336" s="1">
        <f t="shared" si="11"/>
        <v>10</v>
      </c>
      <c r="AA336" s="1">
        <f t="shared" si="11"/>
        <v>16</v>
      </c>
      <c r="AB336" s="1">
        <f t="shared" si="11"/>
        <v>11</v>
      </c>
      <c r="AC336" s="1">
        <f t="shared" si="11"/>
        <v>11</v>
      </c>
      <c r="AD336" s="1">
        <f t="shared" si="11"/>
        <v>10</v>
      </c>
      <c r="AE336" s="1">
        <f t="shared" si="11"/>
        <v>4</v>
      </c>
      <c r="AF336" s="1">
        <f t="shared" si="11"/>
        <v>4</v>
      </c>
      <c r="AG336" s="1">
        <f t="shared" si="11"/>
        <v>3</v>
      </c>
      <c r="AH336" s="1">
        <f t="shared" si="11"/>
        <v>0</v>
      </c>
      <c r="AJ336" s="1">
        <v>16</v>
      </c>
      <c r="AK336" s="35">
        <f>COUNTIF(AK2:AK319,16)</f>
        <v>59</v>
      </c>
    </row>
    <row r="337" spans="1:37" x14ac:dyDescent="0.25">
      <c r="H337" s="1">
        <f t="shared" ref="H337:AH337" si="12">COUNTIF(H2:H318,8)</f>
        <v>0</v>
      </c>
      <c r="I337" s="1">
        <f t="shared" si="12"/>
        <v>0</v>
      </c>
      <c r="J337" s="1">
        <f t="shared" si="12"/>
        <v>0</v>
      </c>
      <c r="K337" s="1">
        <f t="shared" si="12"/>
        <v>0</v>
      </c>
      <c r="L337" s="1">
        <f t="shared" si="12"/>
        <v>0</v>
      </c>
      <c r="M337" s="1">
        <f t="shared" si="12"/>
        <v>0</v>
      </c>
      <c r="N337" s="1">
        <f t="shared" si="12"/>
        <v>0</v>
      </c>
      <c r="O337" s="1">
        <f t="shared" si="12"/>
        <v>0</v>
      </c>
      <c r="P337" s="1">
        <f t="shared" si="12"/>
        <v>1</v>
      </c>
      <c r="Q337" s="1">
        <f t="shared" si="12"/>
        <v>0</v>
      </c>
      <c r="R337" s="1">
        <f t="shared" si="12"/>
        <v>1</v>
      </c>
      <c r="S337" s="1">
        <f t="shared" si="12"/>
        <v>1</v>
      </c>
      <c r="T337" s="1">
        <f t="shared" si="12"/>
        <v>7</v>
      </c>
      <c r="U337" s="1">
        <f t="shared" si="12"/>
        <v>3</v>
      </c>
      <c r="V337" s="1">
        <f t="shared" si="12"/>
        <v>3</v>
      </c>
      <c r="W337" s="1">
        <f t="shared" si="12"/>
        <v>6</v>
      </c>
      <c r="X337" s="1">
        <f t="shared" si="12"/>
        <v>7</v>
      </c>
      <c r="Y337" s="1">
        <f t="shared" si="12"/>
        <v>10</v>
      </c>
      <c r="Z337" s="1">
        <f t="shared" si="12"/>
        <v>10</v>
      </c>
      <c r="AA337" s="1">
        <f t="shared" si="12"/>
        <v>7</v>
      </c>
      <c r="AB337" s="1">
        <f t="shared" si="12"/>
        <v>3</v>
      </c>
      <c r="AC337" s="1">
        <f t="shared" si="12"/>
        <v>2</v>
      </c>
      <c r="AD337" s="1">
        <f t="shared" si="12"/>
        <v>4</v>
      </c>
      <c r="AE337" s="1">
        <f t="shared" si="12"/>
        <v>8</v>
      </c>
      <c r="AF337" s="1">
        <f t="shared" si="12"/>
        <v>0</v>
      </c>
      <c r="AG337" s="1">
        <f t="shared" si="12"/>
        <v>0</v>
      </c>
      <c r="AH337" s="1">
        <f t="shared" si="12"/>
        <v>0</v>
      </c>
      <c r="AJ337" s="1">
        <v>17</v>
      </c>
      <c r="AK337" s="35">
        <f>COUNTIF(AK2:AK319,17)</f>
        <v>50</v>
      </c>
    </row>
    <row r="338" spans="1:37" x14ac:dyDescent="0.25">
      <c r="H338" s="1">
        <f t="shared" ref="H338:AH338" si="13">COUNTIF(H2:H318,9)</f>
        <v>0</v>
      </c>
      <c r="I338" s="1">
        <f t="shared" si="13"/>
        <v>0</v>
      </c>
      <c r="J338" s="1">
        <f t="shared" si="13"/>
        <v>0</v>
      </c>
      <c r="K338" s="1">
        <f t="shared" si="13"/>
        <v>0</v>
      </c>
      <c r="L338" s="1">
        <f t="shared" si="13"/>
        <v>0</v>
      </c>
      <c r="M338" s="1">
        <f t="shared" si="13"/>
        <v>0</v>
      </c>
      <c r="N338" s="1">
        <f t="shared" si="13"/>
        <v>0</v>
      </c>
      <c r="O338" s="1">
        <f t="shared" si="13"/>
        <v>1</v>
      </c>
      <c r="P338" s="1">
        <f t="shared" si="13"/>
        <v>0</v>
      </c>
      <c r="Q338" s="1">
        <f t="shared" si="13"/>
        <v>0</v>
      </c>
      <c r="R338" s="1">
        <f t="shared" si="13"/>
        <v>0</v>
      </c>
      <c r="S338" s="1">
        <f t="shared" si="13"/>
        <v>1</v>
      </c>
      <c r="T338" s="1">
        <f t="shared" si="13"/>
        <v>0</v>
      </c>
      <c r="U338" s="1">
        <f t="shared" si="13"/>
        <v>2</v>
      </c>
      <c r="V338" s="1">
        <f t="shared" si="13"/>
        <v>2</v>
      </c>
      <c r="W338" s="1">
        <f t="shared" si="13"/>
        <v>7</v>
      </c>
      <c r="X338" s="1">
        <f t="shared" si="13"/>
        <v>3</v>
      </c>
      <c r="Y338" s="1">
        <f t="shared" si="13"/>
        <v>9</v>
      </c>
      <c r="Z338" s="1">
        <f t="shared" si="13"/>
        <v>5</v>
      </c>
      <c r="AA338" s="1">
        <f t="shared" si="13"/>
        <v>6</v>
      </c>
      <c r="AB338" s="1">
        <f t="shared" si="13"/>
        <v>8</v>
      </c>
      <c r="AC338" s="1">
        <f t="shared" si="13"/>
        <v>2</v>
      </c>
      <c r="AD338" s="1">
        <f t="shared" si="13"/>
        <v>2</v>
      </c>
      <c r="AE338" s="1">
        <f t="shared" si="13"/>
        <v>3</v>
      </c>
      <c r="AF338" s="1">
        <f t="shared" si="13"/>
        <v>3</v>
      </c>
      <c r="AG338" s="1">
        <f t="shared" si="13"/>
        <v>0</v>
      </c>
      <c r="AH338" s="1">
        <f t="shared" si="13"/>
        <v>1</v>
      </c>
      <c r="AJ338" s="1">
        <v>18</v>
      </c>
      <c r="AK338" s="35">
        <f>COUNTIF(AK2:AK319,18)</f>
        <v>24</v>
      </c>
    </row>
    <row r="339" spans="1:37" x14ac:dyDescent="0.25">
      <c r="H339" s="1">
        <f t="shared" ref="H339:AH339" si="14">COUNTIF(H2:H318,10)</f>
        <v>0</v>
      </c>
      <c r="I339" s="1">
        <f t="shared" si="14"/>
        <v>0</v>
      </c>
      <c r="J339" s="1">
        <f t="shared" si="14"/>
        <v>0</v>
      </c>
      <c r="K339" s="1">
        <f t="shared" si="14"/>
        <v>0</v>
      </c>
      <c r="L339" s="1">
        <f t="shared" si="14"/>
        <v>0</v>
      </c>
      <c r="M339" s="1">
        <f t="shared" si="14"/>
        <v>0</v>
      </c>
      <c r="N339" s="1">
        <f t="shared" si="14"/>
        <v>0</v>
      </c>
      <c r="O339" s="1">
        <f t="shared" si="14"/>
        <v>0</v>
      </c>
      <c r="P339" s="1">
        <f t="shared" si="14"/>
        <v>0</v>
      </c>
      <c r="Q339" s="1">
        <f t="shared" si="14"/>
        <v>0</v>
      </c>
      <c r="R339" s="1">
        <f t="shared" si="14"/>
        <v>0</v>
      </c>
      <c r="S339" s="1">
        <f t="shared" si="14"/>
        <v>2</v>
      </c>
      <c r="T339" s="1">
        <f t="shared" si="14"/>
        <v>1</v>
      </c>
      <c r="U339" s="1">
        <f t="shared" si="14"/>
        <v>2</v>
      </c>
      <c r="V339" s="1">
        <f t="shared" si="14"/>
        <v>2</v>
      </c>
      <c r="W339" s="1">
        <f t="shared" si="14"/>
        <v>1</v>
      </c>
      <c r="X339" s="1">
        <f t="shared" si="14"/>
        <v>3</v>
      </c>
      <c r="Y339" s="1">
        <f t="shared" si="14"/>
        <v>1</v>
      </c>
      <c r="Z339" s="1">
        <f t="shared" si="14"/>
        <v>9</v>
      </c>
      <c r="AA339" s="1">
        <f t="shared" si="14"/>
        <v>1</v>
      </c>
      <c r="AB339" s="1">
        <f t="shared" si="14"/>
        <v>1</v>
      </c>
      <c r="AC339" s="1">
        <f t="shared" si="14"/>
        <v>1</v>
      </c>
      <c r="AD339" s="1">
        <f t="shared" si="14"/>
        <v>3</v>
      </c>
      <c r="AE339" s="1">
        <f t="shared" si="14"/>
        <v>2</v>
      </c>
      <c r="AF339" s="1">
        <f t="shared" si="14"/>
        <v>1</v>
      </c>
      <c r="AG339" s="1">
        <f t="shared" si="14"/>
        <v>0</v>
      </c>
      <c r="AH339" s="1">
        <f t="shared" si="14"/>
        <v>0</v>
      </c>
      <c r="AJ339" s="1">
        <v>19</v>
      </c>
      <c r="AK339" s="35">
        <f>COUNTIF(AK2:AK319,19)</f>
        <v>17</v>
      </c>
    </row>
    <row r="340" spans="1:37" x14ac:dyDescent="0.25">
      <c r="A340" s="1">
        <v>11</v>
      </c>
      <c r="H340" s="1">
        <f t="shared" ref="H340:AH340" si="15">COUNTIF(H2:H318,11)</f>
        <v>0</v>
      </c>
      <c r="I340" s="1">
        <f t="shared" si="15"/>
        <v>0</v>
      </c>
      <c r="J340" s="1">
        <f t="shared" si="15"/>
        <v>0</v>
      </c>
      <c r="K340" s="1">
        <f t="shared" si="15"/>
        <v>0</v>
      </c>
      <c r="L340" s="1">
        <f t="shared" si="15"/>
        <v>0</v>
      </c>
      <c r="M340" s="1">
        <f t="shared" si="15"/>
        <v>0</v>
      </c>
      <c r="N340" s="1">
        <f t="shared" si="15"/>
        <v>0</v>
      </c>
      <c r="O340" s="1">
        <f t="shared" si="15"/>
        <v>0</v>
      </c>
      <c r="P340" s="1">
        <f t="shared" si="15"/>
        <v>0</v>
      </c>
      <c r="Q340" s="1">
        <f t="shared" si="15"/>
        <v>0</v>
      </c>
      <c r="R340" s="1">
        <f t="shared" si="15"/>
        <v>0</v>
      </c>
      <c r="S340" s="1">
        <f t="shared" si="15"/>
        <v>0</v>
      </c>
      <c r="T340" s="1">
        <f t="shared" si="15"/>
        <v>0</v>
      </c>
      <c r="U340" s="1">
        <f t="shared" si="15"/>
        <v>1</v>
      </c>
      <c r="V340" s="1">
        <f t="shared" si="15"/>
        <v>1</v>
      </c>
      <c r="W340" s="1">
        <f t="shared" si="15"/>
        <v>0</v>
      </c>
      <c r="X340" s="1">
        <f t="shared" si="15"/>
        <v>6</v>
      </c>
      <c r="Y340" s="1">
        <f t="shared" si="15"/>
        <v>4</v>
      </c>
      <c r="Z340" s="1">
        <f t="shared" si="15"/>
        <v>0</v>
      </c>
      <c r="AA340" s="1">
        <f t="shared" si="15"/>
        <v>3</v>
      </c>
      <c r="AB340" s="1">
        <f t="shared" si="15"/>
        <v>4</v>
      </c>
      <c r="AC340" s="1">
        <f t="shared" si="15"/>
        <v>1</v>
      </c>
      <c r="AD340" s="1">
        <f t="shared" si="15"/>
        <v>4</v>
      </c>
      <c r="AE340" s="1">
        <f t="shared" si="15"/>
        <v>1</v>
      </c>
      <c r="AF340" s="1">
        <f t="shared" si="15"/>
        <v>0</v>
      </c>
      <c r="AG340" s="1">
        <f t="shared" si="15"/>
        <v>1</v>
      </c>
      <c r="AH340" s="1">
        <f t="shared" si="15"/>
        <v>0</v>
      </c>
      <c r="AJ340" s="1">
        <v>20</v>
      </c>
      <c r="AK340" s="35">
        <f>COUNTIF(AK2:AK319,20)</f>
        <v>8</v>
      </c>
    </row>
    <row r="341" spans="1:37" x14ac:dyDescent="0.25">
      <c r="A341" s="1">
        <v>12</v>
      </c>
      <c r="H341" s="1">
        <f t="shared" ref="H341:AH341" si="16">COUNTIF(H2:H318,12)</f>
        <v>0</v>
      </c>
      <c r="I341" s="1">
        <f t="shared" si="16"/>
        <v>0</v>
      </c>
      <c r="J341" s="1">
        <f t="shared" si="16"/>
        <v>0</v>
      </c>
      <c r="K341" s="1">
        <f t="shared" si="16"/>
        <v>0</v>
      </c>
      <c r="L341" s="1">
        <f t="shared" si="16"/>
        <v>0</v>
      </c>
      <c r="M341" s="1">
        <f t="shared" si="16"/>
        <v>0</v>
      </c>
      <c r="N341" s="1">
        <f t="shared" si="16"/>
        <v>0</v>
      </c>
      <c r="O341" s="1">
        <f t="shared" si="16"/>
        <v>0</v>
      </c>
      <c r="P341" s="1">
        <f t="shared" si="16"/>
        <v>0</v>
      </c>
      <c r="Q341" s="1">
        <f t="shared" si="16"/>
        <v>0</v>
      </c>
      <c r="R341" s="1">
        <f t="shared" si="16"/>
        <v>0</v>
      </c>
      <c r="S341" s="1">
        <f t="shared" si="16"/>
        <v>0</v>
      </c>
      <c r="T341" s="1">
        <f t="shared" si="16"/>
        <v>0</v>
      </c>
      <c r="U341" s="1">
        <f t="shared" si="16"/>
        <v>0</v>
      </c>
      <c r="V341" s="1">
        <f t="shared" si="16"/>
        <v>0</v>
      </c>
      <c r="W341" s="1">
        <f t="shared" si="16"/>
        <v>1</v>
      </c>
      <c r="X341" s="1">
        <f t="shared" si="16"/>
        <v>0</v>
      </c>
      <c r="Y341" s="1">
        <f t="shared" si="16"/>
        <v>1</v>
      </c>
      <c r="Z341" s="1">
        <f t="shared" si="16"/>
        <v>1</v>
      </c>
      <c r="AA341" s="1">
        <f t="shared" si="16"/>
        <v>2</v>
      </c>
      <c r="AB341" s="1">
        <f t="shared" si="16"/>
        <v>3</v>
      </c>
      <c r="AC341" s="1">
        <f t="shared" si="16"/>
        <v>2</v>
      </c>
      <c r="AD341" s="1">
        <f t="shared" si="16"/>
        <v>3</v>
      </c>
      <c r="AE341" s="1">
        <f t="shared" si="16"/>
        <v>1</v>
      </c>
      <c r="AF341" s="1">
        <f t="shared" si="16"/>
        <v>0</v>
      </c>
      <c r="AG341" s="1">
        <f t="shared" si="16"/>
        <v>1</v>
      </c>
      <c r="AH341" s="1">
        <f t="shared" si="16"/>
        <v>1</v>
      </c>
      <c r="AJ341" s="1">
        <v>21</v>
      </c>
      <c r="AK341" s="35">
        <f>COUNTIF(AK2:AK319,21)</f>
        <v>2</v>
      </c>
    </row>
    <row r="342" spans="1:37" x14ac:dyDescent="0.25">
      <c r="A342" s="1">
        <v>13</v>
      </c>
      <c r="H342" s="1">
        <f t="shared" ref="H342:AH342" si="17">COUNTIF(H2:H318,13)</f>
        <v>0</v>
      </c>
      <c r="I342" s="1">
        <f t="shared" si="17"/>
        <v>0</v>
      </c>
      <c r="J342" s="1">
        <f t="shared" si="17"/>
        <v>0</v>
      </c>
      <c r="K342" s="1">
        <f t="shared" si="17"/>
        <v>0</v>
      </c>
      <c r="L342" s="1">
        <f t="shared" si="17"/>
        <v>0</v>
      </c>
      <c r="M342" s="1">
        <f t="shared" si="17"/>
        <v>0</v>
      </c>
      <c r="N342" s="1">
        <f t="shared" si="17"/>
        <v>0</v>
      </c>
      <c r="O342" s="1">
        <f t="shared" si="17"/>
        <v>0</v>
      </c>
      <c r="P342" s="1">
        <f t="shared" si="17"/>
        <v>0</v>
      </c>
      <c r="Q342" s="1">
        <f t="shared" si="17"/>
        <v>1</v>
      </c>
      <c r="R342" s="1">
        <f t="shared" si="17"/>
        <v>0</v>
      </c>
      <c r="S342" s="1">
        <f t="shared" si="17"/>
        <v>1</v>
      </c>
      <c r="T342" s="1">
        <f t="shared" si="17"/>
        <v>1</v>
      </c>
      <c r="U342" s="1">
        <f t="shared" si="17"/>
        <v>0</v>
      </c>
      <c r="V342" s="1">
        <f t="shared" si="17"/>
        <v>0</v>
      </c>
      <c r="W342" s="1">
        <f t="shared" si="17"/>
        <v>0</v>
      </c>
      <c r="X342" s="1">
        <f t="shared" si="17"/>
        <v>1</v>
      </c>
      <c r="Y342" s="1">
        <f t="shared" si="17"/>
        <v>0</v>
      </c>
      <c r="Z342" s="1">
        <f t="shared" si="17"/>
        <v>0</v>
      </c>
      <c r="AA342" s="1">
        <f t="shared" si="17"/>
        <v>2</v>
      </c>
      <c r="AB342" s="1">
        <f t="shared" si="17"/>
        <v>0</v>
      </c>
      <c r="AC342" s="1">
        <f t="shared" si="17"/>
        <v>2</v>
      </c>
      <c r="AD342" s="1">
        <f t="shared" si="17"/>
        <v>1</v>
      </c>
      <c r="AE342" s="1">
        <f t="shared" si="17"/>
        <v>0</v>
      </c>
      <c r="AF342" s="1">
        <f t="shared" si="17"/>
        <v>0</v>
      </c>
      <c r="AG342" s="1">
        <f t="shared" si="17"/>
        <v>0</v>
      </c>
      <c r="AH342" s="1">
        <f t="shared" si="17"/>
        <v>0</v>
      </c>
      <c r="AJ342" s="1">
        <v>22</v>
      </c>
      <c r="AK342" s="35">
        <f>COUNTIF(AK2:AK319,22)</f>
        <v>2</v>
      </c>
    </row>
    <row r="343" spans="1:37" x14ac:dyDescent="0.25">
      <c r="A343" s="1">
        <v>14</v>
      </c>
      <c r="H343" s="1">
        <f t="shared" ref="H343:AH343" si="18">COUNTIF(H2:H318,14)</f>
        <v>0</v>
      </c>
      <c r="I343" s="1">
        <f t="shared" si="18"/>
        <v>0</v>
      </c>
      <c r="J343" s="1">
        <f t="shared" si="18"/>
        <v>0</v>
      </c>
      <c r="K343" s="1">
        <f t="shared" si="18"/>
        <v>0</v>
      </c>
      <c r="L343" s="1">
        <f t="shared" si="18"/>
        <v>0</v>
      </c>
      <c r="M343" s="1">
        <f t="shared" si="18"/>
        <v>0</v>
      </c>
      <c r="N343" s="1">
        <f t="shared" si="18"/>
        <v>0</v>
      </c>
      <c r="O343" s="1">
        <f t="shared" si="18"/>
        <v>0</v>
      </c>
      <c r="P343" s="1">
        <f t="shared" si="18"/>
        <v>0</v>
      </c>
      <c r="Q343" s="1">
        <f t="shared" si="18"/>
        <v>0</v>
      </c>
      <c r="R343" s="1">
        <f t="shared" si="18"/>
        <v>0</v>
      </c>
      <c r="S343" s="1">
        <f t="shared" si="18"/>
        <v>0</v>
      </c>
      <c r="T343" s="1">
        <f t="shared" si="18"/>
        <v>0</v>
      </c>
      <c r="U343" s="1">
        <f t="shared" si="18"/>
        <v>0</v>
      </c>
      <c r="V343" s="1">
        <f t="shared" si="18"/>
        <v>0</v>
      </c>
      <c r="W343" s="1">
        <f t="shared" si="18"/>
        <v>0</v>
      </c>
      <c r="X343" s="1">
        <f t="shared" si="18"/>
        <v>0</v>
      </c>
      <c r="Y343" s="1">
        <f t="shared" si="18"/>
        <v>1</v>
      </c>
      <c r="Z343" s="1">
        <f t="shared" si="18"/>
        <v>1</v>
      </c>
      <c r="AA343" s="1">
        <f t="shared" si="18"/>
        <v>4</v>
      </c>
      <c r="AB343" s="1">
        <f t="shared" si="18"/>
        <v>0</v>
      </c>
      <c r="AC343" s="1">
        <f t="shared" si="18"/>
        <v>1</v>
      </c>
      <c r="AD343" s="1">
        <f t="shared" si="18"/>
        <v>2</v>
      </c>
      <c r="AE343" s="1">
        <f t="shared" si="18"/>
        <v>1</v>
      </c>
      <c r="AF343" s="1">
        <f t="shared" si="18"/>
        <v>0</v>
      </c>
      <c r="AG343" s="1">
        <f t="shared" si="18"/>
        <v>1</v>
      </c>
      <c r="AH343" s="1">
        <f t="shared" si="18"/>
        <v>0</v>
      </c>
    </row>
    <row r="344" spans="1:37" x14ac:dyDescent="0.25">
      <c r="A344" s="1">
        <v>15</v>
      </c>
      <c r="H344" s="1">
        <f t="shared" ref="H344:AH344" si="19">COUNTIF(H2:H318,15)</f>
        <v>0</v>
      </c>
      <c r="I344" s="1">
        <f t="shared" si="19"/>
        <v>0</v>
      </c>
      <c r="J344" s="1">
        <f t="shared" si="19"/>
        <v>0</v>
      </c>
      <c r="K344" s="1">
        <f t="shared" si="19"/>
        <v>0</v>
      </c>
      <c r="L344" s="1">
        <f t="shared" si="19"/>
        <v>0</v>
      </c>
      <c r="M344" s="1">
        <f t="shared" si="19"/>
        <v>0</v>
      </c>
      <c r="N344" s="1">
        <f t="shared" si="19"/>
        <v>0</v>
      </c>
      <c r="O344" s="1">
        <f t="shared" si="19"/>
        <v>0</v>
      </c>
      <c r="P344" s="1">
        <f t="shared" si="19"/>
        <v>0</v>
      </c>
      <c r="Q344" s="1">
        <f t="shared" si="19"/>
        <v>0</v>
      </c>
      <c r="R344" s="1">
        <f t="shared" si="19"/>
        <v>0</v>
      </c>
      <c r="S344" s="1">
        <f t="shared" si="19"/>
        <v>0</v>
      </c>
      <c r="T344" s="1">
        <f t="shared" si="19"/>
        <v>1</v>
      </c>
      <c r="U344" s="1">
        <f t="shared" si="19"/>
        <v>0</v>
      </c>
      <c r="V344" s="1">
        <f t="shared" si="19"/>
        <v>0</v>
      </c>
      <c r="W344" s="1">
        <f t="shared" si="19"/>
        <v>0</v>
      </c>
      <c r="X344" s="1">
        <f t="shared" si="19"/>
        <v>0</v>
      </c>
      <c r="Y344" s="1">
        <f t="shared" si="19"/>
        <v>2</v>
      </c>
      <c r="Z344" s="1">
        <f t="shared" si="19"/>
        <v>0</v>
      </c>
      <c r="AA344" s="1">
        <f t="shared" si="19"/>
        <v>4</v>
      </c>
      <c r="AB344" s="1">
        <f t="shared" si="19"/>
        <v>1</v>
      </c>
      <c r="AC344" s="1">
        <f t="shared" si="19"/>
        <v>0</v>
      </c>
      <c r="AD344" s="1">
        <f t="shared" si="19"/>
        <v>2</v>
      </c>
      <c r="AE344" s="1">
        <f t="shared" si="19"/>
        <v>1</v>
      </c>
      <c r="AF344" s="1">
        <f t="shared" si="19"/>
        <v>0</v>
      </c>
      <c r="AG344" s="1">
        <f t="shared" si="19"/>
        <v>0</v>
      </c>
      <c r="AH344" s="1">
        <f t="shared" si="19"/>
        <v>1</v>
      </c>
    </row>
    <row r="345" spans="1:37" x14ac:dyDescent="0.25">
      <c r="A345" s="1">
        <v>16</v>
      </c>
      <c r="X345" s="1">
        <f t="shared" ref="X345:AG345" si="20">COUNTIF(X2:X318,16)</f>
        <v>3</v>
      </c>
      <c r="Y345" s="1">
        <f t="shared" si="20"/>
        <v>0</v>
      </c>
      <c r="Z345" s="1">
        <f t="shared" si="20"/>
        <v>0</v>
      </c>
      <c r="AA345" s="1">
        <f t="shared" si="20"/>
        <v>1</v>
      </c>
      <c r="AB345" s="1">
        <f t="shared" si="20"/>
        <v>1</v>
      </c>
      <c r="AC345" s="1">
        <f t="shared" si="20"/>
        <v>0</v>
      </c>
      <c r="AD345" s="1">
        <f t="shared" si="20"/>
        <v>2</v>
      </c>
      <c r="AE345" s="1">
        <f t="shared" si="20"/>
        <v>0</v>
      </c>
      <c r="AF345" s="1">
        <f t="shared" si="20"/>
        <v>0</v>
      </c>
      <c r="AG345" s="1">
        <f t="shared" si="20"/>
        <v>0</v>
      </c>
    </row>
    <row r="346" spans="1:37" x14ac:dyDescent="0.25">
      <c r="A346" s="1">
        <v>17</v>
      </c>
      <c r="X346" s="1">
        <f t="shared" ref="X346:AG346" si="21">COUNTIF(X2:X318,17)</f>
        <v>0</v>
      </c>
      <c r="Y346" s="1">
        <f t="shared" si="21"/>
        <v>0</v>
      </c>
      <c r="Z346" s="1">
        <f t="shared" si="21"/>
        <v>0</v>
      </c>
      <c r="AA346" s="1">
        <f t="shared" si="21"/>
        <v>1</v>
      </c>
      <c r="AB346" s="1">
        <f t="shared" si="21"/>
        <v>0</v>
      </c>
      <c r="AC346" s="1">
        <f t="shared" si="21"/>
        <v>0</v>
      </c>
      <c r="AD346" s="1">
        <f t="shared" si="21"/>
        <v>0</v>
      </c>
      <c r="AE346" s="1">
        <f t="shared" si="21"/>
        <v>0</v>
      </c>
      <c r="AF346" s="1">
        <f t="shared" si="21"/>
        <v>0</v>
      </c>
      <c r="AG346" s="1">
        <f t="shared" si="21"/>
        <v>0</v>
      </c>
    </row>
    <row r="347" spans="1:37" x14ac:dyDescent="0.25">
      <c r="A347" s="1">
        <v>18</v>
      </c>
      <c r="X347" s="1">
        <f t="shared" ref="X347:AG347" si="22">COUNTIF(X2:X318,18)</f>
        <v>0</v>
      </c>
      <c r="Y347" s="1">
        <f t="shared" si="22"/>
        <v>1</v>
      </c>
      <c r="Z347" s="1">
        <f t="shared" si="22"/>
        <v>0</v>
      </c>
      <c r="AA347" s="1">
        <f t="shared" si="22"/>
        <v>0</v>
      </c>
      <c r="AB347" s="1">
        <f t="shared" si="22"/>
        <v>0</v>
      </c>
      <c r="AC347" s="1">
        <f t="shared" si="22"/>
        <v>1</v>
      </c>
      <c r="AD347" s="1">
        <f t="shared" si="22"/>
        <v>0</v>
      </c>
      <c r="AE347" s="1">
        <f t="shared" si="22"/>
        <v>0</v>
      </c>
      <c r="AF347" s="1">
        <f t="shared" si="22"/>
        <v>0</v>
      </c>
      <c r="AG347" s="1">
        <f t="shared" si="22"/>
        <v>0</v>
      </c>
    </row>
  </sheetData>
  <pageMargins left="0.7" right="0.7" top="0.75" bottom="0.75" header="0.3" footer="0.3"/>
  <ignoredErrors>
    <ignoredError sqref="F325:AI325 F327:AI327 I326:AH326 H330:AH344 X345:AG347 F322:AI323 F324 C324:E324 G324:AI324 D326:H326" formulaRange="1"/>
    <ignoredError sqref="AI326" evalError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62"/>
  <sheetViews>
    <sheetView topLeftCell="V210" workbookViewId="0">
      <selection activeCell="AK227" sqref="AK227"/>
    </sheetView>
  </sheetViews>
  <sheetFormatPr defaultRowHeight="15" x14ac:dyDescent="0.25"/>
  <cols>
    <col min="1" max="2" width="9.140625" style="46"/>
    <col min="3" max="3" width="9.140625" style="176"/>
    <col min="4" max="4" width="9.140625" style="175"/>
    <col min="5" max="38" width="9.140625" style="46"/>
    <col min="39" max="45" width="9.140625" style="77"/>
    <col min="46" max="16384" width="9.140625" style="46"/>
  </cols>
  <sheetData>
    <row r="1" spans="1:74" ht="30" customHeight="1" x14ac:dyDescent="0.25">
      <c r="A1" s="46" t="s">
        <v>1</v>
      </c>
      <c r="B1" s="46" t="s">
        <v>0</v>
      </c>
      <c r="D1" s="175">
        <v>6</v>
      </c>
      <c r="E1" s="46">
        <v>7</v>
      </c>
      <c r="F1" s="46">
        <v>8</v>
      </c>
      <c r="G1" s="46">
        <v>9</v>
      </c>
      <c r="H1" s="46">
        <v>10</v>
      </c>
      <c r="I1" s="46">
        <v>11</v>
      </c>
      <c r="J1" s="46">
        <v>12</v>
      </c>
      <c r="K1" s="46">
        <v>13</v>
      </c>
      <c r="L1" s="46">
        <v>14</v>
      </c>
      <c r="M1" s="46">
        <v>15</v>
      </c>
      <c r="N1" s="46">
        <v>16</v>
      </c>
      <c r="O1" s="46">
        <v>17</v>
      </c>
      <c r="P1" s="46">
        <v>18</v>
      </c>
      <c r="Q1" s="46">
        <v>19</v>
      </c>
      <c r="R1" s="46">
        <v>20</v>
      </c>
      <c r="S1" s="46">
        <v>21</v>
      </c>
      <c r="T1" s="46">
        <v>22</v>
      </c>
      <c r="U1" s="46">
        <v>23</v>
      </c>
      <c r="V1" s="46">
        <v>24</v>
      </c>
      <c r="W1" s="46">
        <v>25</v>
      </c>
      <c r="X1" s="46">
        <v>26</v>
      </c>
      <c r="Y1" s="46">
        <v>27</v>
      </c>
      <c r="Z1" s="46">
        <v>28</v>
      </c>
      <c r="AA1" s="46">
        <v>29</v>
      </c>
      <c r="AB1" s="46">
        <v>30</v>
      </c>
      <c r="AC1" s="46">
        <v>31</v>
      </c>
      <c r="AD1" s="46">
        <v>32</v>
      </c>
      <c r="AE1" s="46">
        <v>33</v>
      </c>
      <c r="AF1" s="3">
        <v>34</v>
      </c>
      <c r="AG1" s="46">
        <v>35</v>
      </c>
      <c r="AH1" s="46">
        <v>36</v>
      </c>
      <c r="AI1" s="46">
        <v>37</v>
      </c>
      <c r="AK1" s="45" t="s">
        <v>3</v>
      </c>
      <c r="AM1" s="185" t="s">
        <v>303</v>
      </c>
      <c r="AN1" s="185"/>
      <c r="AP1" s="186" t="s">
        <v>302</v>
      </c>
      <c r="AQ1" s="186"/>
      <c r="AS1" s="78" t="s">
        <v>347</v>
      </c>
    </row>
    <row r="2" spans="1:74" customFormat="1" x14ac:dyDescent="0.25">
      <c r="A2" s="175" t="s">
        <v>536</v>
      </c>
      <c r="B2" s="175">
        <v>5</v>
      </c>
      <c r="C2" s="176"/>
      <c r="D2" s="175">
        <v>1</v>
      </c>
      <c r="E2" s="175">
        <v>2</v>
      </c>
      <c r="F2" s="175">
        <v>2</v>
      </c>
      <c r="G2" s="175">
        <v>1</v>
      </c>
      <c r="H2" s="175">
        <v>1</v>
      </c>
      <c r="I2" s="175">
        <v>1</v>
      </c>
      <c r="J2" s="175">
        <v>1</v>
      </c>
      <c r="K2" s="175">
        <v>2</v>
      </c>
      <c r="L2" s="175">
        <v>1</v>
      </c>
      <c r="M2" s="175">
        <v>2</v>
      </c>
      <c r="N2" s="175">
        <v>1</v>
      </c>
      <c r="O2" s="175">
        <v>1</v>
      </c>
      <c r="P2" s="175">
        <v>2</v>
      </c>
      <c r="Q2" s="175">
        <v>2</v>
      </c>
      <c r="R2" s="175">
        <v>2</v>
      </c>
      <c r="S2" s="175">
        <v>4</v>
      </c>
      <c r="T2" s="175">
        <v>1</v>
      </c>
      <c r="U2" s="175">
        <v>8</v>
      </c>
      <c r="V2" s="175">
        <v>5</v>
      </c>
      <c r="W2" s="175">
        <v>4</v>
      </c>
      <c r="X2" s="175">
        <v>1</v>
      </c>
      <c r="Y2" s="175">
        <v>3</v>
      </c>
      <c r="Z2" s="175">
        <v>6</v>
      </c>
      <c r="AA2" s="175">
        <v>3</v>
      </c>
      <c r="AB2" s="175">
        <v>4</v>
      </c>
      <c r="AC2" s="175">
        <v>1</v>
      </c>
      <c r="AD2" s="175">
        <v>2</v>
      </c>
      <c r="AE2" s="175"/>
      <c r="AF2" s="3"/>
      <c r="AG2" s="175"/>
      <c r="AH2" s="175"/>
      <c r="AI2" s="175"/>
      <c r="AJ2" s="175"/>
      <c r="AK2" s="174">
        <v>17</v>
      </c>
      <c r="AM2" s="77"/>
      <c r="AN2" s="77"/>
      <c r="AO2" s="77"/>
      <c r="AP2" s="77"/>
      <c r="AQ2" s="77"/>
      <c r="AR2" s="77"/>
      <c r="AS2" s="77"/>
      <c r="AT2" s="48"/>
      <c r="AU2" s="48"/>
      <c r="AV2" s="48"/>
      <c r="AW2" s="48"/>
      <c r="AX2" s="3"/>
      <c r="AY2" s="48"/>
      <c r="AZ2" s="48"/>
      <c r="BA2" s="3"/>
      <c r="BB2" s="48"/>
      <c r="BC2" s="48"/>
      <c r="BD2" s="3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T2" s="48"/>
      <c r="BU2" s="48"/>
      <c r="BV2" s="48"/>
    </row>
    <row r="3" spans="1:74" customFormat="1" x14ac:dyDescent="0.25">
      <c r="A3" s="112"/>
      <c r="B3" s="112"/>
      <c r="C3" s="176"/>
      <c r="D3" s="175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3"/>
      <c r="AG3" s="112"/>
      <c r="AH3" s="112"/>
      <c r="AI3" s="112"/>
      <c r="AJ3" s="112"/>
      <c r="AK3" s="111"/>
      <c r="AM3" s="77"/>
      <c r="AN3" s="77"/>
      <c r="AO3" s="77"/>
      <c r="AP3" s="77"/>
      <c r="AQ3" s="77"/>
      <c r="AR3" s="77"/>
      <c r="AS3" s="77"/>
      <c r="AT3" s="112"/>
      <c r="AU3" s="112"/>
      <c r="AV3" s="112"/>
      <c r="AW3" s="112"/>
      <c r="AX3" s="3"/>
      <c r="AY3" s="112"/>
      <c r="AZ3" s="112"/>
      <c r="BA3" s="3"/>
      <c r="BB3" s="112"/>
      <c r="BC3" s="112"/>
      <c r="BD3" s="3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T3" s="112"/>
      <c r="BU3" s="112"/>
      <c r="BV3" s="112"/>
    </row>
    <row r="4" spans="1:74" customFormat="1" x14ac:dyDescent="0.25">
      <c r="A4" s="175"/>
      <c r="B4" s="175"/>
      <c r="C4" s="176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3"/>
      <c r="AG4" s="175"/>
      <c r="AH4" s="175"/>
      <c r="AI4" s="175"/>
      <c r="AJ4" s="175"/>
      <c r="AK4" s="174"/>
      <c r="AM4" s="77"/>
      <c r="AN4" s="77"/>
      <c r="AO4" s="77"/>
      <c r="AP4" s="77"/>
      <c r="AQ4" s="77"/>
      <c r="AR4" s="77"/>
      <c r="AS4" s="77"/>
      <c r="AT4" s="175"/>
      <c r="AU4" s="175"/>
      <c r="AV4" s="175"/>
      <c r="AW4" s="175"/>
      <c r="AX4" s="3"/>
      <c r="AY4" s="175"/>
      <c r="AZ4" s="175"/>
      <c r="BA4" s="3"/>
      <c r="BB4" s="175"/>
      <c r="BC4" s="175"/>
      <c r="BD4" s="3"/>
      <c r="BE4" s="175"/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T4" s="175"/>
      <c r="BU4" s="175"/>
      <c r="BV4" s="175"/>
    </row>
    <row r="5" spans="1:74" customFormat="1" x14ac:dyDescent="0.25">
      <c r="A5" s="175"/>
      <c r="B5" s="175"/>
      <c r="C5" s="176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3"/>
      <c r="AG5" s="175"/>
      <c r="AH5" s="175"/>
      <c r="AI5" s="175"/>
      <c r="AJ5" s="175"/>
      <c r="AK5" s="174"/>
      <c r="AM5" s="77"/>
      <c r="AN5" s="77"/>
      <c r="AO5" s="77"/>
      <c r="AP5" s="77"/>
      <c r="AQ5" s="77"/>
      <c r="AR5" s="77"/>
      <c r="AS5" s="77"/>
      <c r="AT5" s="175"/>
      <c r="AU5" s="175"/>
      <c r="AV5" s="175"/>
      <c r="AW5" s="175"/>
      <c r="AX5" s="3"/>
      <c r="AY5" s="175"/>
      <c r="AZ5" s="175"/>
      <c r="BA5" s="3"/>
      <c r="BB5" s="175"/>
      <c r="BC5" s="175"/>
      <c r="BD5" s="3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T5" s="175"/>
      <c r="BU5" s="175"/>
      <c r="BV5" s="175"/>
    </row>
    <row r="6" spans="1:74" customFormat="1" x14ac:dyDescent="0.25">
      <c r="A6" s="175" t="s">
        <v>421</v>
      </c>
      <c r="B6" s="175">
        <v>6</v>
      </c>
      <c r="C6" s="176"/>
      <c r="D6" s="175"/>
      <c r="E6" s="175">
        <v>1</v>
      </c>
      <c r="F6" s="175">
        <v>1</v>
      </c>
      <c r="G6" s="175">
        <v>1</v>
      </c>
      <c r="H6" s="175">
        <v>1</v>
      </c>
      <c r="I6" s="175">
        <v>1</v>
      </c>
      <c r="J6" s="175">
        <v>1</v>
      </c>
      <c r="K6" s="175">
        <v>3</v>
      </c>
      <c r="L6" s="175">
        <v>1</v>
      </c>
      <c r="M6" s="175">
        <v>1</v>
      </c>
      <c r="N6" s="175">
        <v>1</v>
      </c>
      <c r="O6" s="175">
        <v>1</v>
      </c>
      <c r="P6" s="175">
        <v>1</v>
      </c>
      <c r="Q6" s="175">
        <v>3</v>
      </c>
      <c r="R6" s="175">
        <v>2</v>
      </c>
      <c r="S6" s="175">
        <v>1</v>
      </c>
      <c r="T6" s="175">
        <v>1</v>
      </c>
      <c r="U6" s="175">
        <v>1</v>
      </c>
      <c r="V6" s="175">
        <v>3</v>
      </c>
      <c r="W6" s="175">
        <v>2</v>
      </c>
      <c r="X6" s="175">
        <v>1</v>
      </c>
      <c r="Y6" s="175">
        <v>5</v>
      </c>
      <c r="Z6" s="175">
        <v>2</v>
      </c>
      <c r="AA6" s="175">
        <v>1</v>
      </c>
      <c r="AB6" s="175">
        <v>3</v>
      </c>
      <c r="AC6" s="175">
        <v>4</v>
      </c>
      <c r="AD6" s="175">
        <v>7</v>
      </c>
      <c r="AE6" s="175">
        <v>8</v>
      </c>
      <c r="AF6" s="3"/>
      <c r="AG6" s="175"/>
      <c r="AH6" s="175"/>
      <c r="AI6" s="175"/>
      <c r="AJ6" s="175"/>
      <c r="AK6" s="174">
        <v>20</v>
      </c>
      <c r="AM6" s="77"/>
      <c r="AN6" s="77"/>
      <c r="AO6" s="77"/>
      <c r="AP6" s="77"/>
      <c r="AQ6" s="77"/>
      <c r="AR6" s="77"/>
      <c r="AS6" s="77"/>
      <c r="AT6" s="175"/>
      <c r="AU6" s="175"/>
      <c r="AV6" s="175"/>
      <c r="AW6" s="175"/>
      <c r="AX6" s="3"/>
      <c r="AY6" s="175"/>
      <c r="AZ6" s="175"/>
      <c r="BA6" s="3"/>
      <c r="BB6" s="175"/>
      <c r="BC6" s="175"/>
      <c r="BD6" s="3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T6" s="175"/>
      <c r="BU6" s="175"/>
      <c r="BV6" s="175"/>
    </row>
    <row r="7" spans="1:74" customFormat="1" x14ac:dyDescent="0.25">
      <c r="A7" s="175"/>
      <c r="B7" s="175"/>
      <c r="C7" s="176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3"/>
      <c r="AG7" s="175"/>
      <c r="AH7" s="175"/>
      <c r="AI7" s="175"/>
      <c r="AJ7" s="175"/>
      <c r="AK7" s="174"/>
      <c r="AM7" s="77"/>
      <c r="AN7" s="77"/>
      <c r="AO7" s="77"/>
      <c r="AP7" s="77"/>
      <c r="AQ7" s="77"/>
      <c r="AR7" s="77"/>
      <c r="AS7" s="77"/>
      <c r="AT7" s="175"/>
      <c r="AU7" s="175"/>
      <c r="AV7" s="175"/>
      <c r="AW7" s="175"/>
      <c r="AX7" s="3"/>
      <c r="AY7" s="175"/>
      <c r="AZ7" s="175"/>
      <c r="BA7" s="3"/>
      <c r="BB7" s="175"/>
      <c r="BC7" s="175"/>
      <c r="BD7" s="3"/>
      <c r="BE7" s="175"/>
      <c r="BF7" s="175"/>
      <c r="BG7" s="175"/>
      <c r="BH7" s="175"/>
      <c r="BI7" s="175"/>
      <c r="BJ7" s="175"/>
      <c r="BK7" s="175"/>
      <c r="BL7" s="175"/>
      <c r="BM7" s="175"/>
      <c r="BN7" s="175"/>
      <c r="BO7" s="175"/>
      <c r="BP7" s="175"/>
      <c r="BQ7" s="175"/>
      <c r="BR7" s="175"/>
      <c r="BT7" s="175"/>
      <c r="BU7" s="175"/>
      <c r="BV7" s="175"/>
    </row>
    <row r="8" spans="1:74" customFormat="1" x14ac:dyDescent="0.25">
      <c r="A8" s="112"/>
      <c r="B8" s="112"/>
      <c r="C8" s="176"/>
      <c r="D8" s="175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3"/>
      <c r="AG8" s="112"/>
      <c r="AH8" s="112"/>
      <c r="AI8" s="112"/>
      <c r="AJ8" s="112"/>
      <c r="AK8" s="111"/>
      <c r="AM8" s="77"/>
      <c r="AN8" s="77"/>
      <c r="AO8" s="77"/>
      <c r="AP8" s="77"/>
      <c r="AQ8" s="77"/>
      <c r="AR8" s="77"/>
      <c r="AS8" s="77"/>
      <c r="AT8" s="112"/>
      <c r="AU8" s="112"/>
      <c r="AV8" s="112"/>
      <c r="AW8" s="112"/>
      <c r="AX8" s="3"/>
      <c r="AY8" s="112"/>
      <c r="AZ8" s="112"/>
      <c r="BA8" s="3"/>
      <c r="BB8" s="112"/>
      <c r="BC8" s="112"/>
      <c r="BD8" s="3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T8" s="112"/>
      <c r="BU8" s="112"/>
      <c r="BV8" s="112"/>
    </row>
    <row r="9" spans="1:74" customFormat="1" x14ac:dyDescent="0.25">
      <c r="A9" s="112"/>
      <c r="B9" s="112"/>
      <c r="C9" s="176"/>
      <c r="D9" s="175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3"/>
      <c r="AG9" s="112"/>
      <c r="AH9" s="112"/>
      <c r="AI9" s="112"/>
      <c r="AJ9" s="112"/>
      <c r="AK9" s="111"/>
      <c r="AM9" s="77"/>
      <c r="AN9" s="77"/>
      <c r="AO9" s="77"/>
      <c r="AP9" s="77"/>
      <c r="AQ9" s="77"/>
      <c r="AR9" s="77"/>
      <c r="AS9" s="77"/>
      <c r="AT9" s="112"/>
      <c r="AU9" s="112"/>
      <c r="AV9" s="112"/>
      <c r="AW9" s="112"/>
      <c r="AX9" s="3"/>
      <c r="AY9" s="112"/>
      <c r="AZ9" s="112"/>
      <c r="BA9" s="3"/>
      <c r="BB9" s="112"/>
      <c r="BC9" s="112"/>
      <c r="BD9" s="3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T9" s="112"/>
      <c r="BU9" s="112"/>
      <c r="BV9" s="112"/>
    </row>
    <row r="10" spans="1:74" customFormat="1" x14ac:dyDescent="0.25">
      <c r="A10" s="112" t="s">
        <v>348</v>
      </c>
      <c r="B10" s="112">
        <v>7</v>
      </c>
      <c r="C10" s="176"/>
      <c r="D10" s="175"/>
      <c r="E10" s="112"/>
      <c r="F10" s="112">
        <v>1</v>
      </c>
      <c r="G10" s="112">
        <v>1</v>
      </c>
      <c r="H10" s="112">
        <v>1</v>
      </c>
      <c r="I10" s="112">
        <v>1</v>
      </c>
      <c r="J10" s="112">
        <v>1</v>
      </c>
      <c r="K10" s="112">
        <v>1</v>
      </c>
      <c r="L10" s="112">
        <v>1</v>
      </c>
      <c r="M10" s="112">
        <v>4</v>
      </c>
      <c r="N10" s="112">
        <v>1</v>
      </c>
      <c r="O10" s="112">
        <v>2</v>
      </c>
      <c r="P10" s="112">
        <v>1</v>
      </c>
      <c r="Q10" s="112">
        <v>2</v>
      </c>
      <c r="R10" s="112">
        <v>8</v>
      </c>
      <c r="S10" s="112">
        <v>4</v>
      </c>
      <c r="T10" s="112">
        <v>2</v>
      </c>
      <c r="U10" s="112">
        <v>3</v>
      </c>
      <c r="V10" s="112">
        <v>3</v>
      </c>
      <c r="W10" s="112">
        <v>8</v>
      </c>
      <c r="X10" s="112">
        <v>1</v>
      </c>
      <c r="Y10" s="112">
        <v>1</v>
      </c>
      <c r="Z10" s="112">
        <v>1</v>
      </c>
      <c r="AA10" s="112">
        <v>5</v>
      </c>
      <c r="AB10" s="112">
        <v>4</v>
      </c>
      <c r="AC10" s="112">
        <v>1</v>
      </c>
      <c r="AD10" s="112">
        <v>9</v>
      </c>
      <c r="AE10" s="112"/>
      <c r="AF10" s="3"/>
      <c r="AG10" s="112"/>
      <c r="AH10" s="112"/>
      <c r="AI10" s="112"/>
      <c r="AJ10" s="112"/>
      <c r="AK10" s="112">
        <v>14</v>
      </c>
      <c r="AM10" s="77"/>
      <c r="AN10" s="77"/>
      <c r="AO10" s="77"/>
      <c r="AP10" s="77"/>
      <c r="AQ10" s="77"/>
      <c r="AR10" s="77"/>
      <c r="AS10" s="77"/>
      <c r="AT10" s="112"/>
      <c r="AU10" s="112"/>
      <c r="AV10" s="112"/>
      <c r="AW10" s="112"/>
      <c r="AX10" s="3"/>
      <c r="AY10" s="112"/>
      <c r="AZ10" s="112"/>
      <c r="BA10" s="3"/>
      <c r="BB10" s="112"/>
      <c r="BC10" s="112"/>
      <c r="BD10" s="3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T10" s="112"/>
      <c r="BU10" s="112"/>
      <c r="BV10" s="112"/>
    </row>
    <row r="11" spans="1:74" customFormat="1" x14ac:dyDescent="0.25">
      <c r="A11" s="61" t="s">
        <v>363</v>
      </c>
      <c r="B11" s="61">
        <v>7</v>
      </c>
      <c r="C11" s="176"/>
      <c r="D11" s="175"/>
      <c r="E11" s="61"/>
      <c r="F11" s="61">
        <v>2</v>
      </c>
      <c r="G11" s="61">
        <v>1</v>
      </c>
      <c r="H11" s="61">
        <v>1</v>
      </c>
      <c r="I11" s="61">
        <v>2</v>
      </c>
      <c r="J11" s="61">
        <v>1</v>
      </c>
      <c r="K11" s="61">
        <v>1</v>
      </c>
      <c r="L11" s="61">
        <v>1</v>
      </c>
      <c r="M11" s="61">
        <v>1</v>
      </c>
      <c r="N11" s="61">
        <v>1</v>
      </c>
      <c r="O11" s="61">
        <v>3</v>
      </c>
      <c r="P11" s="61">
        <v>1</v>
      </c>
      <c r="Q11" s="61">
        <v>4</v>
      </c>
      <c r="R11" s="61">
        <v>1</v>
      </c>
      <c r="S11" s="61">
        <v>3</v>
      </c>
      <c r="T11" s="61">
        <v>1</v>
      </c>
      <c r="U11" s="61">
        <v>1</v>
      </c>
      <c r="V11" s="61">
        <v>2</v>
      </c>
      <c r="W11" s="61">
        <v>2</v>
      </c>
      <c r="X11" s="61"/>
      <c r="Y11" s="61"/>
      <c r="Z11" s="61"/>
      <c r="AA11" s="61"/>
      <c r="AB11" s="61"/>
      <c r="AC11" s="61"/>
      <c r="AD11" s="61"/>
      <c r="AE11" s="61"/>
      <c r="AF11" s="3"/>
      <c r="AG11" s="61"/>
      <c r="AH11" s="61"/>
      <c r="AI11" s="61"/>
      <c r="AJ11" s="61"/>
      <c r="AK11" s="61">
        <v>18</v>
      </c>
      <c r="AM11" s="77">
        <v>1.25</v>
      </c>
      <c r="AN11" s="77"/>
      <c r="AO11" s="77"/>
      <c r="AP11" s="77">
        <v>11</v>
      </c>
      <c r="AQ11" s="77"/>
      <c r="AR11" s="77"/>
      <c r="AS11" s="77">
        <v>0</v>
      </c>
      <c r="AT11" s="61"/>
      <c r="AU11" s="61"/>
      <c r="AV11" s="61"/>
      <c r="AW11" s="61"/>
      <c r="AX11" s="3"/>
      <c r="AY11" s="61"/>
      <c r="AZ11" s="61"/>
      <c r="BA11" s="3"/>
      <c r="BB11" s="61"/>
      <c r="BC11" s="61"/>
      <c r="BD11" s="3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T11" s="61"/>
      <c r="BU11" s="61"/>
      <c r="BV11" s="61"/>
    </row>
    <row r="12" spans="1:74" customFormat="1" x14ac:dyDescent="0.25">
      <c r="A12" s="70" t="s">
        <v>373</v>
      </c>
      <c r="B12" s="70">
        <v>7</v>
      </c>
      <c r="C12" s="176"/>
      <c r="D12" s="175"/>
      <c r="E12" s="70"/>
      <c r="F12" s="70">
        <v>2</v>
      </c>
      <c r="G12" s="70">
        <v>1</v>
      </c>
      <c r="H12" s="70">
        <v>1</v>
      </c>
      <c r="I12" s="70">
        <v>1</v>
      </c>
      <c r="J12" s="70">
        <v>1</v>
      </c>
      <c r="K12" s="70">
        <v>1</v>
      </c>
      <c r="L12" s="70">
        <v>1</v>
      </c>
      <c r="M12" s="70">
        <v>1</v>
      </c>
      <c r="N12" s="70">
        <v>1</v>
      </c>
      <c r="O12" s="70">
        <v>1</v>
      </c>
      <c r="P12" s="70">
        <v>3</v>
      </c>
      <c r="Q12" s="70">
        <v>2</v>
      </c>
      <c r="R12" s="70">
        <v>1</v>
      </c>
      <c r="S12" s="70">
        <v>1</v>
      </c>
      <c r="T12" s="70">
        <v>2</v>
      </c>
      <c r="U12" s="70">
        <v>1</v>
      </c>
      <c r="V12" s="70">
        <v>1</v>
      </c>
      <c r="W12" s="70">
        <v>2</v>
      </c>
      <c r="X12" s="70">
        <v>2</v>
      </c>
      <c r="Y12" s="70">
        <v>2</v>
      </c>
      <c r="Z12" s="70">
        <v>1</v>
      </c>
      <c r="AA12" s="70">
        <v>3</v>
      </c>
      <c r="AB12" s="70">
        <v>2</v>
      </c>
      <c r="AC12" s="70">
        <v>4</v>
      </c>
      <c r="AD12" s="70">
        <v>9</v>
      </c>
      <c r="AE12" s="70">
        <v>6</v>
      </c>
      <c r="AF12" s="3"/>
      <c r="AG12" s="70"/>
      <c r="AH12" s="70"/>
      <c r="AI12" s="70"/>
      <c r="AJ12" s="70"/>
      <c r="AK12" s="70">
        <v>21</v>
      </c>
      <c r="AM12" s="77">
        <v>22.5</v>
      </c>
      <c r="AN12" s="77"/>
      <c r="AO12" s="77"/>
      <c r="AP12" s="77">
        <v>55</v>
      </c>
      <c r="AQ12" s="77"/>
      <c r="AR12" s="77"/>
      <c r="AS12" s="77">
        <v>20.75</v>
      </c>
      <c r="AT12" s="70"/>
      <c r="AU12" s="70"/>
      <c r="AV12" s="70"/>
      <c r="AW12" s="70"/>
      <c r="AX12" s="3"/>
      <c r="AY12" s="70"/>
      <c r="AZ12" s="70"/>
      <c r="BA12" s="3"/>
      <c r="BB12" s="70"/>
      <c r="BC12" s="70"/>
      <c r="BD12" s="3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T12" s="70"/>
      <c r="BU12" s="70"/>
      <c r="BV12" s="70"/>
    </row>
    <row r="13" spans="1:74" customFormat="1" x14ac:dyDescent="0.25">
      <c r="A13" s="76" t="s">
        <v>381</v>
      </c>
      <c r="B13" s="76">
        <v>7</v>
      </c>
      <c r="C13" s="176"/>
      <c r="D13" s="175"/>
      <c r="E13" s="76"/>
      <c r="F13" s="76">
        <v>1</v>
      </c>
      <c r="G13" s="76">
        <v>1</v>
      </c>
      <c r="H13" s="76">
        <v>1</v>
      </c>
      <c r="I13" s="76">
        <v>3</v>
      </c>
      <c r="J13" s="76">
        <v>3</v>
      </c>
      <c r="K13" s="76">
        <v>2</v>
      </c>
      <c r="L13" s="76">
        <v>4</v>
      </c>
      <c r="M13" s="76">
        <v>1</v>
      </c>
      <c r="N13" s="76">
        <v>1</v>
      </c>
      <c r="O13" s="76">
        <v>1</v>
      </c>
      <c r="P13" s="76">
        <v>1</v>
      </c>
      <c r="Q13" s="76">
        <v>5</v>
      </c>
      <c r="R13" s="76">
        <v>1</v>
      </c>
      <c r="S13" s="76">
        <v>1</v>
      </c>
      <c r="T13" s="76">
        <v>5</v>
      </c>
      <c r="U13" s="76">
        <v>1</v>
      </c>
      <c r="V13" s="76">
        <v>1</v>
      </c>
      <c r="W13" s="76">
        <v>4</v>
      </c>
      <c r="X13" s="76">
        <v>3</v>
      </c>
      <c r="Y13" s="76">
        <v>1</v>
      </c>
      <c r="Z13" s="76">
        <v>3</v>
      </c>
      <c r="AA13" s="76">
        <v>2</v>
      </c>
      <c r="AB13" s="76">
        <v>1</v>
      </c>
      <c r="AC13" s="76">
        <v>5</v>
      </c>
      <c r="AD13" s="76">
        <v>1</v>
      </c>
      <c r="AE13" s="76">
        <v>5</v>
      </c>
      <c r="AF13" s="3"/>
      <c r="AG13" s="76"/>
      <c r="AH13" s="76"/>
      <c r="AI13" s="76"/>
      <c r="AJ13" s="76"/>
      <c r="AK13" s="76">
        <v>14</v>
      </c>
      <c r="AM13" s="8">
        <v>42</v>
      </c>
      <c r="AN13" s="76"/>
      <c r="AO13" s="76"/>
      <c r="AP13" s="8">
        <v>-0.5</v>
      </c>
      <c r="AQ13" s="76"/>
      <c r="AR13" s="76"/>
      <c r="AS13" s="76">
        <v>29.75</v>
      </c>
      <c r="AT13" s="76"/>
      <c r="AU13" s="76"/>
      <c r="AV13" s="76"/>
      <c r="AW13" s="76"/>
      <c r="AX13" s="3"/>
      <c r="AY13" s="76"/>
      <c r="AZ13" s="76"/>
      <c r="BA13" s="3"/>
      <c r="BB13" s="76"/>
      <c r="BC13" s="76"/>
      <c r="BD13" s="3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T13" s="76"/>
      <c r="BU13" s="76"/>
      <c r="BV13" s="76"/>
    </row>
    <row r="14" spans="1:74" customFormat="1" x14ac:dyDescent="0.25">
      <c r="A14" s="101" t="s">
        <v>412</v>
      </c>
      <c r="B14" s="101">
        <v>7</v>
      </c>
      <c r="C14" s="176"/>
      <c r="D14" s="175"/>
      <c r="E14" s="101"/>
      <c r="F14" s="101">
        <v>1</v>
      </c>
      <c r="G14" s="101">
        <v>1</v>
      </c>
      <c r="H14" s="101">
        <v>1</v>
      </c>
      <c r="I14" s="101">
        <v>1</v>
      </c>
      <c r="J14" s="101">
        <v>1</v>
      </c>
      <c r="K14" s="101">
        <v>1</v>
      </c>
      <c r="L14" s="101">
        <v>1</v>
      </c>
      <c r="M14" s="101">
        <v>1</v>
      </c>
      <c r="N14" s="101">
        <v>1</v>
      </c>
      <c r="O14" s="101">
        <v>1</v>
      </c>
      <c r="P14" s="101">
        <v>2</v>
      </c>
      <c r="Q14" s="101">
        <v>1</v>
      </c>
      <c r="R14" s="101">
        <v>1</v>
      </c>
      <c r="S14" s="101">
        <v>2</v>
      </c>
      <c r="T14" s="101">
        <v>2</v>
      </c>
      <c r="U14" s="101">
        <v>1</v>
      </c>
      <c r="V14" s="101">
        <v>3</v>
      </c>
      <c r="W14" s="101">
        <v>2</v>
      </c>
      <c r="X14" s="101">
        <v>1</v>
      </c>
      <c r="Y14" s="101">
        <v>4</v>
      </c>
      <c r="Z14" s="101">
        <v>4</v>
      </c>
      <c r="AA14" s="101">
        <v>15</v>
      </c>
      <c r="AB14" s="101">
        <v>6</v>
      </c>
      <c r="AC14" s="101">
        <v>3</v>
      </c>
      <c r="AD14" s="101">
        <v>7</v>
      </c>
      <c r="AE14" s="101">
        <v>1</v>
      </c>
      <c r="AF14" s="3"/>
      <c r="AG14" s="101"/>
      <c r="AH14" s="101"/>
      <c r="AI14" s="101"/>
      <c r="AJ14" s="101"/>
      <c r="AK14" s="101">
        <v>20</v>
      </c>
      <c r="AM14" s="77"/>
      <c r="AN14" s="77"/>
      <c r="AO14" s="77"/>
      <c r="AP14" s="77"/>
      <c r="AQ14" s="77"/>
      <c r="AR14" s="77"/>
      <c r="AS14" s="77"/>
      <c r="AT14" s="48"/>
      <c r="AU14" s="48"/>
      <c r="AV14" s="48"/>
      <c r="AW14" s="48"/>
      <c r="AX14" s="3"/>
      <c r="AY14" s="48"/>
      <c r="AZ14" s="48"/>
      <c r="BA14" s="3"/>
      <c r="BB14" s="48"/>
      <c r="BC14" s="48"/>
      <c r="BD14" s="3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T14" s="48"/>
      <c r="BU14" s="48"/>
      <c r="BV14" s="48"/>
    </row>
    <row r="15" spans="1:74" customFormat="1" x14ac:dyDescent="0.25">
      <c r="A15" s="137" t="s">
        <v>455</v>
      </c>
      <c r="B15" s="137">
        <v>7</v>
      </c>
      <c r="C15" s="176"/>
      <c r="D15" s="175"/>
      <c r="E15" s="137"/>
      <c r="F15" s="137">
        <v>1</v>
      </c>
      <c r="G15" s="137">
        <v>1</v>
      </c>
      <c r="H15" s="137">
        <v>1</v>
      </c>
      <c r="I15" s="137">
        <v>1</v>
      </c>
      <c r="J15" s="137">
        <v>2</v>
      </c>
      <c r="K15" s="137">
        <v>1</v>
      </c>
      <c r="L15" s="137">
        <v>1</v>
      </c>
      <c r="M15" s="137">
        <v>1</v>
      </c>
      <c r="N15" s="137">
        <v>2</v>
      </c>
      <c r="O15" s="137">
        <v>2</v>
      </c>
      <c r="P15" s="137">
        <v>1</v>
      </c>
      <c r="Q15" s="137">
        <v>3</v>
      </c>
      <c r="R15" s="137">
        <v>1</v>
      </c>
      <c r="S15" s="137">
        <v>2</v>
      </c>
      <c r="T15" s="137">
        <v>1</v>
      </c>
      <c r="U15" s="137">
        <v>1</v>
      </c>
      <c r="V15" s="137">
        <v>1</v>
      </c>
      <c r="W15" s="137">
        <v>2</v>
      </c>
      <c r="X15" s="137">
        <v>3</v>
      </c>
      <c r="Y15" s="137">
        <v>2</v>
      </c>
      <c r="Z15" s="137">
        <v>3</v>
      </c>
      <c r="AA15" s="137">
        <v>1</v>
      </c>
      <c r="AB15" s="137">
        <v>2</v>
      </c>
      <c r="AC15" s="137">
        <v>2</v>
      </c>
      <c r="AD15" s="137">
        <v>1</v>
      </c>
      <c r="AE15" s="137">
        <v>5</v>
      </c>
      <c r="AF15" s="3">
        <v>6</v>
      </c>
      <c r="AG15" s="137"/>
      <c r="AH15" s="137"/>
      <c r="AI15" s="137"/>
      <c r="AJ15" s="137"/>
      <c r="AK15" s="137">
        <v>20</v>
      </c>
      <c r="AM15" s="77"/>
      <c r="AN15" s="77"/>
      <c r="AO15" s="77"/>
      <c r="AP15" s="77"/>
      <c r="AQ15" s="77"/>
      <c r="AR15" s="77"/>
      <c r="AS15" s="77"/>
      <c r="AT15" s="49"/>
      <c r="AU15" s="49"/>
      <c r="AV15" s="49"/>
      <c r="AW15" s="49"/>
      <c r="AX15" s="3"/>
      <c r="AY15" s="49"/>
      <c r="AZ15" s="49"/>
      <c r="BA15" s="3"/>
      <c r="BB15" s="49"/>
      <c r="BC15" s="49"/>
      <c r="BD15" s="3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T15" s="49"/>
      <c r="BU15" s="49"/>
      <c r="BV15" s="49"/>
    </row>
    <row r="16" spans="1:74" customFormat="1" x14ac:dyDescent="0.25">
      <c r="A16" s="5" t="s">
        <v>485</v>
      </c>
      <c r="B16" s="161">
        <v>7</v>
      </c>
      <c r="C16" s="176"/>
      <c r="D16" s="175"/>
      <c r="E16" s="161"/>
      <c r="F16" s="161">
        <v>1</v>
      </c>
      <c r="G16" s="161">
        <v>2</v>
      </c>
      <c r="H16" s="161">
        <v>2</v>
      </c>
      <c r="I16" s="161">
        <v>2</v>
      </c>
      <c r="J16" s="161">
        <v>3</v>
      </c>
      <c r="K16" s="161">
        <v>1</v>
      </c>
      <c r="L16" s="161">
        <v>1</v>
      </c>
      <c r="M16" s="161">
        <v>1</v>
      </c>
      <c r="N16" s="161">
        <v>1</v>
      </c>
      <c r="O16" s="161">
        <v>3</v>
      </c>
      <c r="P16" s="161">
        <v>2</v>
      </c>
      <c r="Q16" s="161">
        <v>1</v>
      </c>
      <c r="R16" s="161">
        <v>1</v>
      </c>
      <c r="S16" s="161">
        <v>3</v>
      </c>
      <c r="T16" s="161">
        <v>1</v>
      </c>
      <c r="U16" s="161">
        <v>1</v>
      </c>
      <c r="V16" s="161">
        <v>1</v>
      </c>
      <c r="W16" s="161">
        <v>1</v>
      </c>
      <c r="X16" s="161">
        <v>1</v>
      </c>
      <c r="Y16" s="161">
        <v>2</v>
      </c>
      <c r="Z16" s="161">
        <v>7</v>
      </c>
      <c r="AA16" s="161">
        <v>14</v>
      </c>
      <c r="AB16" s="161"/>
      <c r="AC16" s="161"/>
      <c r="AD16" s="161"/>
      <c r="AE16" s="161"/>
      <c r="AF16" s="3"/>
      <c r="AG16" s="161"/>
      <c r="AH16" s="161"/>
      <c r="AI16" s="161"/>
      <c r="AJ16" s="161"/>
      <c r="AK16" s="161">
        <v>19</v>
      </c>
      <c r="AM16" s="77"/>
      <c r="AN16" s="77"/>
      <c r="AO16" s="77"/>
      <c r="AP16" s="77"/>
      <c r="AQ16" s="77"/>
      <c r="AR16" s="77"/>
      <c r="AS16" s="77"/>
      <c r="AT16" s="48"/>
      <c r="AU16" s="48"/>
      <c r="AV16" s="48"/>
      <c r="AW16" s="48"/>
      <c r="AX16" s="3"/>
      <c r="AY16" s="48"/>
      <c r="AZ16" s="48"/>
      <c r="BA16" s="3"/>
      <c r="BB16" s="48"/>
      <c r="BC16" s="48"/>
      <c r="BD16" s="3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T16" s="48"/>
      <c r="BU16" s="48"/>
      <c r="BV16" s="48"/>
    </row>
    <row r="17" spans="1:74" customFormat="1" x14ac:dyDescent="0.25">
      <c r="A17" s="5" t="s">
        <v>499</v>
      </c>
      <c r="B17" s="166">
        <v>7</v>
      </c>
      <c r="C17" s="176"/>
      <c r="D17" s="175"/>
      <c r="E17" s="166"/>
      <c r="F17" s="166">
        <v>1</v>
      </c>
      <c r="G17" s="166">
        <v>1</v>
      </c>
      <c r="H17" s="166">
        <v>2</v>
      </c>
      <c r="I17" s="166">
        <v>2</v>
      </c>
      <c r="J17" s="166">
        <v>2</v>
      </c>
      <c r="K17" s="166">
        <v>1</v>
      </c>
      <c r="L17" s="166">
        <v>1</v>
      </c>
      <c r="M17" s="166">
        <v>2</v>
      </c>
      <c r="N17" s="166">
        <v>1</v>
      </c>
      <c r="O17" s="166">
        <v>3</v>
      </c>
      <c r="P17" s="166">
        <v>2</v>
      </c>
      <c r="Q17" s="166">
        <v>1</v>
      </c>
      <c r="R17" s="166">
        <v>1</v>
      </c>
      <c r="S17" s="166">
        <v>1</v>
      </c>
      <c r="T17" s="166">
        <v>1</v>
      </c>
      <c r="U17" s="166">
        <v>1</v>
      </c>
      <c r="V17" s="166">
        <v>5</v>
      </c>
      <c r="W17" s="166">
        <v>1</v>
      </c>
      <c r="X17" s="166">
        <v>4</v>
      </c>
      <c r="Y17" s="166">
        <v>2</v>
      </c>
      <c r="Z17" s="166">
        <v>4</v>
      </c>
      <c r="AA17" s="166">
        <v>5</v>
      </c>
      <c r="AB17" s="166">
        <v>4</v>
      </c>
      <c r="AC17" s="166">
        <v>2</v>
      </c>
      <c r="AD17" s="166">
        <v>4</v>
      </c>
      <c r="AE17" s="166"/>
      <c r="AF17" s="3"/>
      <c r="AG17" s="166"/>
      <c r="AH17" s="166"/>
      <c r="AI17" s="166"/>
      <c r="AJ17" s="166"/>
      <c r="AK17" s="166">
        <v>18</v>
      </c>
      <c r="AM17" s="77"/>
      <c r="AN17" s="77"/>
      <c r="AO17" s="77"/>
      <c r="AP17" s="77"/>
      <c r="AQ17" s="77"/>
      <c r="AR17" s="77"/>
      <c r="AS17" s="77"/>
      <c r="AX17" s="3"/>
      <c r="AY17" s="49"/>
      <c r="BA17" s="3"/>
      <c r="BB17" s="49"/>
      <c r="BD17" s="4"/>
      <c r="BL17" s="49"/>
      <c r="BT17" s="49"/>
      <c r="BU17" s="49"/>
      <c r="BV17" s="49"/>
    </row>
    <row r="18" spans="1:74" customFormat="1" x14ac:dyDescent="0.25">
      <c r="A18" s="5" t="s">
        <v>503</v>
      </c>
      <c r="B18" s="169">
        <v>7</v>
      </c>
      <c r="C18" s="176"/>
      <c r="D18" s="175"/>
      <c r="E18" s="169"/>
      <c r="F18" s="169">
        <v>1</v>
      </c>
      <c r="G18" s="169">
        <v>1</v>
      </c>
      <c r="H18" s="169">
        <v>1</v>
      </c>
      <c r="I18" s="169">
        <v>1</v>
      </c>
      <c r="J18" s="169">
        <v>3</v>
      </c>
      <c r="K18" s="169">
        <v>2</v>
      </c>
      <c r="L18" s="169">
        <v>1</v>
      </c>
      <c r="M18" s="169">
        <v>1</v>
      </c>
      <c r="N18" s="169">
        <v>3</v>
      </c>
      <c r="O18" s="169">
        <v>2</v>
      </c>
      <c r="P18" s="169">
        <v>1</v>
      </c>
      <c r="Q18" s="169">
        <v>1</v>
      </c>
      <c r="R18" s="169">
        <v>3</v>
      </c>
      <c r="S18" s="169">
        <v>1</v>
      </c>
      <c r="T18" s="169">
        <v>3</v>
      </c>
      <c r="U18" s="169">
        <v>1</v>
      </c>
      <c r="V18" s="169">
        <v>2</v>
      </c>
      <c r="W18" s="169">
        <v>1</v>
      </c>
      <c r="X18" s="169">
        <v>1</v>
      </c>
      <c r="Y18" s="169">
        <v>1</v>
      </c>
      <c r="Z18" s="169">
        <v>3</v>
      </c>
      <c r="AA18" s="169">
        <v>5</v>
      </c>
      <c r="AB18" s="169">
        <v>2</v>
      </c>
      <c r="AC18" s="169">
        <v>1</v>
      </c>
      <c r="AD18" s="169">
        <v>2</v>
      </c>
      <c r="AE18" s="169"/>
      <c r="AF18" s="3"/>
      <c r="AG18" s="169"/>
      <c r="AH18" s="169"/>
      <c r="AI18" s="169"/>
      <c r="AJ18" s="169"/>
      <c r="AK18" s="169">
        <v>19</v>
      </c>
      <c r="AM18" s="77">
        <v>-15.75</v>
      </c>
      <c r="AN18" s="77"/>
      <c r="AO18" s="77"/>
      <c r="AP18" s="77">
        <v>9.25</v>
      </c>
      <c r="AQ18" s="77"/>
      <c r="AR18" s="77"/>
      <c r="AS18" s="77">
        <v>18.75</v>
      </c>
      <c r="AX18" s="3"/>
      <c r="AY18" s="56"/>
      <c r="BA18" s="3"/>
      <c r="BB18" s="56"/>
      <c r="BD18" s="4"/>
      <c r="BL18" s="56"/>
      <c r="BT18" s="56"/>
      <c r="BU18" s="56"/>
      <c r="BV18" s="56"/>
    </row>
    <row r="19" spans="1:74" customFormat="1" x14ac:dyDescent="0.25">
      <c r="A19" s="5" t="s">
        <v>522</v>
      </c>
      <c r="B19" s="173">
        <v>7</v>
      </c>
      <c r="C19" s="176"/>
      <c r="D19" s="175"/>
      <c r="E19" s="173"/>
      <c r="F19" s="173">
        <v>1</v>
      </c>
      <c r="G19" s="173">
        <v>1</v>
      </c>
      <c r="H19" s="173">
        <v>1</v>
      </c>
      <c r="I19" s="173">
        <v>1</v>
      </c>
      <c r="J19" s="173">
        <v>1</v>
      </c>
      <c r="K19" s="173">
        <v>1</v>
      </c>
      <c r="L19" s="173">
        <v>1</v>
      </c>
      <c r="M19" s="173">
        <v>1</v>
      </c>
      <c r="N19" s="173">
        <v>3</v>
      </c>
      <c r="O19" s="173">
        <v>1</v>
      </c>
      <c r="P19" s="173">
        <v>2</v>
      </c>
      <c r="Q19" s="173">
        <v>1</v>
      </c>
      <c r="R19" s="173">
        <v>4</v>
      </c>
      <c r="S19" s="173">
        <v>1</v>
      </c>
      <c r="T19" s="173">
        <v>5</v>
      </c>
      <c r="U19" s="173">
        <v>11</v>
      </c>
      <c r="V19" s="173">
        <v>2</v>
      </c>
      <c r="W19" s="173">
        <v>1</v>
      </c>
      <c r="X19" s="173">
        <v>2</v>
      </c>
      <c r="Y19" s="173">
        <v>7</v>
      </c>
      <c r="Z19" s="173">
        <v>1</v>
      </c>
      <c r="AA19" s="173">
        <v>1</v>
      </c>
      <c r="AB19" s="173">
        <v>11</v>
      </c>
      <c r="AC19" s="173"/>
      <c r="AD19" s="173"/>
      <c r="AE19" s="173"/>
      <c r="AF19" s="3"/>
      <c r="AG19" s="173"/>
      <c r="AH19" s="173"/>
      <c r="AI19" s="173"/>
      <c r="AJ19" s="173"/>
      <c r="AK19" s="173">
        <v>15</v>
      </c>
      <c r="AM19" s="77">
        <v>-54</v>
      </c>
      <c r="AN19" s="77"/>
      <c r="AO19" s="77"/>
      <c r="AP19" s="77">
        <v>-115</v>
      </c>
      <c r="AQ19" s="77"/>
      <c r="AR19" s="77"/>
      <c r="AS19" s="77">
        <v>-72</v>
      </c>
      <c r="AX19" s="3"/>
      <c r="AY19" s="59"/>
      <c r="BA19" s="3"/>
      <c r="BB19" s="59"/>
      <c r="BD19" s="4"/>
      <c r="BL19" s="59"/>
      <c r="BT19" s="59"/>
      <c r="BU19" s="59"/>
      <c r="BV19" s="59"/>
    </row>
    <row r="20" spans="1:74" customFormat="1" x14ac:dyDescent="0.25">
      <c r="A20" s="5" t="s">
        <v>544</v>
      </c>
      <c r="B20" s="176">
        <v>7</v>
      </c>
      <c r="C20" s="176"/>
      <c r="D20" s="176"/>
      <c r="E20" s="176"/>
      <c r="F20" s="176">
        <v>1</v>
      </c>
      <c r="G20" s="176">
        <v>2</v>
      </c>
      <c r="H20" s="176">
        <v>1</v>
      </c>
      <c r="I20" s="176">
        <v>1</v>
      </c>
      <c r="J20" s="176">
        <v>1</v>
      </c>
      <c r="K20" s="176">
        <v>1</v>
      </c>
      <c r="L20" s="176">
        <v>1</v>
      </c>
      <c r="M20" s="176">
        <v>1</v>
      </c>
      <c r="N20" s="176">
        <v>1</v>
      </c>
      <c r="O20" s="176">
        <v>1</v>
      </c>
      <c r="P20" s="176">
        <v>2</v>
      </c>
      <c r="Q20" s="176">
        <v>2</v>
      </c>
      <c r="R20" s="176">
        <v>2</v>
      </c>
      <c r="S20" s="176">
        <v>1</v>
      </c>
      <c r="T20" s="176">
        <v>2</v>
      </c>
      <c r="U20" s="176">
        <v>1</v>
      </c>
      <c r="V20" s="176">
        <v>1</v>
      </c>
      <c r="W20" s="176">
        <v>1</v>
      </c>
      <c r="X20" s="176">
        <v>1</v>
      </c>
      <c r="Y20" s="176">
        <v>1</v>
      </c>
      <c r="Z20" s="176">
        <v>1</v>
      </c>
      <c r="AA20" s="176">
        <v>4</v>
      </c>
      <c r="AB20" s="176">
        <v>3</v>
      </c>
      <c r="AC20" s="176">
        <v>6</v>
      </c>
      <c r="AD20" s="176">
        <v>11</v>
      </c>
      <c r="AE20" s="176"/>
      <c r="AF20" s="3"/>
      <c r="AG20" s="176"/>
      <c r="AH20" s="176"/>
      <c r="AI20" s="176"/>
      <c r="AJ20" s="176"/>
      <c r="AK20" s="176">
        <v>22</v>
      </c>
      <c r="AM20" s="77">
        <v>31.5</v>
      </c>
      <c r="AN20" s="77"/>
      <c r="AO20" s="77"/>
      <c r="AP20" s="77">
        <v>46</v>
      </c>
      <c r="AQ20" s="77"/>
      <c r="AR20" s="77"/>
      <c r="AS20" s="77">
        <v>10</v>
      </c>
      <c r="AX20" s="3"/>
      <c r="AY20" s="69"/>
      <c r="BA20" s="3"/>
      <c r="BB20" s="69"/>
      <c r="BD20" s="4"/>
      <c r="BL20" s="69"/>
      <c r="BT20" s="69"/>
      <c r="BU20" s="69"/>
      <c r="BV20" s="69"/>
    </row>
    <row r="21" spans="1:74" customFormat="1" x14ac:dyDescent="0.25">
      <c r="A21" s="5" t="s">
        <v>553</v>
      </c>
      <c r="B21" s="181">
        <v>7</v>
      </c>
      <c r="C21" s="181"/>
      <c r="D21" s="181"/>
      <c r="E21" s="181"/>
      <c r="F21" s="181">
        <v>2</v>
      </c>
      <c r="G21" s="181">
        <v>1</v>
      </c>
      <c r="H21" s="181">
        <v>1</v>
      </c>
      <c r="I21" s="181">
        <v>2</v>
      </c>
      <c r="J21" s="181">
        <v>1</v>
      </c>
      <c r="K21" s="181">
        <v>1</v>
      </c>
      <c r="L21" s="181">
        <v>2</v>
      </c>
      <c r="M21" s="181">
        <v>1</v>
      </c>
      <c r="N21" s="181">
        <v>2</v>
      </c>
      <c r="O21" s="181">
        <v>1</v>
      </c>
      <c r="P21" s="181">
        <v>3</v>
      </c>
      <c r="Q21" s="181">
        <v>1</v>
      </c>
      <c r="R21" s="181">
        <v>2</v>
      </c>
      <c r="S21" s="181">
        <v>4</v>
      </c>
      <c r="T21" s="181">
        <v>2</v>
      </c>
      <c r="U21" s="181">
        <v>1</v>
      </c>
      <c r="V21" s="181">
        <v>1</v>
      </c>
      <c r="W21" s="181">
        <v>2</v>
      </c>
      <c r="X21" s="181">
        <v>2</v>
      </c>
      <c r="Y21" s="181">
        <v>3</v>
      </c>
      <c r="Z21" s="181">
        <v>3</v>
      </c>
      <c r="AA21" s="181">
        <v>1</v>
      </c>
      <c r="AB21" s="181">
        <v>5</v>
      </c>
      <c r="AC21" s="181">
        <v>1</v>
      </c>
      <c r="AD21" s="181">
        <v>1</v>
      </c>
      <c r="AE21" s="181">
        <v>9</v>
      </c>
      <c r="AF21" s="3">
        <v>4</v>
      </c>
      <c r="AG21" s="181"/>
      <c r="AH21" s="181"/>
      <c r="AI21" s="181"/>
      <c r="AJ21" s="181"/>
      <c r="AK21" s="181">
        <v>18</v>
      </c>
      <c r="AM21" s="77">
        <v>-0.5</v>
      </c>
      <c r="AN21" s="77"/>
      <c r="AO21" s="77"/>
      <c r="AP21" s="77">
        <v>14.5</v>
      </c>
      <c r="AQ21" s="77"/>
      <c r="AR21" s="77"/>
      <c r="AS21" s="77">
        <v>7</v>
      </c>
      <c r="AX21" s="3"/>
      <c r="AY21" s="75"/>
      <c r="BA21" s="3"/>
      <c r="BB21" s="75"/>
      <c r="BD21" s="4"/>
      <c r="BL21" s="75"/>
      <c r="BT21" s="75"/>
      <c r="BU21" s="75"/>
      <c r="BV21" s="75"/>
    </row>
    <row r="22" spans="1:74" customFormat="1" x14ac:dyDescent="0.25">
      <c r="A22" s="48"/>
      <c r="B22" s="48"/>
      <c r="C22" s="176"/>
      <c r="D22" s="175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3"/>
      <c r="AG22" s="48"/>
      <c r="AH22" s="48"/>
      <c r="AI22" s="48"/>
      <c r="AJ22" s="48"/>
      <c r="AK22" s="48"/>
      <c r="AM22" s="7">
        <v>16.75</v>
      </c>
      <c r="AP22" s="7">
        <v>50.25</v>
      </c>
      <c r="AQ22" s="79"/>
      <c r="AR22" s="79"/>
      <c r="AS22" s="77">
        <v>22.25</v>
      </c>
      <c r="AX22" s="3"/>
      <c r="AY22" s="79"/>
      <c r="BA22" s="3"/>
      <c r="BB22" s="79"/>
      <c r="BD22" s="4"/>
      <c r="BL22" s="79"/>
      <c r="BT22" s="79"/>
      <c r="BU22" s="79"/>
      <c r="BV22" s="79"/>
    </row>
    <row r="23" spans="1:74" customFormat="1" x14ac:dyDescent="0.25">
      <c r="A23" s="112"/>
      <c r="B23" s="112"/>
      <c r="C23" s="176"/>
      <c r="D23" s="175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3"/>
      <c r="AG23" s="112"/>
      <c r="AH23" s="112"/>
      <c r="AI23" s="112"/>
      <c r="AJ23" s="112"/>
      <c r="AK23" s="112"/>
      <c r="AM23" s="7">
        <v>3.5</v>
      </c>
      <c r="AP23" s="7">
        <v>-18.25</v>
      </c>
      <c r="AQ23" s="81"/>
      <c r="AR23" s="81"/>
      <c r="AS23" s="77">
        <v>-23</v>
      </c>
      <c r="AX23" s="3"/>
      <c r="AY23" s="81"/>
      <c r="BA23" s="3"/>
      <c r="BB23" s="81"/>
      <c r="BD23" s="4"/>
      <c r="BL23" s="81"/>
      <c r="BT23" s="81"/>
      <c r="BU23" s="81"/>
      <c r="BV23" s="81"/>
    </row>
    <row r="24" spans="1:74" customFormat="1" x14ac:dyDescent="0.25">
      <c r="A24" s="48"/>
      <c r="B24" s="48"/>
      <c r="C24" s="176"/>
      <c r="D24" s="175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3"/>
      <c r="AG24" s="48"/>
      <c r="AH24" s="48"/>
      <c r="AI24" s="48"/>
      <c r="AJ24" s="48"/>
      <c r="AK24" s="48"/>
      <c r="AM24" s="7">
        <v>39.25</v>
      </c>
      <c r="AP24" s="7">
        <v>29.75</v>
      </c>
      <c r="AQ24" s="84"/>
      <c r="AR24" s="84"/>
      <c r="AS24" s="77">
        <v>-7.25</v>
      </c>
      <c r="AX24" s="3"/>
      <c r="AY24" s="84"/>
      <c r="BA24" s="3"/>
      <c r="BB24" s="84"/>
      <c r="BD24" s="4"/>
      <c r="BL24" s="84"/>
      <c r="BT24" s="84"/>
      <c r="BU24" s="84"/>
      <c r="BV24" s="84"/>
    </row>
    <row r="25" spans="1:74" customFormat="1" x14ac:dyDescent="0.25">
      <c r="A25" s="49" t="s">
        <v>349</v>
      </c>
      <c r="B25" s="49">
        <v>8</v>
      </c>
      <c r="C25" s="176"/>
      <c r="D25" s="175"/>
      <c r="E25" s="49"/>
      <c r="F25" s="49"/>
      <c r="G25" s="49">
        <v>2</v>
      </c>
      <c r="H25" s="49">
        <v>1</v>
      </c>
      <c r="I25" s="49">
        <v>1</v>
      </c>
      <c r="J25" s="49">
        <v>2</v>
      </c>
      <c r="K25" s="49">
        <v>1</v>
      </c>
      <c r="L25" s="49">
        <v>1</v>
      </c>
      <c r="M25" s="49">
        <v>1</v>
      </c>
      <c r="N25" s="49">
        <v>5</v>
      </c>
      <c r="O25" s="49">
        <v>1</v>
      </c>
      <c r="P25" s="49">
        <v>3</v>
      </c>
      <c r="Q25" s="49">
        <v>1</v>
      </c>
      <c r="R25" s="49">
        <v>4</v>
      </c>
      <c r="S25" s="49">
        <v>1</v>
      </c>
      <c r="T25" s="49">
        <v>1</v>
      </c>
      <c r="U25" s="49">
        <v>2</v>
      </c>
      <c r="V25" s="49">
        <v>1</v>
      </c>
      <c r="W25" s="49">
        <v>2</v>
      </c>
      <c r="X25" s="49">
        <v>1</v>
      </c>
      <c r="Y25" s="49">
        <v>1</v>
      </c>
      <c r="Z25" s="49">
        <v>1</v>
      </c>
      <c r="AA25" s="49">
        <v>14</v>
      </c>
      <c r="AB25" s="49">
        <v>3</v>
      </c>
      <c r="AC25" s="49">
        <v>1</v>
      </c>
      <c r="AD25" s="49">
        <v>12</v>
      </c>
      <c r="AE25" s="49"/>
      <c r="AF25" s="3"/>
      <c r="AG25" s="49"/>
      <c r="AH25" s="49"/>
      <c r="AI25" s="49"/>
      <c r="AJ25" s="49"/>
      <c r="AK25" s="49">
        <v>17</v>
      </c>
      <c r="AM25" s="7">
        <v>17.75</v>
      </c>
      <c r="AP25" s="7">
        <v>70.75</v>
      </c>
      <c r="AQ25" s="85"/>
      <c r="AR25" s="85"/>
      <c r="AS25" s="77">
        <v>41.75</v>
      </c>
      <c r="AX25" s="3"/>
      <c r="AY25" s="85"/>
      <c r="BA25" s="3"/>
      <c r="BB25" s="85"/>
      <c r="BD25" s="4"/>
      <c r="BL25" s="85"/>
      <c r="BT25" s="85"/>
      <c r="BU25" s="85"/>
      <c r="BV25" s="85"/>
    </row>
    <row r="26" spans="1:74" customFormat="1" x14ac:dyDescent="0.25">
      <c r="A26" s="56" t="s">
        <v>358</v>
      </c>
      <c r="B26" s="56">
        <v>8</v>
      </c>
      <c r="C26" s="176"/>
      <c r="D26" s="175"/>
      <c r="E26" s="56"/>
      <c r="F26" s="56"/>
      <c r="G26" s="56">
        <v>1</v>
      </c>
      <c r="H26" s="56">
        <v>1</v>
      </c>
      <c r="I26" s="56">
        <v>2</v>
      </c>
      <c r="J26" s="56">
        <v>1</v>
      </c>
      <c r="K26" s="56">
        <v>1</v>
      </c>
      <c r="L26" s="56">
        <v>1</v>
      </c>
      <c r="M26" s="56">
        <v>1</v>
      </c>
      <c r="N26" s="56">
        <v>3</v>
      </c>
      <c r="O26" s="56">
        <v>3</v>
      </c>
      <c r="P26" s="56">
        <v>3</v>
      </c>
      <c r="Q26" s="56">
        <v>2</v>
      </c>
      <c r="R26" s="56">
        <v>1</v>
      </c>
      <c r="S26" s="56">
        <v>6</v>
      </c>
      <c r="T26" s="56">
        <v>2</v>
      </c>
      <c r="U26" s="56">
        <v>1</v>
      </c>
      <c r="V26" s="56">
        <v>2</v>
      </c>
      <c r="W26" s="56">
        <v>1</v>
      </c>
      <c r="X26" s="56">
        <v>2</v>
      </c>
      <c r="Y26" s="56">
        <v>4</v>
      </c>
      <c r="Z26" s="56">
        <v>2</v>
      </c>
      <c r="AA26" s="56">
        <v>4</v>
      </c>
      <c r="AB26" s="56">
        <v>2</v>
      </c>
      <c r="AC26" s="56">
        <v>1</v>
      </c>
      <c r="AD26" s="56"/>
      <c r="AE26" s="56"/>
      <c r="AF26" s="3"/>
      <c r="AG26" s="56"/>
      <c r="AH26" s="56"/>
      <c r="AI26" s="56"/>
      <c r="AJ26" s="56"/>
      <c r="AK26" s="56">
        <v>15</v>
      </c>
      <c r="AM26" s="7">
        <v>19.75</v>
      </c>
      <c r="AP26" s="7">
        <v>26</v>
      </c>
      <c r="AQ26" s="85"/>
      <c r="AR26" s="85"/>
      <c r="AS26" s="77">
        <v>5.25</v>
      </c>
      <c r="AX26" s="3"/>
      <c r="AY26" s="85"/>
      <c r="BA26" s="3"/>
      <c r="BB26" s="85"/>
      <c r="BD26" s="4"/>
      <c r="BL26" s="85"/>
      <c r="BT26" s="85"/>
      <c r="BU26" s="85"/>
      <c r="BV26" s="85"/>
    </row>
    <row r="27" spans="1:74" customFormat="1" x14ac:dyDescent="0.25">
      <c r="A27" s="59" t="s">
        <v>361</v>
      </c>
      <c r="B27" s="59">
        <v>8</v>
      </c>
      <c r="C27" s="176"/>
      <c r="D27" s="175"/>
      <c r="E27" s="59"/>
      <c r="F27" s="59"/>
      <c r="G27" s="59">
        <v>3</v>
      </c>
      <c r="H27" s="59">
        <v>1</v>
      </c>
      <c r="I27" s="59">
        <v>3</v>
      </c>
      <c r="J27" s="59">
        <v>1</v>
      </c>
      <c r="K27" s="59">
        <v>1</v>
      </c>
      <c r="L27" s="59">
        <v>7</v>
      </c>
      <c r="M27" s="59">
        <v>2</v>
      </c>
      <c r="N27" s="59">
        <v>1</v>
      </c>
      <c r="O27" s="59">
        <v>1</v>
      </c>
      <c r="P27" s="59">
        <v>2</v>
      </c>
      <c r="Q27" s="59">
        <v>2</v>
      </c>
      <c r="R27" s="59">
        <v>2</v>
      </c>
      <c r="S27" s="59">
        <v>2</v>
      </c>
      <c r="T27" s="59">
        <v>4</v>
      </c>
      <c r="U27" s="59">
        <v>1</v>
      </c>
      <c r="V27" s="59">
        <v>1</v>
      </c>
      <c r="W27" s="59">
        <v>3</v>
      </c>
      <c r="X27" s="59">
        <v>27</v>
      </c>
      <c r="Y27" s="59"/>
      <c r="Z27" s="59"/>
      <c r="AA27" s="59"/>
      <c r="AB27" s="59"/>
      <c r="AC27" s="59"/>
      <c r="AD27" s="59"/>
      <c r="AE27" s="59"/>
      <c r="AF27" s="3"/>
      <c r="AG27" s="59"/>
      <c r="AH27" s="59"/>
      <c r="AI27" s="59"/>
      <c r="AJ27" s="59"/>
      <c r="AK27" s="59">
        <v>13</v>
      </c>
      <c r="AM27" s="77"/>
      <c r="AN27" s="77"/>
      <c r="AO27" s="77"/>
      <c r="AP27" s="77"/>
      <c r="AQ27" s="77"/>
      <c r="AR27" s="77"/>
      <c r="AS27" s="77"/>
      <c r="AT27" s="48"/>
      <c r="AU27" s="48"/>
      <c r="AV27" s="48"/>
      <c r="AW27" s="48"/>
      <c r="AX27" s="3"/>
      <c r="AY27" s="48"/>
      <c r="AZ27" s="48"/>
      <c r="BA27" s="3"/>
      <c r="BB27" s="48"/>
      <c r="BC27" s="48"/>
      <c r="BD27" s="3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T27" s="48"/>
      <c r="BU27" s="48"/>
      <c r="BV27" s="48"/>
    </row>
    <row r="28" spans="1:74" customFormat="1" x14ac:dyDescent="0.25">
      <c r="A28" s="69" t="s">
        <v>372</v>
      </c>
      <c r="B28" s="69">
        <v>8</v>
      </c>
      <c r="C28" s="176"/>
      <c r="D28" s="175"/>
      <c r="E28" s="69"/>
      <c r="F28" s="69"/>
      <c r="G28" s="69">
        <v>1</v>
      </c>
      <c r="H28" s="69">
        <v>1</v>
      </c>
      <c r="I28" s="69">
        <v>1</v>
      </c>
      <c r="J28" s="69">
        <v>1</v>
      </c>
      <c r="K28" s="69">
        <v>2</v>
      </c>
      <c r="L28" s="69">
        <v>2</v>
      </c>
      <c r="M28" s="69">
        <v>1</v>
      </c>
      <c r="N28" s="69">
        <v>1</v>
      </c>
      <c r="O28" s="69">
        <v>1</v>
      </c>
      <c r="P28" s="69">
        <v>1</v>
      </c>
      <c r="Q28" s="69">
        <v>1</v>
      </c>
      <c r="R28" s="69">
        <v>2</v>
      </c>
      <c r="S28" s="69">
        <v>2</v>
      </c>
      <c r="T28" s="69">
        <v>1</v>
      </c>
      <c r="U28" s="69">
        <v>1</v>
      </c>
      <c r="V28" s="69">
        <v>2</v>
      </c>
      <c r="W28" s="69">
        <v>2</v>
      </c>
      <c r="X28" s="69">
        <v>1</v>
      </c>
      <c r="Y28" s="69">
        <v>2</v>
      </c>
      <c r="Z28" s="69">
        <v>1</v>
      </c>
      <c r="AA28" s="69">
        <v>8</v>
      </c>
      <c r="AB28" s="69">
        <v>5</v>
      </c>
      <c r="AC28" s="69">
        <v>2</v>
      </c>
      <c r="AD28" s="69">
        <v>8</v>
      </c>
      <c r="AE28" s="69">
        <v>6</v>
      </c>
      <c r="AF28" s="3"/>
      <c r="AG28" s="69"/>
      <c r="AH28" s="69"/>
      <c r="AI28" s="69"/>
      <c r="AJ28" s="69"/>
      <c r="AK28" s="69">
        <v>19</v>
      </c>
      <c r="AM28" s="77"/>
      <c r="AN28" s="77"/>
      <c r="AO28" s="77"/>
      <c r="AP28" s="77"/>
      <c r="AQ28" s="77"/>
      <c r="AR28" s="77"/>
      <c r="AS28" s="77"/>
      <c r="AT28" s="49"/>
      <c r="AU28" s="49"/>
      <c r="AV28" s="49"/>
      <c r="AW28" s="49"/>
      <c r="AX28" s="3"/>
      <c r="AY28" s="49"/>
      <c r="AZ28" s="49"/>
      <c r="BA28" s="3"/>
      <c r="BB28" s="49"/>
      <c r="BC28" s="49"/>
      <c r="BD28" s="3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T28" s="49"/>
      <c r="BU28" s="49"/>
      <c r="BV28" s="49"/>
    </row>
    <row r="29" spans="1:74" customFormat="1" x14ac:dyDescent="0.25">
      <c r="A29" s="75" t="s">
        <v>379</v>
      </c>
      <c r="B29" s="75">
        <v>8</v>
      </c>
      <c r="C29" s="176"/>
      <c r="D29" s="175"/>
      <c r="E29" s="75"/>
      <c r="F29" s="75"/>
      <c r="G29" s="75">
        <v>1</v>
      </c>
      <c r="H29" s="75">
        <v>1</v>
      </c>
      <c r="I29" s="75">
        <v>1</v>
      </c>
      <c r="J29" s="75">
        <v>3</v>
      </c>
      <c r="K29" s="75">
        <v>2</v>
      </c>
      <c r="L29" s="75">
        <v>1</v>
      </c>
      <c r="M29" s="75">
        <v>1</v>
      </c>
      <c r="N29" s="75">
        <v>3</v>
      </c>
      <c r="O29" s="75">
        <v>1</v>
      </c>
      <c r="P29" s="75">
        <v>2</v>
      </c>
      <c r="Q29" s="75">
        <v>2</v>
      </c>
      <c r="R29" s="75">
        <v>2</v>
      </c>
      <c r="S29" s="75">
        <v>3</v>
      </c>
      <c r="T29" s="75">
        <v>1</v>
      </c>
      <c r="U29" s="75">
        <v>1</v>
      </c>
      <c r="V29" s="75">
        <v>1</v>
      </c>
      <c r="W29" s="75">
        <v>2</v>
      </c>
      <c r="X29" s="75">
        <v>4</v>
      </c>
      <c r="Y29" s="75">
        <v>6</v>
      </c>
      <c r="Z29" s="75">
        <v>1</v>
      </c>
      <c r="AA29" s="75">
        <v>1</v>
      </c>
      <c r="AB29" s="75">
        <v>3</v>
      </c>
      <c r="AC29" s="75">
        <v>1</v>
      </c>
      <c r="AD29" s="75">
        <v>10</v>
      </c>
      <c r="AE29" s="75"/>
      <c r="AF29" s="3"/>
      <c r="AG29" s="75"/>
      <c r="AH29" s="75"/>
      <c r="AI29" s="75"/>
      <c r="AJ29" s="75"/>
      <c r="AK29" s="75">
        <v>17</v>
      </c>
      <c r="AM29" s="77"/>
      <c r="AN29" s="77"/>
      <c r="AO29" s="77"/>
      <c r="AP29" s="77"/>
      <c r="AQ29" s="77"/>
      <c r="AR29" s="77"/>
      <c r="AS29" s="77"/>
      <c r="AT29" s="49"/>
      <c r="AU29" s="49"/>
      <c r="AV29" s="49"/>
      <c r="AW29" s="49"/>
      <c r="AX29" s="3"/>
      <c r="AY29" s="49"/>
      <c r="AZ29" s="49"/>
      <c r="BA29" s="3"/>
      <c r="BB29" s="49"/>
      <c r="BC29" s="49"/>
      <c r="BD29" s="3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T29" s="49"/>
      <c r="BU29" s="49"/>
      <c r="BV29" s="49"/>
    </row>
    <row r="30" spans="1:74" customFormat="1" x14ac:dyDescent="0.25">
      <c r="A30" s="79" t="s">
        <v>383</v>
      </c>
      <c r="B30" s="79">
        <v>8</v>
      </c>
      <c r="C30" s="176"/>
      <c r="D30" s="175"/>
      <c r="E30" s="79"/>
      <c r="F30" s="79"/>
      <c r="G30" s="79">
        <v>1</v>
      </c>
      <c r="H30" s="79">
        <v>1</v>
      </c>
      <c r="I30" s="79">
        <v>1</v>
      </c>
      <c r="J30" s="79">
        <v>1</v>
      </c>
      <c r="K30" s="79">
        <v>1</v>
      </c>
      <c r="L30" s="79">
        <v>1</v>
      </c>
      <c r="M30" s="79">
        <v>2</v>
      </c>
      <c r="N30" s="79">
        <v>1</v>
      </c>
      <c r="O30" s="79">
        <v>1</v>
      </c>
      <c r="P30" s="79">
        <v>1</v>
      </c>
      <c r="Q30" s="79">
        <v>2</v>
      </c>
      <c r="R30" s="79">
        <v>4</v>
      </c>
      <c r="S30" s="79">
        <v>1</v>
      </c>
      <c r="T30" s="79">
        <v>3</v>
      </c>
      <c r="U30" s="79">
        <v>2</v>
      </c>
      <c r="V30" s="79">
        <v>1</v>
      </c>
      <c r="W30" s="79">
        <v>1</v>
      </c>
      <c r="X30" s="79">
        <v>1</v>
      </c>
      <c r="Y30" s="79">
        <v>3</v>
      </c>
      <c r="Z30" s="79">
        <v>2</v>
      </c>
      <c r="AA30" s="79">
        <v>5</v>
      </c>
      <c r="AB30" s="79">
        <v>2</v>
      </c>
      <c r="AC30" s="79">
        <v>3</v>
      </c>
      <c r="AD30" s="79">
        <v>2</v>
      </c>
      <c r="AE30" s="79">
        <v>8</v>
      </c>
      <c r="AF30" s="3"/>
      <c r="AG30" s="79"/>
      <c r="AH30" s="79"/>
      <c r="AI30" s="79"/>
      <c r="AJ30" s="79"/>
      <c r="AK30" s="79">
        <v>19</v>
      </c>
      <c r="AM30" s="77">
        <v>-21.5</v>
      </c>
      <c r="AN30" s="77"/>
      <c r="AO30" s="77"/>
      <c r="AP30" s="77">
        <v>-52</v>
      </c>
      <c r="AQ30" s="77"/>
      <c r="AR30" s="77"/>
      <c r="AS30" s="77">
        <v>-26.5</v>
      </c>
      <c r="AX30" s="3"/>
      <c r="AY30" s="51"/>
      <c r="BA30" s="3"/>
      <c r="BB30" s="51"/>
      <c r="BD30" s="4"/>
      <c r="BL30" s="51"/>
      <c r="BT30" s="51"/>
      <c r="BU30" s="51"/>
      <c r="BV30" s="51"/>
    </row>
    <row r="31" spans="1:74" customFormat="1" x14ac:dyDescent="0.25">
      <c r="A31" s="81" t="s">
        <v>388</v>
      </c>
      <c r="B31" s="81">
        <v>8</v>
      </c>
      <c r="C31" s="176"/>
      <c r="D31" s="175"/>
      <c r="E31" s="81"/>
      <c r="F31" s="81"/>
      <c r="G31" s="81">
        <v>1</v>
      </c>
      <c r="H31" s="81">
        <v>1</v>
      </c>
      <c r="I31" s="81">
        <v>1</v>
      </c>
      <c r="J31" s="81">
        <v>1</v>
      </c>
      <c r="K31" s="81">
        <v>1</v>
      </c>
      <c r="L31" s="81">
        <v>3</v>
      </c>
      <c r="M31" s="81">
        <v>1</v>
      </c>
      <c r="N31" s="81">
        <v>1</v>
      </c>
      <c r="O31" s="81">
        <v>2</v>
      </c>
      <c r="P31" s="81">
        <v>1</v>
      </c>
      <c r="Q31" s="81">
        <v>1</v>
      </c>
      <c r="R31" s="81">
        <v>2</v>
      </c>
      <c r="S31" s="81">
        <v>2</v>
      </c>
      <c r="T31" s="81">
        <v>3</v>
      </c>
      <c r="U31" s="81">
        <v>5</v>
      </c>
      <c r="V31" s="81">
        <v>2</v>
      </c>
      <c r="W31" s="81">
        <v>3</v>
      </c>
      <c r="X31" s="81">
        <v>5</v>
      </c>
      <c r="Y31" s="81">
        <v>1</v>
      </c>
      <c r="Z31" s="81">
        <v>3</v>
      </c>
      <c r="AA31" s="81">
        <v>15</v>
      </c>
      <c r="AB31" s="81"/>
      <c r="AC31" s="81"/>
      <c r="AD31" s="81"/>
      <c r="AE31" s="81"/>
      <c r="AF31" s="3"/>
      <c r="AG31" s="81"/>
      <c r="AH31" s="81"/>
      <c r="AI31" s="81"/>
      <c r="AJ31" s="81"/>
      <c r="AK31" s="81">
        <v>16</v>
      </c>
      <c r="AM31" s="77">
        <v>14.25</v>
      </c>
      <c r="AN31" s="77"/>
      <c r="AO31" s="77"/>
      <c r="AP31" s="77">
        <v>31.25</v>
      </c>
      <c r="AQ31" s="77"/>
      <c r="AR31" s="77"/>
      <c r="AS31" s="77">
        <v>14.5</v>
      </c>
      <c r="AX31" s="3"/>
      <c r="AY31" s="52"/>
      <c r="BA31" s="3"/>
      <c r="BB31" s="52"/>
      <c r="BD31" s="4"/>
      <c r="BL31" s="52"/>
      <c r="BT31" s="52"/>
      <c r="BU31" s="52"/>
      <c r="BV31" s="52"/>
    </row>
    <row r="32" spans="1:74" customFormat="1" x14ac:dyDescent="0.25">
      <c r="A32" s="84" t="s">
        <v>396</v>
      </c>
      <c r="B32" s="84">
        <v>8</v>
      </c>
      <c r="C32" s="176"/>
      <c r="D32" s="175"/>
      <c r="E32" s="84"/>
      <c r="F32" s="84"/>
      <c r="G32" s="84">
        <v>1</v>
      </c>
      <c r="H32" s="84">
        <v>1</v>
      </c>
      <c r="I32" s="84">
        <v>1</v>
      </c>
      <c r="J32" s="84">
        <v>1</v>
      </c>
      <c r="K32" s="84">
        <v>1</v>
      </c>
      <c r="L32" s="84">
        <v>1</v>
      </c>
      <c r="M32" s="84">
        <v>1</v>
      </c>
      <c r="N32" s="84">
        <v>1</v>
      </c>
      <c r="O32" s="84">
        <v>1</v>
      </c>
      <c r="P32" s="84">
        <v>2</v>
      </c>
      <c r="Q32" s="84">
        <v>1</v>
      </c>
      <c r="R32" s="84">
        <v>2</v>
      </c>
      <c r="S32" s="84">
        <v>1</v>
      </c>
      <c r="T32" s="84">
        <v>1</v>
      </c>
      <c r="U32" s="84">
        <v>2</v>
      </c>
      <c r="V32" s="84">
        <v>5</v>
      </c>
      <c r="W32" s="84">
        <v>1</v>
      </c>
      <c r="X32" s="84">
        <v>8</v>
      </c>
      <c r="Y32" s="84">
        <v>1</v>
      </c>
      <c r="Z32" s="84">
        <v>4</v>
      </c>
      <c r="AA32" s="84">
        <v>1</v>
      </c>
      <c r="AB32" s="84">
        <v>7</v>
      </c>
      <c r="AC32" s="84">
        <v>3</v>
      </c>
      <c r="AD32" s="84"/>
      <c r="AE32" s="84"/>
      <c r="AF32" s="3"/>
      <c r="AG32" s="84"/>
      <c r="AH32" s="84"/>
      <c r="AI32" s="84"/>
      <c r="AJ32" s="84"/>
      <c r="AK32" s="84">
        <v>17</v>
      </c>
      <c r="AM32" s="77">
        <v>-39.75</v>
      </c>
      <c r="AN32" s="77"/>
      <c r="AO32" s="77"/>
      <c r="AP32" s="77">
        <v>-44</v>
      </c>
      <c r="AQ32" s="77"/>
      <c r="AR32" s="77"/>
      <c r="AS32" s="77">
        <v>4.25</v>
      </c>
      <c r="AX32" s="3"/>
      <c r="AY32" s="53"/>
      <c r="BA32" s="3"/>
      <c r="BB32" s="53"/>
      <c r="BD32" s="4"/>
      <c r="BL32" s="53"/>
      <c r="BT32" s="53"/>
      <c r="BU32" s="53"/>
      <c r="BV32" s="53"/>
    </row>
    <row r="33" spans="1:74" customFormat="1" x14ac:dyDescent="0.25">
      <c r="A33" s="85" t="s">
        <v>398</v>
      </c>
      <c r="B33" s="85">
        <v>8</v>
      </c>
      <c r="C33" s="176"/>
      <c r="D33" s="175"/>
      <c r="E33" s="85"/>
      <c r="F33" s="85"/>
      <c r="G33" s="85">
        <v>1</v>
      </c>
      <c r="H33" s="85">
        <v>1</v>
      </c>
      <c r="I33" s="85">
        <v>2</v>
      </c>
      <c r="J33" s="85">
        <v>1</v>
      </c>
      <c r="K33" s="85">
        <v>1</v>
      </c>
      <c r="L33" s="85">
        <v>1</v>
      </c>
      <c r="M33" s="85">
        <v>1</v>
      </c>
      <c r="N33" s="85">
        <v>2</v>
      </c>
      <c r="O33" s="85">
        <v>3</v>
      </c>
      <c r="P33" s="85">
        <v>1</v>
      </c>
      <c r="Q33" s="85">
        <v>1</v>
      </c>
      <c r="R33" s="85">
        <v>1</v>
      </c>
      <c r="S33" s="85">
        <v>1</v>
      </c>
      <c r="T33" s="85">
        <v>4</v>
      </c>
      <c r="U33" s="85">
        <v>1</v>
      </c>
      <c r="V33" s="85">
        <v>1</v>
      </c>
      <c r="W33" s="85">
        <v>1</v>
      </c>
      <c r="X33" s="85">
        <v>1</v>
      </c>
      <c r="Y33" s="85">
        <v>1</v>
      </c>
      <c r="Z33" s="85">
        <v>3</v>
      </c>
      <c r="AA33" s="85">
        <v>4</v>
      </c>
      <c r="AB33" s="85">
        <v>5</v>
      </c>
      <c r="AC33" s="85">
        <v>1</v>
      </c>
      <c r="AD33" s="85">
        <v>1</v>
      </c>
      <c r="AE33" s="85">
        <v>4</v>
      </c>
      <c r="AF33" s="3">
        <v>10</v>
      </c>
      <c r="AG33" s="85">
        <v>7</v>
      </c>
      <c r="AH33" s="85">
        <v>3</v>
      </c>
      <c r="AI33" s="85"/>
      <c r="AJ33" s="85"/>
      <c r="AK33" s="85">
        <v>19</v>
      </c>
      <c r="AM33" s="77">
        <v>27.5</v>
      </c>
      <c r="AN33" s="77"/>
      <c r="AO33" s="77"/>
      <c r="AP33" s="77">
        <v>29.75</v>
      </c>
      <c r="AQ33" s="77"/>
      <c r="AR33" s="77"/>
      <c r="AS33" s="77">
        <v>3</v>
      </c>
      <c r="AX33" s="3"/>
      <c r="AY33" s="54"/>
      <c r="BA33" s="3"/>
      <c r="BB33" s="54"/>
      <c r="BD33" s="4"/>
      <c r="BL33" s="54"/>
      <c r="BT33" s="54"/>
      <c r="BU33" s="54"/>
      <c r="BV33" s="54"/>
    </row>
    <row r="34" spans="1:74" customFormat="1" x14ac:dyDescent="0.25">
      <c r="A34" s="85" t="s">
        <v>400</v>
      </c>
      <c r="B34" s="85">
        <v>8</v>
      </c>
      <c r="C34" s="176"/>
      <c r="D34" s="175"/>
      <c r="E34" s="85"/>
      <c r="F34" s="85"/>
      <c r="G34" s="85">
        <v>1</v>
      </c>
      <c r="H34" s="85">
        <v>1</v>
      </c>
      <c r="I34" s="85">
        <v>2</v>
      </c>
      <c r="J34" s="85">
        <v>1</v>
      </c>
      <c r="K34" s="85">
        <v>1</v>
      </c>
      <c r="L34" s="85">
        <v>1</v>
      </c>
      <c r="M34" s="85">
        <v>1</v>
      </c>
      <c r="N34" s="85">
        <v>1</v>
      </c>
      <c r="O34" s="85">
        <v>1</v>
      </c>
      <c r="P34" s="85">
        <v>2</v>
      </c>
      <c r="Q34" s="85">
        <v>1</v>
      </c>
      <c r="R34" s="85">
        <v>3</v>
      </c>
      <c r="S34" s="85">
        <v>1</v>
      </c>
      <c r="T34" s="85">
        <v>4</v>
      </c>
      <c r="U34" s="85">
        <v>1</v>
      </c>
      <c r="V34" s="85">
        <v>3</v>
      </c>
      <c r="W34" s="85">
        <v>2</v>
      </c>
      <c r="X34" s="85">
        <v>4</v>
      </c>
      <c r="Y34" s="85">
        <v>2</v>
      </c>
      <c r="Z34" s="85">
        <v>4</v>
      </c>
      <c r="AA34" s="85">
        <v>2</v>
      </c>
      <c r="AB34" s="85">
        <v>4</v>
      </c>
      <c r="AC34" s="85">
        <v>5</v>
      </c>
      <c r="AD34" s="85"/>
      <c r="AE34" s="85"/>
      <c r="AF34" s="3"/>
      <c r="AG34" s="85"/>
      <c r="AH34" s="85"/>
      <c r="AI34" s="85"/>
      <c r="AJ34" s="85"/>
      <c r="AK34" s="85">
        <v>17</v>
      </c>
      <c r="AM34" s="77">
        <v>15.75</v>
      </c>
      <c r="AN34" s="77"/>
      <c r="AO34" s="77"/>
      <c r="AP34" s="77">
        <v>57.75</v>
      </c>
      <c r="AQ34" s="77"/>
      <c r="AR34" s="77"/>
      <c r="AS34" s="77">
        <v>36.25</v>
      </c>
      <c r="AX34" s="3"/>
      <c r="AY34" s="57"/>
      <c r="BA34" s="3"/>
      <c r="BB34" s="57"/>
      <c r="BD34" s="4"/>
      <c r="BL34" s="57"/>
      <c r="BT34" s="57"/>
      <c r="BU34" s="57"/>
      <c r="BV34" s="57"/>
    </row>
    <row r="35" spans="1:74" customFormat="1" x14ac:dyDescent="0.25">
      <c r="A35" s="95" t="s">
        <v>406</v>
      </c>
      <c r="B35" s="95">
        <v>8</v>
      </c>
      <c r="C35" s="176"/>
      <c r="D35" s="175"/>
      <c r="E35" s="95"/>
      <c r="F35" s="95"/>
      <c r="G35" s="95">
        <v>1</v>
      </c>
      <c r="H35" s="95">
        <v>2</v>
      </c>
      <c r="I35" s="95">
        <v>1</v>
      </c>
      <c r="J35" s="95">
        <v>2</v>
      </c>
      <c r="K35" s="95">
        <v>1</v>
      </c>
      <c r="L35" s="95">
        <v>3</v>
      </c>
      <c r="M35" s="95">
        <v>1</v>
      </c>
      <c r="N35" s="95">
        <v>2</v>
      </c>
      <c r="O35" s="95">
        <v>2</v>
      </c>
      <c r="P35" s="95">
        <v>1</v>
      </c>
      <c r="Q35" s="95">
        <v>1</v>
      </c>
      <c r="R35" s="95">
        <v>1</v>
      </c>
      <c r="S35" s="95">
        <v>1</v>
      </c>
      <c r="T35" s="95">
        <v>2</v>
      </c>
      <c r="U35" s="95">
        <v>3</v>
      </c>
      <c r="V35" s="95">
        <v>3</v>
      </c>
      <c r="W35" s="95">
        <v>1</v>
      </c>
      <c r="X35" s="95">
        <v>3</v>
      </c>
      <c r="Y35" s="95">
        <v>1</v>
      </c>
      <c r="Z35" s="95">
        <v>3</v>
      </c>
      <c r="AA35" s="95">
        <v>1</v>
      </c>
      <c r="AB35" s="95">
        <v>6</v>
      </c>
      <c r="AC35" s="95">
        <v>4</v>
      </c>
      <c r="AD35" s="95"/>
      <c r="AE35" s="95"/>
      <c r="AF35" s="3"/>
      <c r="AG35" s="95"/>
      <c r="AH35" s="95"/>
      <c r="AI35" s="95"/>
      <c r="AJ35" s="95"/>
      <c r="AK35" s="95">
        <v>17</v>
      </c>
      <c r="AM35" s="77">
        <v>26.25</v>
      </c>
      <c r="AN35" s="77"/>
      <c r="AO35" s="77"/>
      <c r="AP35" s="77">
        <v>54.75</v>
      </c>
      <c r="AQ35" s="77"/>
      <c r="AR35" s="77"/>
      <c r="AS35" s="77">
        <v>22.75</v>
      </c>
      <c r="AX35" s="3"/>
      <c r="AY35" s="58"/>
      <c r="BA35" s="3"/>
      <c r="BB35" s="58"/>
      <c r="BD35" s="4"/>
      <c r="BL35" s="58"/>
      <c r="BT35" s="58"/>
      <c r="BU35" s="58"/>
      <c r="BV35" s="58"/>
    </row>
    <row r="36" spans="1:74" customFormat="1" x14ac:dyDescent="0.25">
      <c r="A36" s="110" t="s">
        <v>419</v>
      </c>
      <c r="B36" s="110">
        <v>8</v>
      </c>
      <c r="C36" s="176"/>
      <c r="D36" s="175"/>
      <c r="E36" s="110"/>
      <c r="F36" s="110"/>
      <c r="G36" s="110">
        <v>4</v>
      </c>
      <c r="H36" s="110">
        <v>1</v>
      </c>
      <c r="I36" s="110">
        <v>1</v>
      </c>
      <c r="J36" s="110">
        <v>1</v>
      </c>
      <c r="K36" s="110">
        <v>2</v>
      </c>
      <c r="L36" s="110">
        <v>1</v>
      </c>
      <c r="M36" s="110">
        <v>1</v>
      </c>
      <c r="N36" s="110">
        <v>1</v>
      </c>
      <c r="O36" s="110">
        <v>2</v>
      </c>
      <c r="P36" s="110">
        <v>1</v>
      </c>
      <c r="Q36" s="110">
        <v>1</v>
      </c>
      <c r="R36" s="110">
        <v>5</v>
      </c>
      <c r="S36" s="110">
        <v>1</v>
      </c>
      <c r="T36" s="110">
        <v>1</v>
      </c>
      <c r="U36" s="110">
        <v>1</v>
      </c>
      <c r="V36" s="110">
        <v>2</v>
      </c>
      <c r="W36" s="110">
        <v>2</v>
      </c>
      <c r="X36" s="110">
        <v>7</v>
      </c>
      <c r="Y36" s="110"/>
      <c r="Z36" s="110"/>
      <c r="AA36" s="110"/>
      <c r="AB36" s="110"/>
      <c r="AC36" s="110"/>
      <c r="AD36" s="110"/>
      <c r="AE36" s="110"/>
      <c r="AF36" s="3"/>
      <c r="AG36" s="110"/>
      <c r="AH36" s="110"/>
      <c r="AI36" s="110"/>
      <c r="AJ36" s="110"/>
      <c r="AK36" s="110">
        <v>17</v>
      </c>
      <c r="AM36" s="77">
        <v>-29.5</v>
      </c>
      <c r="AN36" s="77"/>
      <c r="AO36" s="77"/>
      <c r="AP36" s="77">
        <v>-27.75</v>
      </c>
      <c r="AQ36" s="77"/>
      <c r="AR36" s="77"/>
      <c r="AS36" s="77">
        <v>-6</v>
      </c>
      <c r="AX36" s="3"/>
      <c r="AY36" s="60"/>
      <c r="BA36" s="3"/>
      <c r="BB36" s="60"/>
      <c r="BD36" s="4"/>
      <c r="BL36" s="60"/>
      <c r="BT36" s="60"/>
      <c r="BU36" s="60"/>
      <c r="BV36" s="60"/>
    </row>
    <row r="37" spans="1:74" customFormat="1" x14ac:dyDescent="0.25">
      <c r="A37" s="110" t="s">
        <v>420</v>
      </c>
      <c r="B37" s="110">
        <v>8</v>
      </c>
      <c r="C37" s="176"/>
      <c r="D37" s="175"/>
      <c r="E37" s="110"/>
      <c r="F37" s="110"/>
      <c r="G37" s="110">
        <v>1</v>
      </c>
      <c r="H37" s="110">
        <v>1</v>
      </c>
      <c r="I37" s="110">
        <v>1</v>
      </c>
      <c r="J37" s="110">
        <v>1</v>
      </c>
      <c r="K37" s="110">
        <v>2</v>
      </c>
      <c r="L37" s="110">
        <v>1</v>
      </c>
      <c r="M37" s="110">
        <v>1</v>
      </c>
      <c r="N37" s="110">
        <v>1</v>
      </c>
      <c r="O37" s="110">
        <v>1</v>
      </c>
      <c r="P37" s="110">
        <v>3</v>
      </c>
      <c r="Q37" s="110">
        <v>1</v>
      </c>
      <c r="R37" s="110">
        <v>4</v>
      </c>
      <c r="S37" s="110">
        <v>13</v>
      </c>
      <c r="T37" s="110">
        <v>1</v>
      </c>
      <c r="U37" s="110">
        <v>2</v>
      </c>
      <c r="V37" s="110">
        <v>2</v>
      </c>
      <c r="W37" s="110">
        <v>5</v>
      </c>
      <c r="X37" s="110">
        <v>2</v>
      </c>
      <c r="Y37" s="110">
        <v>3</v>
      </c>
      <c r="Z37" s="110">
        <v>9</v>
      </c>
      <c r="AA37" s="110">
        <v>2</v>
      </c>
      <c r="AB37" s="110">
        <v>3</v>
      </c>
      <c r="AC37" s="110">
        <v>1</v>
      </c>
      <c r="AD37" s="110"/>
      <c r="AE37" s="110"/>
      <c r="AF37" s="3"/>
      <c r="AG37" s="110"/>
      <c r="AH37" s="110"/>
      <c r="AI37" s="110"/>
      <c r="AJ37" s="110"/>
      <c r="AK37" s="110">
        <v>12</v>
      </c>
      <c r="AM37" s="77">
        <v>-26</v>
      </c>
      <c r="AN37" s="77"/>
      <c r="AO37" s="77"/>
      <c r="AP37" s="77">
        <v>-53</v>
      </c>
      <c r="AQ37" s="77"/>
      <c r="AR37" s="77"/>
      <c r="AS37" s="77">
        <v>-11</v>
      </c>
      <c r="AX37" s="3"/>
      <c r="AY37" s="62"/>
      <c r="BA37" s="3"/>
      <c r="BB37" s="62"/>
      <c r="BD37" s="4"/>
      <c r="BL37" s="62"/>
      <c r="BT37" s="62"/>
      <c r="BU37" s="62"/>
      <c r="BV37" s="62"/>
    </row>
    <row r="38" spans="1:74" customFormat="1" x14ac:dyDescent="0.25">
      <c r="A38" s="114" t="s">
        <v>424</v>
      </c>
      <c r="B38" s="114">
        <v>8</v>
      </c>
      <c r="C38" s="176"/>
      <c r="D38" s="175"/>
      <c r="E38" s="114"/>
      <c r="F38" s="114"/>
      <c r="G38" s="114">
        <v>2</v>
      </c>
      <c r="H38" s="114">
        <v>1</v>
      </c>
      <c r="I38" s="114">
        <v>2</v>
      </c>
      <c r="J38" s="114">
        <v>2</v>
      </c>
      <c r="K38" s="114">
        <v>1</v>
      </c>
      <c r="L38" s="114">
        <v>1</v>
      </c>
      <c r="M38" s="114">
        <v>4</v>
      </c>
      <c r="N38" s="114">
        <v>1</v>
      </c>
      <c r="O38" s="114">
        <v>1</v>
      </c>
      <c r="P38" s="114">
        <v>1</v>
      </c>
      <c r="Q38" s="114">
        <v>1</v>
      </c>
      <c r="R38" s="114">
        <v>4</v>
      </c>
      <c r="S38" s="114">
        <v>2</v>
      </c>
      <c r="T38" s="114">
        <v>2</v>
      </c>
      <c r="U38" s="114">
        <v>1</v>
      </c>
      <c r="V38" s="114">
        <v>3</v>
      </c>
      <c r="W38" s="114">
        <v>2</v>
      </c>
      <c r="X38" s="114">
        <v>2</v>
      </c>
      <c r="Y38" s="114">
        <v>2</v>
      </c>
      <c r="Z38" s="114">
        <v>5</v>
      </c>
      <c r="AA38" s="114"/>
      <c r="AB38" s="114"/>
      <c r="AC38" s="114"/>
      <c r="AD38" s="114"/>
      <c r="AE38" s="114"/>
      <c r="AF38" s="3"/>
      <c r="AG38" s="114"/>
      <c r="AH38" s="114"/>
      <c r="AI38" s="114"/>
      <c r="AJ38" s="114"/>
      <c r="AK38" s="114">
        <v>16</v>
      </c>
      <c r="AM38" s="77">
        <v>14.75</v>
      </c>
      <c r="AN38" s="77"/>
      <c r="AO38" s="77"/>
      <c r="AP38" s="77">
        <v>16.75</v>
      </c>
      <c r="AQ38" s="77"/>
      <c r="AR38" s="77"/>
      <c r="AS38" s="77">
        <v>0</v>
      </c>
      <c r="AX38" s="3"/>
      <c r="AY38" s="62"/>
      <c r="BA38" s="3"/>
      <c r="BB38" s="62"/>
      <c r="BD38" s="4"/>
      <c r="BL38" s="62"/>
      <c r="BT38" s="62"/>
      <c r="BU38" s="62"/>
      <c r="BV38" s="62"/>
    </row>
    <row r="39" spans="1:74" customFormat="1" x14ac:dyDescent="0.25">
      <c r="A39" s="125" t="s">
        <v>434</v>
      </c>
      <c r="B39" s="125">
        <v>8</v>
      </c>
      <c r="C39" s="176"/>
      <c r="D39" s="175"/>
      <c r="E39" s="125"/>
      <c r="F39" s="125"/>
      <c r="G39" s="125">
        <v>2</v>
      </c>
      <c r="H39" s="125">
        <v>1</v>
      </c>
      <c r="I39" s="125">
        <v>2</v>
      </c>
      <c r="J39" s="125">
        <v>2</v>
      </c>
      <c r="K39" s="125">
        <v>1</v>
      </c>
      <c r="L39" s="125">
        <v>1</v>
      </c>
      <c r="M39" s="125">
        <v>2</v>
      </c>
      <c r="N39" s="125">
        <v>4</v>
      </c>
      <c r="O39" s="125">
        <v>2</v>
      </c>
      <c r="P39" s="125">
        <v>3</v>
      </c>
      <c r="Q39" s="125">
        <v>1</v>
      </c>
      <c r="R39" s="125">
        <v>1</v>
      </c>
      <c r="S39" s="125">
        <v>2</v>
      </c>
      <c r="T39" s="125">
        <v>3</v>
      </c>
      <c r="U39" s="125">
        <v>2</v>
      </c>
      <c r="V39" s="125">
        <v>1</v>
      </c>
      <c r="W39" s="125">
        <v>6</v>
      </c>
      <c r="X39" s="125">
        <v>3</v>
      </c>
      <c r="Y39" s="125">
        <v>2</v>
      </c>
      <c r="Z39" s="125">
        <v>4</v>
      </c>
      <c r="AA39" s="125">
        <v>2</v>
      </c>
      <c r="AB39" s="125">
        <v>7</v>
      </c>
      <c r="AC39" s="125">
        <v>3</v>
      </c>
      <c r="AD39" s="125">
        <v>8</v>
      </c>
      <c r="AE39" s="125"/>
      <c r="AF39" s="3"/>
      <c r="AG39" s="125"/>
      <c r="AH39" s="125"/>
      <c r="AI39" s="125"/>
      <c r="AJ39" s="125"/>
      <c r="AK39" s="125">
        <v>16</v>
      </c>
      <c r="AM39" s="77">
        <v>3.25</v>
      </c>
      <c r="AN39" s="77"/>
      <c r="AO39" s="77"/>
      <c r="AP39" s="77">
        <v>5.5</v>
      </c>
      <c r="AQ39" s="77"/>
      <c r="AR39" s="77"/>
      <c r="AS39" s="77">
        <v>-3.5</v>
      </c>
      <c r="AX39" s="3"/>
      <c r="AY39" s="63"/>
      <c r="BA39" s="3"/>
      <c r="BB39" s="63"/>
      <c r="BD39" s="4"/>
      <c r="BL39" s="63"/>
      <c r="BT39" s="63"/>
      <c r="BU39" s="63"/>
      <c r="BV39" s="63"/>
    </row>
    <row r="40" spans="1:74" customFormat="1" x14ac:dyDescent="0.25">
      <c r="A40" s="128" t="s">
        <v>437</v>
      </c>
      <c r="B40" s="128">
        <v>8</v>
      </c>
      <c r="C40" s="176"/>
      <c r="D40" s="175"/>
      <c r="E40" s="128"/>
      <c r="F40" s="128"/>
      <c r="G40" s="128">
        <v>1</v>
      </c>
      <c r="H40" s="128">
        <v>1</v>
      </c>
      <c r="I40" s="128">
        <v>2</v>
      </c>
      <c r="J40" s="128">
        <v>1</v>
      </c>
      <c r="K40" s="128">
        <v>1</v>
      </c>
      <c r="L40" s="128">
        <v>1</v>
      </c>
      <c r="M40" s="128">
        <v>1</v>
      </c>
      <c r="N40" s="128">
        <v>1</v>
      </c>
      <c r="O40" s="128">
        <v>1</v>
      </c>
      <c r="P40" s="128">
        <v>2</v>
      </c>
      <c r="Q40" s="128">
        <v>1</v>
      </c>
      <c r="R40" s="128">
        <v>2</v>
      </c>
      <c r="S40" s="128">
        <v>6</v>
      </c>
      <c r="T40" s="128">
        <v>2</v>
      </c>
      <c r="U40" s="128">
        <v>2</v>
      </c>
      <c r="V40" s="128">
        <v>6</v>
      </c>
      <c r="W40" s="128">
        <v>6</v>
      </c>
      <c r="X40" s="128">
        <v>4</v>
      </c>
      <c r="Y40" s="128">
        <v>9</v>
      </c>
      <c r="Z40" s="128">
        <v>3</v>
      </c>
      <c r="AA40" s="128">
        <v>2</v>
      </c>
      <c r="AB40" s="128">
        <v>3</v>
      </c>
      <c r="AC40" s="128">
        <v>1</v>
      </c>
      <c r="AD40" s="128">
        <v>7</v>
      </c>
      <c r="AE40" s="128">
        <v>2</v>
      </c>
      <c r="AF40" s="3"/>
      <c r="AG40" s="128"/>
      <c r="AH40" s="128"/>
      <c r="AI40" s="128"/>
      <c r="AJ40" s="128"/>
      <c r="AK40" s="128">
        <v>15</v>
      </c>
      <c r="AM40" s="77">
        <v>9.75</v>
      </c>
      <c r="AN40" s="77"/>
      <c r="AO40" s="77"/>
      <c r="AP40" s="77">
        <v>16</v>
      </c>
      <c r="AQ40" s="77"/>
      <c r="AR40" s="77"/>
      <c r="AS40" s="77">
        <v>16.75</v>
      </c>
      <c r="AX40" s="3"/>
      <c r="AY40" s="65"/>
      <c r="BA40" s="3"/>
      <c r="BB40" s="65"/>
      <c r="BD40" s="4"/>
      <c r="BL40" s="65"/>
      <c r="BT40" s="65"/>
      <c r="BU40" s="65"/>
      <c r="BV40" s="65"/>
    </row>
    <row r="41" spans="1:74" customFormat="1" x14ac:dyDescent="0.25">
      <c r="A41" s="132" t="s">
        <v>444</v>
      </c>
      <c r="B41" s="132">
        <v>8</v>
      </c>
      <c r="C41" s="176"/>
      <c r="D41" s="175"/>
      <c r="E41" s="132"/>
      <c r="F41" s="132"/>
      <c r="G41" s="132">
        <v>1</v>
      </c>
      <c r="H41" s="132">
        <v>1</v>
      </c>
      <c r="I41" s="132">
        <v>2</v>
      </c>
      <c r="J41" s="132">
        <v>2</v>
      </c>
      <c r="K41" s="132">
        <v>4</v>
      </c>
      <c r="L41" s="132">
        <v>4</v>
      </c>
      <c r="M41" s="132">
        <v>1</v>
      </c>
      <c r="N41" s="132">
        <v>1</v>
      </c>
      <c r="O41" s="132">
        <v>2</v>
      </c>
      <c r="P41" s="132">
        <v>1</v>
      </c>
      <c r="Q41" s="132">
        <v>2</v>
      </c>
      <c r="R41" s="132">
        <v>1</v>
      </c>
      <c r="S41" s="132">
        <v>3</v>
      </c>
      <c r="T41" s="132">
        <v>2</v>
      </c>
      <c r="U41" s="132">
        <v>2</v>
      </c>
      <c r="V41" s="132">
        <v>4</v>
      </c>
      <c r="W41" s="132">
        <v>1</v>
      </c>
      <c r="X41" s="132">
        <v>1</v>
      </c>
      <c r="Y41" s="132">
        <v>1</v>
      </c>
      <c r="Z41" s="132">
        <v>3</v>
      </c>
      <c r="AA41" s="132">
        <v>6</v>
      </c>
      <c r="AB41" s="132">
        <v>1</v>
      </c>
      <c r="AC41" s="132">
        <v>2</v>
      </c>
      <c r="AD41" s="132">
        <v>2</v>
      </c>
      <c r="AE41" s="132">
        <v>3</v>
      </c>
      <c r="AF41" s="3">
        <v>3</v>
      </c>
      <c r="AG41" s="132"/>
      <c r="AH41" s="132"/>
      <c r="AI41" s="132"/>
      <c r="AJ41" s="132"/>
      <c r="AK41" s="132">
        <v>15</v>
      </c>
      <c r="AM41" s="77">
        <v>32.75</v>
      </c>
      <c r="AN41" s="77"/>
      <c r="AO41" s="77"/>
      <c r="AP41" s="77">
        <v>40.5</v>
      </c>
      <c r="AQ41" s="77"/>
      <c r="AR41" s="77"/>
      <c r="AS41" s="77">
        <v>2</v>
      </c>
      <c r="AX41" s="3"/>
      <c r="AY41" s="67"/>
      <c r="BA41" s="3"/>
      <c r="BB41" s="67"/>
      <c r="BD41" s="4"/>
      <c r="BL41" s="67"/>
      <c r="BT41" s="67"/>
      <c r="BU41" s="67"/>
      <c r="BV41" s="67"/>
    </row>
    <row r="42" spans="1:74" customFormat="1" x14ac:dyDescent="0.25">
      <c r="A42" s="139" t="s">
        <v>457</v>
      </c>
      <c r="B42" s="139">
        <v>8</v>
      </c>
      <c r="C42" s="176"/>
      <c r="D42" s="175"/>
      <c r="E42" s="139"/>
      <c r="F42" s="139"/>
      <c r="G42" s="139">
        <v>1</v>
      </c>
      <c r="H42" s="139">
        <v>1</v>
      </c>
      <c r="I42" s="139">
        <v>1</v>
      </c>
      <c r="J42" s="139">
        <v>4</v>
      </c>
      <c r="K42" s="139">
        <v>2</v>
      </c>
      <c r="L42" s="139">
        <v>2</v>
      </c>
      <c r="M42" s="139">
        <v>1</v>
      </c>
      <c r="N42" s="139">
        <v>6</v>
      </c>
      <c r="O42" s="139">
        <v>2</v>
      </c>
      <c r="P42" s="139">
        <v>2</v>
      </c>
      <c r="Q42" s="139">
        <v>2</v>
      </c>
      <c r="R42" s="139">
        <v>3</v>
      </c>
      <c r="S42" s="139">
        <v>5</v>
      </c>
      <c r="T42" s="139">
        <v>3</v>
      </c>
      <c r="U42" s="139">
        <v>5</v>
      </c>
      <c r="V42" s="139">
        <v>3</v>
      </c>
      <c r="W42" s="139">
        <v>1</v>
      </c>
      <c r="X42" s="139">
        <v>3</v>
      </c>
      <c r="Y42" s="139">
        <v>1</v>
      </c>
      <c r="Z42" s="139">
        <v>7</v>
      </c>
      <c r="AA42" s="139"/>
      <c r="AB42" s="139"/>
      <c r="AC42" s="139"/>
      <c r="AD42" s="139"/>
      <c r="AE42" s="139"/>
      <c r="AF42" s="3"/>
      <c r="AG42" s="139"/>
      <c r="AH42" s="139"/>
      <c r="AI42" s="139"/>
      <c r="AJ42" s="139"/>
      <c r="AK42" s="139">
        <v>12</v>
      </c>
      <c r="AM42" s="77">
        <v>-18.5</v>
      </c>
      <c r="AN42" s="77"/>
      <c r="AO42" s="77"/>
      <c r="AP42" s="77">
        <v>-20.5</v>
      </c>
      <c r="AQ42" s="77"/>
      <c r="AR42" s="77"/>
      <c r="AS42" s="77">
        <v>3</v>
      </c>
      <c r="AX42" s="3"/>
      <c r="AY42" s="68"/>
      <c r="BA42" s="3"/>
      <c r="BB42" s="68"/>
      <c r="BD42" s="4"/>
      <c r="BL42" s="68"/>
      <c r="BT42" s="68"/>
      <c r="BU42" s="68"/>
      <c r="BV42" s="68"/>
    </row>
    <row r="43" spans="1:74" customFormat="1" x14ac:dyDescent="0.25">
      <c r="A43" s="143" t="s">
        <v>462</v>
      </c>
      <c r="B43" s="143">
        <v>8</v>
      </c>
      <c r="C43" s="176"/>
      <c r="D43" s="175"/>
      <c r="E43" s="143"/>
      <c r="F43" s="143"/>
      <c r="G43" s="143">
        <v>1</v>
      </c>
      <c r="H43" s="143">
        <v>1</v>
      </c>
      <c r="I43" s="143">
        <v>2</v>
      </c>
      <c r="J43" s="143">
        <v>1</v>
      </c>
      <c r="K43" s="143">
        <v>1</v>
      </c>
      <c r="L43" s="143">
        <v>2</v>
      </c>
      <c r="M43" s="143">
        <v>1</v>
      </c>
      <c r="N43" s="143">
        <v>1</v>
      </c>
      <c r="O43" s="143">
        <v>1</v>
      </c>
      <c r="P43" s="143">
        <v>3</v>
      </c>
      <c r="Q43" s="143">
        <v>2</v>
      </c>
      <c r="R43" s="143">
        <v>1</v>
      </c>
      <c r="S43" s="143">
        <v>1</v>
      </c>
      <c r="T43" s="143">
        <v>3</v>
      </c>
      <c r="U43" s="143">
        <v>1</v>
      </c>
      <c r="V43" s="143">
        <v>1</v>
      </c>
      <c r="W43" s="143">
        <v>1</v>
      </c>
      <c r="X43" s="143">
        <v>1</v>
      </c>
      <c r="Y43" s="143">
        <v>7</v>
      </c>
      <c r="Z43" s="143">
        <v>4</v>
      </c>
      <c r="AA43" s="143">
        <v>2</v>
      </c>
      <c r="AB43" s="143">
        <v>3</v>
      </c>
      <c r="AC43" s="143">
        <v>2</v>
      </c>
      <c r="AD43" s="143"/>
      <c r="AE43" s="143"/>
      <c r="AF43" s="3"/>
      <c r="AG43" s="143"/>
      <c r="AH43" s="143"/>
      <c r="AI43" s="143"/>
      <c r="AJ43" s="143"/>
      <c r="AK43" s="143">
        <v>18</v>
      </c>
      <c r="AM43" s="77">
        <v>2.25</v>
      </c>
      <c r="AN43" s="77"/>
      <c r="AO43" s="77"/>
      <c r="AP43" s="77">
        <v>0.75</v>
      </c>
      <c r="AQ43" s="77"/>
      <c r="AR43" s="77"/>
      <c r="AS43" s="77">
        <v>-4</v>
      </c>
      <c r="AX43" s="3"/>
      <c r="AY43" s="75"/>
      <c r="BA43" s="3"/>
      <c r="BB43" s="75"/>
      <c r="BD43" s="4"/>
      <c r="BL43" s="75"/>
      <c r="BT43" s="75"/>
      <c r="BU43" s="75"/>
      <c r="BV43" s="75"/>
    </row>
    <row r="44" spans="1:74" customFormat="1" x14ac:dyDescent="0.25">
      <c r="A44" s="5" t="s">
        <v>473</v>
      </c>
      <c r="B44" s="152">
        <v>8</v>
      </c>
      <c r="C44" s="176"/>
      <c r="D44" s="175"/>
      <c r="E44" s="152"/>
      <c r="F44" s="152"/>
      <c r="G44" s="152">
        <v>1</v>
      </c>
      <c r="H44" s="152">
        <v>1</v>
      </c>
      <c r="I44" s="152">
        <v>1</v>
      </c>
      <c r="J44" s="152">
        <v>1</v>
      </c>
      <c r="K44" s="152">
        <v>4</v>
      </c>
      <c r="L44" s="152">
        <v>1</v>
      </c>
      <c r="M44" s="152">
        <v>3</v>
      </c>
      <c r="N44" s="152">
        <v>1</v>
      </c>
      <c r="O44" s="152">
        <v>2</v>
      </c>
      <c r="P44" s="152">
        <v>2</v>
      </c>
      <c r="Q44" s="152">
        <v>2</v>
      </c>
      <c r="R44" s="152">
        <v>1</v>
      </c>
      <c r="S44" s="152">
        <v>2</v>
      </c>
      <c r="T44" s="152">
        <v>3</v>
      </c>
      <c r="U44" s="152">
        <v>1</v>
      </c>
      <c r="V44" s="152">
        <v>1</v>
      </c>
      <c r="W44" s="152">
        <v>1</v>
      </c>
      <c r="X44" s="152">
        <v>1</v>
      </c>
      <c r="Y44" s="152">
        <v>3</v>
      </c>
      <c r="Z44" s="152">
        <v>1</v>
      </c>
      <c r="AA44" s="152">
        <v>3</v>
      </c>
      <c r="AB44" s="152">
        <v>2</v>
      </c>
      <c r="AC44" s="152">
        <v>5</v>
      </c>
      <c r="AD44" s="152">
        <v>2</v>
      </c>
      <c r="AE44" s="152">
        <v>20</v>
      </c>
      <c r="AF44" s="3"/>
      <c r="AG44" s="152"/>
      <c r="AH44" s="152"/>
      <c r="AI44" s="152"/>
      <c r="AJ44" s="152"/>
      <c r="AK44" s="152">
        <v>18</v>
      </c>
      <c r="AM44" s="77">
        <v>-46.5</v>
      </c>
      <c r="AN44" s="77"/>
      <c r="AO44" s="77"/>
      <c r="AP44" s="77">
        <v>-32</v>
      </c>
      <c r="AQ44" s="77"/>
      <c r="AR44" s="77"/>
      <c r="AS44" s="77">
        <v>7.75</v>
      </c>
      <c r="AX44" s="3"/>
      <c r="AY44" s="75"/>
      <c r="BA44" s="3"/>
      <c r="BB44" s="75"/>
      <c r="BD44" s="4"/>
      <c r="BL44" s="75"/>
      <c r="BT44" s="75"/>
      <c r="BU44" s="75"/>
      <c r="BV44" s="75"/>
    </row>
    <row r="45" spans="1:74" customFormat="1" x14ac:dyDescent="0.25">
      <c r="A45" s="5" t="s">
        <v>476</v>
      </c>
      <c r="B45" s="156">
        <v>8</v>
      </c>
      <c r="C45" s="176"/>
      <c r="D45" s="175"/>
      <c r="E45" s="156"/>
      <c r="F45" s="156"/>
      <c r="G45" s="156">
        <v>1</v>
      </c>
      <c r="H45" s="156">
        <v>1</v>
      </c>
      <c r="I45" s="156">
        <v>1</v>
      </c>
      <c r="J45" s="156">
        <v>2</v>
      </c>
      <c r="K45" s="156">
        <v>1</v>
      </c>
      <c r="L45" s="156">
        <v>1</v>
      </c>
      <c r="M45" s="156">
        <v>2</v>
      </c>
      <c r="N45" s="156">
        <v>1</v>
      </c>
      <c r="O45" s="156">
        <v>3</v>
      </c>
      <c r="P45" s="156">
        <v>1</v>
      </c>
      <c r="Q45" s="156">
        <v>1</v>
      </c>
      <c r="R45" s="156">
        <v>1</v>
      </c>
      <c r="S45" s="156">
        <v>1</v>
      </c>
      <c r="T45" s="156">
        <v>4</v>
      </c>
      <c r="U45" s="156">
        <v>4</v>
      </c>
      <c r="V45" s="156">
        <v>2</v>
      </c>
      <c r="W45" s="156">
        <v>2</v>
      </c>
      <c r="X45" s="156">
        <v>2</v>
      </c>
      <c r="Y45" s="156">
        <v>2</v>
      </c>
      <c r="Z45" s="156">
        <v>3</v>
      </c>
      <c r="AA45" s="156">
        <v>1</v>
      </c>
      <c r="AB45" s="156">
        <v>3</v>
      </c>
      <c r="AC45" s="156">
        <v>1</v>
      </c>
      <c r="AD45" s="156">
        <v>5</v>
      </c>
      <c r="AE45" s="156">
        <v>5</v>
      </c>
      <c r="AF45" s="3"/>
      <c r="AG45" s="156"/>
      <c r="AH45" s="156"/>
      <c r="AI45" s="156"/>
      <c r="AJ45" s="156"/>
      <c r="AK45" s="156">
        <v>17</v>
      </c>
      <c r="AM45" s="77">
        <v>37</v>
      </c>
      <c r="AN45" s="77"/>
      <c r="AO45" s="77"/>
      <c r="AP45" s="77">
        <v>-1.25</v>
      </c>
      <c r="AQ45" s="77"/>
      <c r="AR45" s="77"/>
      <c r="AS45" s="77">
        <v>-27.75</v>
      </c>
      <c r="AX45" s="3"/>
      <c r="AY45" s="75"/>
      <c r="BA45" s="3"/>
      <c r="BB45" s="75"/>
      <c r="BD45" s="4"/>
      <c r="BL45" s="75"/>
      <c r="BT45" s="75"/>
      <c r="BU45" s="75"/>
      <c r="BV45" s="75"/>
    </row>
    <row r="46" spans="1:74" customFormat="1" x14ac:dyDescent="0.25">
      <c r="A46" s="5" t="s">
        <v>479</v>
      </c>
      <c r="B46" s="158">
        <v>8</v>
      </c>
      <c r="C46" s="176"/>
      <c r="D46" s="175"/>
      <c r="E46" s="158"/>
      <c r="F46" s="158"/>
      <c r="G46" s="158">
        <v>1</v>
      </c>
      <c r="H46" s="158">
        <v>1</v>
      </c>
      <c r="I46" s="158">
        <v>1</v>
      </c>
      <c r="J46" s="158">
        <v>2</v>
      </c>
      <c r="K46" s="158">
        <v>2</v>
      </c>
      <c r="L46" s="158">
        <v>2</v>
      </c>
      <c r="M46" s="158">
        <v>3</v>
      </c>
      <c r="N46" s="158">
        <v>2</v>
      </c>
      <c r="O46" s="158">
        <v>1</v>
      </c>
      <c r="P46" s="158">
        <v>3</v>
      </c>
      <c r="Q46" s="158">
        <v>3</v>
      </c>
      <c r="R46" s="158">
        <v>2</v>
      </c>
      <c r="S46" s="158">
        <v>1</v>
      </c>
      <c r="T46" s="158">
        <v>1</v>
      </c>
      <c r="U46" s="158">
        <v>1</v>
      </c>
      <c r="V46" s="158">
        <v>3</v>
      </c>
      <c r="W46" s="158">
        <v>5</v>
      </c>
      <c r="X46" s="158">
        <v>7</v>
      </c>
      <c r="Y46" s="158">
        <v>3</v>
      </c>
      <c r="Z46" s="158">
        <v>2</v>
      </c>
      <c r="AA46" s="158">
        <v>3</v>
      </c>
      <c r="AB46" s="158"/>
      <c r="AC46" s="158"/>
      <c r="AD46" s="158"/>
      <c r="AE46" s="158"/>
      <c r="AF46" s="3"/>
      <c r="AG46" s="158"/>
      <c r="AH46" s="158"/>
      <c r="AI46" s="158"/>
      <c r="AJ46" s="158"/>
      <c r="AK46" s="158">
        <v>16</v>
      </c>
      <c r="AM46" s="7">
        <v>-38.5</v>
      </c>
      <c r="AP46" s="7">
        <v>29.25</v>
      </c>
      <c r="AR46" s="75"/>
      <c r="AS46" s="77">
        <v>51</v>
      </c>
      <c r="AX46" s="3"/>
      <c r="AY46" s="75"/>
      <c r="BA46" s="3"/>
      <c r="BB46" s="75"/>
      <c r="BD46" s="4"/>
      <c r="BL46" s="75"/>
      <c r="BT46" s="75"/>
      <c r="BU46" s="75"/>
      <c r="BV46" s="75"/>
    </row>
    <row r="47" spans="1:74" customFormat="1" x14ac:dyDescent="0.25">
      <c r="A47" s="5" t="s">
        <v>481</v>
      </c>
      <c r="B47" s="160">
        <v>8</v>
      </c>
      <c r="C47" s="176"/>
      <c r="D47" s="175"/>
      <c r="E47" s="160"/>
      <c r="F47" s="160"/>
      <c r="G47" s="160">
        <v>1</v>
      </c>
      <c r="H47" s="160">
        <v>1</v>
      </c>
      <c r="I47" s="160">
        <v>1</v>
      </c>
      <c r="J47" s="160">
        <v>1</v>
      </c>
      <c r="K47" s="160">
        <v>2</v>
      </c>
      <c r="L47" s="160">
        <v>1</v>
      </c>
      <c r="M47" s="160">
        <v>1</v>
      </c>
      <c r="N47" s="160">
        <v>3</v>
      </c>
      <c r="O47" s="160">
        <v>1</v>
      </c>
      <c r="P47" s="160">
        <v>1</v>
      </c>
      <c r="Q47" s="160">
        <v>2</v>
      </c>
      <c r="R47" s="160">
        <v>4</v>
      </c>
      <c r="S47" s="160">
        <v>2</v>
      </c>
      <c r="T47" s="160">
        <v>3</v>
      </c>
      <c r="U47" s="160">
        <v>4</v>
      </c>
      <c r="V47" s="160">
        <v>1</v>
      </c>
      <c r="W47" s="160">
        <v>2</v>
      </c>
      <c r="X47" s="160">
        <v>1</v>
      </c>
      <c r="Y47" s="160">
        <v>1</v>
      </c>
      <c r="Z47" s="160">
        <v>1</v>
      </c>
      <c r="AA47" s="160">
        <v>4</v>
      </c>
      <c r="AB47" s="160">
        <v>1</v>
      </c>
      <c r="AC47" s="160">
        <v>5</v>
      </c>
      <c r="AD47" s="160">
        <v>7</v>
      </c>
      <c r="AE47" s="160">
        <v>1</v>
      </c>
      <c r="AF47" s="3">
        <v>1</v>
      </c>
      <c r="AG47" s="160">
        <v>3</v>
      </c>
      <c r="AH47" s="160"/>
      <c r="AI47" s="160"/>
      <c r="AJ47" s="160"/>
      <c r="AK47" s="160">
        <v>16</v>
      </c>
      <c r="AM47" s="7">
        <v>40.5</v>
      </c>
      <c r="AP47" s="7">
        <v>78</v>
      </c>
      <c r="AR47" s="76"/>
      <c r="AS47" s="77">
        <v>35</v>
      </c>
      <c r="AX47" s="3"/>
      <c r="AY47" s="76"/>
      <c r="BA47" s="3"/>
      <c r="BB47" s="76"/>
      <c r="BD47" s="4"/>
      <c r="BL47" s="76"/>
      <c r="BT47" s="76"/>
      <c r="BU47" s="76"/>
      <c r="BV47" s="76"/>
    </row>
    <row r="48" spans="1:74" customFormat="1" x14ac:dyDescent="0.25">
      <c r="A48" s="5" t="s">
        <v>482</v>
      </c>
      <c r="B48" s="160">
        <v>8</v>
      </c>
      <c r="C48" s="176"/>
      <c r="D48" s="175"/>
      <c r="E48" s="160"/>
      <c r="F48" s="160"/>
      <c r="G48" s="160">
        <v>2</v>
      </c>
      <c r="H48" s="160">
        <v>2</v>
      </c>
      <c r="I48" s="160">
        <v>1</v>
      </c>
      <c r="J48" s="160">
        <v>3</v>
      </c>
      <c r="K48" s="160">
        <v>1</v>
      </c>
      <c r="L48" s="160">
        <v>1</v>
      </c>
      <c r="M48" s="160">
        <v>1</v>
      </c>
      <c r="N48" s="160">
        <v>2</v>
      </c>
      <c r="O48" s="160">
        <v>1</v>
      </c>
      <c r="P48" s="160">
        <v>3</v>
      </c>
      <c r="Q48" s="160">
        <v>2</v>
      </c>
      <c r="R48" s="160">
        <v>2</v>
      </c>
      <c r="S48" s="160">
        <v>5</v>
      </c>
      <c r="T48" s="160">
        <v>1</v>
      </c>
      <c r="U48" s="160">
        <v>1</v>
      </c>
      <c r="V48" s="160">
        <v>4</v>
      </c>
      <c r="W48" s="160">
        <v>2</v>
      </c>
      <c r="X48" s="160">
        <v>4</v>
      </c>
      <c r="Y48" s="160">
        <v>4</v>
      </c>
      <c r="Z48" s="160">
        <v>2</v>
      </c>
      <c r="AA48" s="160"/>
      <c r="AB48" s="160"/>
      <c r="AC48" s="160"/>
      <c r="AD48" s="160"/>
      <c r="AE48" s="160"/>
      <c r="AF48" s="3"/>
      <c r="AG48" s="160"/>
      <c r="AH48" s="160"/>
      <c r="AI48" s="160"/>
      <c r="AJ48" s="160"/>
      <c r="AK48" s="160">
        <v>15</v>
      </c>
      <c r="AM48" s="7">
        <v>-50</v>
      </c>
      <c r="AP48" s="7">
        <v>-42.75</v>
      </c>
      <c r="AR48" s="80"/>
      <c r="AS48" s="77">
        <v>3.75</v>
      </c>
      <c r="AX48" s="3"/>
      <c r="AY48" s="80"/>
      <c r="BA48" s="3"/>
      <c r="BB48" s="80"/>
      <c r="BD48" s="4"/>
      <c r="BL48" s="80"/>
      <c r="BT48" s="80"/>
      <c r="BU48" s="80"/>
      <c r="BV48" s="80"/>
    </row>
    <row r="49" spans="1:74" customFormat="1" x14ac:dyDescent="0.25">
      <c r="A49" s="5" t="s">
        <v>492</v>
      </c>
      <c r="B49" s="165">
        <v>8</v>
      </c>
      <c r="C49" s="176"/>
      <c r="D49" s="175"/>
      <c r="E49" s="165"/>
      <c r="F49" s="165"/>
      <c r="G49" s="165">
        <v>1</v>
      </c>
      <c r="H49" s="165">
        <v>1</v>
      </c>
      <c r="I49" s="165">
        <v>1</v>
      </c>
      <c r="J49" s="165">
        <v>4</v>
      </c>
      <c r="K49" s="165">
        <v>1</v>
      </c>
      <c r="L49" s="165">
        <v>2</v>
      </c>
      <c r="M49" s="165">
        <v>1</v>
      </c>
      <c r="N49" s="165">
        <v>1</v>
      </c>
      <c r="O49" s="165">
        <v>1</v>
      </c>
      <c r="P49" s="165">
        <v>2</v>
      </c>
      <c r="Q49" s="165">
        <v>1</v>
      </c>
      <c r="R49" s="165">
        <v>6</v>
      </c>
      <c r="S49" s="165">
        <v>4</v>
      </c>
      <c r="T49" s="165">
        <v>1</v>
      </c>
      <c r="U49" s="165">
        <v>1</v>
      </c>
      <c r="V49" s="165">
        <v>2</v>
      </c>
      <c r="W49" s="165">
        <v>2</v>
      </c>
      <c r="X49" s="165">
        <v>5</v>
      </c>
      <c r="Y49" s="165">
        <v>9</v>
      </c>
      <c r="Z49" s="165">
        <v>4</v>
      </c>
      <c r="AA49" s="165">
        <v>3</v>
      </c>
      <c r="AB49" s="165"/>
      <c r="AC49" s="165"/>
      <c r="AD49" s="165"/>
      <c r="AE49" s="165"/>
      <c r="AF49" s="3"/>
      <c r="AG49" s="165"/>
      <c r="AH49" s="165"/>
      <c r="AI49" s="165"/>
      <c r="AJ49" s="165"/>
      <c r="AK49" s="165">
        <v>16</v>
      </c>
      <c r="AM49" s="7">
        <v>3.5</v>
      </c>
      <c r="AP49" s="7">
        <v>-0.75</v>
      </c>
      <c r="AR49" s="81"/>
      <c r="AS49" s="77">
        <v>-3.5</v>
      </c>
      <c r="AX49" s="3"/>
      <c r="AY49" s="81"/>
      <c r="BA49" s="3"/>
      <c r="BB49" s="81"/>
      <c r="BD49" s="4"/>
      <c r="BL49" s="81"/>
      <c r="BT49" s="81"/>
      <c r="BU49" s="81"/>
      <c r="BV49" s="81"/>
    </row>
    <row r="50" spans="1:74" customFormat="1" x14ac:dyDescent="0.25">
      <c r="A50" s="5" t="s">
        <v>498</v>
      </c>
      <c r="B50" s="165">
        <v>8</v>
      </c>
      <c r="C50" s="176"/>
      <c r="D50" s="175"/>
      <c r="E50" s="165"/>
      <c r="F50" s="165"/>
      <c r="G50" s="165">
        <v>1</v>
      </c>
      <c r="H50" s="165">
        <v>1</v>
      </c>
      <c r="I50" s="165">
        <v>1</v>
      </c>
      <c r="J50" s="165">
        <v>2</v>
      </c>
      <c r="K50" s="165">
        <v>1</v>
      </c>
      <c r="L50" s="165">
        <v>1</v>
      </c>
      <c r="M50" s="165">
        <v>1</v>
      </c>
      <c r="N50" s="165">
        <v>1</v>
      </c>
      <c r="O50" s="165">
        <v>2</v>
      </c>
      <c r="P50" s="165">
        <v>1</v>
      </c>
      <c r="Q50" s="165">
        <v>3</v>
      </c>
      <c r="R50" s="165">
        <v>1</v>
      </c>
      <c r="S50" s="165">
        <v>6</v>
      </c>
      <c r="T50" s="165">
        <v>4</v>
      </c>
      <c r="U50" s="165">
        <v>1</v>
      </c>
      <c r="V50" s="165">
        <v>2</v>
      </c>
      <c r="W50" s="165">
        <v>1</v>
      </c>
      <c r="X50" s="165">
        <v>2</v>
      </c>
      <c r="Y50" s="165">
        <v>2</v>
      </c>
      <c r="Z50" s="165">
        <v>6</v>
      </c>
      <c r="AA50" s="165">
        <v>4</v>
      </c>
      <c r="AB50" s="165">
        <v>3</v>
      </c>
      <c r="AC50" s="165">
        <v>2</v>
      </c>
      <c r="AD50" s="165"/>
      <c r="AE50" s="165"/>
      <c r="AF50" s="3"/>
      <c r="AG50" s="165"/>
      <c r="AH50" s="165"/>
      <c r="AI50" s="165"/>
      <c r="AJ50" s="165"/>
      <c r="AK50" s="165">
        <v>17</v>
      </c>
      <c r="AM50" s="7">
        <v>14.5</v>
      </c>
      <c r="AP50" s="7">
        <v>9.75</v>
      </c>
      <c r="AR50" s="81"/>
      <c r="AS50" s="77">
        <v>5.75</v>
      </c>
      <c r="AX50" s="3"/>
      <c r="AY50" s="81"/>
      <c r="BA50" s="3"/>
      <c r="BB50" s="81"/>
      <c r="BD50" s="4"/>
      <c r="BL50" s="81"/>
      <c r="BT50" s="81"/>
      <c r="BU50" s="81"/>
      <c r="BV50" s="81"/>
    </row>
    <row r="51" spans="1:74" customFormat="1" x14ac:dyDescent="0.25">
      <c r="A51" s="5" t="s">
        <v>501</v>
      </c>
      <c r="B51" s="169">
        <v>8</v>
      </c>
      <c r="C51" s="176"/>
      <c r="D51" s="175"/>
      <c r="E51" s="169"/>
      <c r="F51" s="169"/>
      <c r="G51" s="169">
        <v>1</v>
      </c>
      <c r="H51" s="169">
        <v>1</v>
      </c>
      <c r="I51" s="169">
        <v>1</v>
      </c>
      <c r="J51" s="169">
        <v>1</v>
      </c>
      <c r="K51" s="169">
        <v>2</v>
      </c>
      <c r="L51" s="169">
        <v>1</v>
      </c>
      <c r="M51" s="169">
        <v>1</v>
      </c>
      <c r="N51" s="169">
        <v>1</v>
      </c>
      <c r="O51" s="169">
        <v>1</v>
      </c>
      <c r="P51" s="169">
        <v>1</v>
      </c>
      <c r="Q51" s="169">
        <v>2</v>
      </c>
      <c r="R51" s="169">
        <v>4</v>
      </c>
      <c r="S51" s="169">
        <v>5</v>
      </c>
      <c r="T51" s="169">
        <v>1</v>
      </c>
      <c r="U51" s="169">
        <v>1</v>
      </c>
      <c r="V51" s="169">
        <v>4</v>
      </c>
      <c r="W51" s="169">
        <v>2</v>
      </c>
      <c r="X51" s="169">
        <v>1</v>
      </c>
      <c r="Y51" s="169">
        <v>4</v>
      </c>
      <c r="Z51" s="169">
        <v>4</v>
      </c>
      <c r="AA51" s="169"/>
      <c r="AB51" s="169"/>
      <c r="AC51" s="169"/>
      <c r="AD51" s="169"/>
      <c r="AE51" s="169"/>
      <c r="AF51" s="3"/>
      <c r="AG51" s="169"/>
      <c r="AH51" s="169"/>
      <c r="AI51" s="169"/>
      <c r="AJ51" s="169"/>
      <c r="AK51" s="169">
        <v>17</v>
      </c>
      <c r="AM51" s="7">
        <v>-17.5</v>
      </c>
      <c r="AP51" s="7">
        <v>29.75</v>
      </c>
      <c r="AR51" s="84"/>
      <c r="AS51" s="77">
        <v>41.5</v>
      </c>
      <c r="AX51" s="3"/>
      <c r="AY51" s="84"/>
      <c r="BA51" s="3"/>
      <c r="BB51" s="84"/>
      <c r="BD51" s="4"/>
      <c r="BL51" s="84"/>
      <c r="BT51" s="84"/>
      <c r="BU51" s="84"/>
      <c r="BV51" s="84"/>
    </row>
    <row r="52" spans="1:74" customFormat="1" x14ac:dyDescent="0.25">
      <c r="A52" s="5" t="s">
        <v>505</v>
      </c>
      <c r="B52" s="169">
        <v>8</v>
      </c>
      <c r="C52" s="176"/>
      <c r="D52" s="175"/>
      <c r="E52" s="169"/>
      <c r="F52" s="169"/>
      <c r="G52" s="169">
        <v>1</v>
      </c>
      <c r="H52" s="169">
        <v>1</v>
      </c>
      <c r="I52" s="169">
        <v>1</v>
      </c>
      <c r="J52" s="169">
        <v>2</v>
      </c>
      <c r="K52" s="169">
        <v>1</v>
      </c>
      <c r="L52" s="169">
        <v>1</v>
      </c>
      <c r="M52" s="169">
        <v>1</v>
      </c>
      <c r="N52" s="169">
        <v>1</v>
      </c>
      <c r="O52" s="169">
        <v>2</v>
      </c>
      <c r="P52" s="169">
        <v>1</v>
      </c>
      <c r="Q52" s="169">
        <v>3</v>
      </c>
      <c r="R52" s="169">
        <v>1</v>
      </c>
      <c r="S52" s="169">
        <v>1</v>
      </c>
      <c r="T52" s="169">
        <v>2</v>
      </c>
      <c r="U52" s="169">
        <v>3</v>
      </c>
      <c r="V52" s="169">
        <v>1</v>
      </c>
      <c r="W52" s="169">
        <v>2</v>
      </c>
      <c r="X52" s="169">
        <v>1</v>
      </c>
      <c r="Y52" s="169">
        <v>1</v>
      </c>
      <c r="Z52" s="169">
        <v>1</v>
      </c>
      <c r="AA52" s="169">
        <v>1</v>
      </c>
      <c r="AB52" s="169">
        <v>1</v>
      </c>
      <c r="AC52" s="169">
        <v>12</v>
      </c>
      <c r="AD52" s="169"/>
      <c r="AE52" s="169"/>
      <c r="AF52" s="3"/>
      <c r="AG52" s="169"/>
      <c r="AH52" s="169"/>
      <c r="AI52" s="169"/>
      <c r="AJ52" s="169"/>
      <c r="AK52" s="169">
        <v>22</v>
      </c>
      <c r="AM52" s="7">
        <v>-25.25</v>
      </c>
      <c r="AP52" s="7">
        <v>-49.5</v>
      </c>
      <c r="AR52" s="84"/>
      <c r="AS52" s="77">
        <v>-5.75</v>
      </c>
      <c r="AX52" s="3"/>
      <c r="AY52" s="84"/>
      <c r="BA52" s="3"/>
      <c r="BB52" s="84"/>
      <c r="BD52" s="4"/>
      <c r="BL52" s="84"/>
      <c r="BT52" s="84"/>
      <c r="BU52" s="84"/>
      <c r="BV52" s="84"/>
    </row>
    <row r="53" spans="1:74" customFormat="1" x14ac:dyDescent="0.25">
      <c r="A53" s="5" t="s">
        <v>507</v>
      </c>
      <c r="B53" s="169">
        <v>8</v>
      </c>
      <c r="C53" s="176"/>
      <c r="D53" s="175"/>
      <c r="E53" s="169"/>
      <c r="F53" s="169"/>
      <c r="G53" s="169">
        <v>2</v>
      </c>
      <c r="H53" s="169">
        <v>1</v>
      </c>
      <c r="I53" s="169">
        <v>1</v>
      </c>
      <c r="J53" s="169">
        <v>1</v>
      </c>
      <c r="K53" s="169">
        <v>2</v>
      </c>
      <c r="L53" s="169">
        <v>3</v>
      </c>
      <c r="M53" s="169">
        <v>2</v>
      </c>
      <c r="N53" s="169">
        <v>1</v>
      </c>
      <c r="O53" s="169">
        <v>4</v>
      </c>
      <c r="P53" s="169">
        <v>2</v>
      </c>
      <c r="Q53" s="169">
        <v>1</v>
      </c>
      <c r="R53" s="169">
        <v>2</v>
      </c>
      <c r="S53" s="169">
        <v>1</v>
      </c>
      <c r="T53" s="169">
        <v>3</v>
      </c>
      <c r="U53" s="169">
        <v>1</v>
      </c>
      <c r="V53" s="169">
        <v>10</v>
      </c>
      <c r="W53" s="169">
        <v>5</v>
      </c>
      <c r="X53" s="169">
        <v>6</v>
      </c>
      <c r="Y53" s="169">
        <v>1</v>
      </c>
      <c r="Z53" s="169"/>
      <c r="AA53" s="169"/>
      <c r="AB53" s="169"/>
      <c r="AC53" s="169"/>
      <c r="AD53" s="169"/>
      <c r="AE53" s="169"/>
      <c r="AF53" s="3"/>
      <c r="AG53" s="169"/>
      <c r="AH53" s="169"/>
      <c r="AI53" s="169"/>
      <c r="AJ53" s="169"/>
      <c r="AK53" s="169">
        <v>15</v>
      </c>
      <c r="AM53" s="7">
        <v>27.75</v>
      </c>
      <c r="AP53" s="7">
        <v>49.75</v>
      </c>
      <c r="AR53" s="85"/>
      <c r="AS53" s="77">
        <v>16.25</v>
      </c>
      <c r="AX53" s="3"/>
      <c r="AY53" s="85"/>
      <c r="BA53" s="3"/>
      <c r="BB53" s="85"/>
      <c r="BD53" s="4"/>
      <c r="BL53" s="85"/>
      <c r="BT53" s="85"/>
      <c r="BU53" s="85"/>
      <c r="BV53" s="85"/>
    </row>
    <row r="54" spans="1:74" customFormat="1" x14ac:dyDescent="0.25">
      <c r="A54" s="5" t="s">
        <v>508</v>
      </c>
      <c r="B54" s="171">
        <v>8</v>
      </c>
      <c r="C54" s="176"/>
      <c r="D54" s="175"/>
      <c r="E54" s="171"/>
      <c r="F54" s="171"/>
      <c r="G54" s="171">
        <v>2</v>
      </c>
      <c r="H54" s="171">
        <v>1</v>
      </c>
      <c r="I54" s="171">
        <v>1</v>
      </c>
      <c r="J54" s="171">
        <v>1</v>
      </c>
      <c r="K54" s="171">
        <v>1</v>
      </c>
      <c r="L54" s="171">
        <v>1</v>
      </c>
      <c r="M54" s="171">
        <v>2</v>
      </c>
      <c r="N54" s="171">
        <v>2</v>
      </c>
      <c r="O54" s="171">
        <v>1</v>
      </c>
      <c r="P54" s="171">
        <v>2</v>
      </c>
      <c r="Q54" s="171">
        <v>3</v>
      </c>
      <c r="R54" s="171">
        <v>3</v>
      </c>
      <c r="S54" s="171">
        <v>1</v>
      </c>
      <c r="T54" s="171">
        <v>3</v>
      </c>
      <c r="U54" s="171">
        <v>1</v>
      </c>
      <c r="V54" s="171">
        <v>5</v>
      </c>
      <c r="W54" s="171">
        <v>2</v>
      </c>
      <c r="X54" s="171">
        <v>2</v>
      </c>
      <c r="Y54" s="171"/>
      <c r="Z54" s="171"/>
      <c r="AA54" s="171"/>
      <c r="AB54" s="171"/>
      <c r="AC54" s="171"/>
      <c r="AD54" s="171"/>
      <c r="AE54" s="171"/>
      <c r="AF54" s="3"/>
      <c r="AG54" s="171"/>
      <c r="AH54" s="171"/>
      <c r="AI54" s="171"/>
      <c r="AJ54" s="171"/>
      <c r="AK54" s="171">
        <v>16</v>
      </c>
      <c r="AM54" s="7"/>
      <c r="AP54" s="7"/>
      <c r="AR54" s="92"/>
      <c r="AX54" s="3"/>
      <c r="AY54" s="92"/>
      <c r="BA54" s="3"/>
      <c r="BB54" s="92"/>
      <c r="BD54" s="4"/>
      <c r="BL54" s="92"/>
      <c r="BT54" s="92"/>
      <c r="BU54" s="92"/>
      <c r="BV54" s="92"/>
    </row>
    <row r="55" spans="1:74" customFormat="1" x14ac:dyDescent="0.25">
      <c r="A55" s="5" t="s">
        <v>512</v>
      </c>
      <c r="B55" s="171">
        <v>8</v>
      </c>
      <c r="C55" s="176"/>
      <c r="D55" s="175"/>
      <c r="E55" s="171"/>
      <c r="F55" s="171"/>
      <c r="G55" s="171">
        <v>2</v>
      </c>
      <c r="H55" s="171">
        <v>2</v>
      </c>
      <c r="I55" s="171">
        <v>2</v>
      </c>
      <c r="J55" s="171">
        <v>2</v>
      </c>
      <c r="K55" s="171">
        <v>1</v>
      </c>
      <c r="L55" s="171">
        <v>2</v>
      </c>
      <c r="M55" s="171">
        <v>1</v>
      </c>
      <c r="N55" s="171">
        <v>1</v>
      </c>
      <c r="O55" s="171">
        <v>1</v>
      </c>
      <c r="P55" s="171">
        <v>1</v>
      </c>
      <c r="Q55" s="171">
        <v>2</v>
      </c>
      <c r="R55" s="171">
        <v>1</v>
      </c>
      <c r="S55" s="171">
        <v>1</v>
      </c>
      <c r="T55" s="171">
        <v>8</v>
      </c>
      <c r="U55" s="171">
        <v>1</v>
      </c>
      <c r="V55" s="171">
        <v>4</v>
      </c>
      <c r="W55" s="171">
        <v>2</v>
      </c>
      <c r="X55" s="171">
        <v>1</v>
      </c>
      <c r="Y55" s="171">
        <v>1</v>
      </c>
      <c r="Z55" s="171">
        <v>2</v>
      </c>
      <c r="AA55" s="171">
        <v>2</v>
      </c>
      <c r="AB55" s="171">
        <v>5</v>
      </c>
      <c r="AC55" s="171">
        <v>7</v>
      </c>
      <c r="AD55" s="171">
        <v>2</v>
      </c>
      <c r="AE55" s="171"/>
      <c r="AF55" s="3"/>
      <c r="AG55" s="171"/>
      <c r="AH55" s="171"/>
      <c r="AI55" s="171"/>
      <c r="AJ55" s="171"/>
      <c r="AK55" s="171">
        <v>15</v>
      </c>
      <c r="AM55" s="77"/>
      <c r="AN55" s="77"/>
      <c r="AO55" s="77"/>
      <c r="AP55" s="77"/>
      <c r="AQ55" s="77"/>
      <c r="AR55" s="77"/>
      <c r="AS55" s="77"/>
      <c r="AX55" s="3"/>
      <c r="AY55" s="51"/>
      <c r="BA55" s="3"/>
      <c r="BB55" s="51"/>
      <c r="BD55" s="4"/>
      <c r="BL55" s="51"/>
      <c r="BT55" s="51"/>
      <c r="BU55" s="51"/>
      <c r="BV55" s="51"/>
    </row>
    <row r="56" spans="1:74" customFormat="1" x14ac:dyDescent="0.25">
      <c r="A56" s="5" t="s">
        <v>519</v>
      </c>
      <c r="B56" s="172">
        <v>8</v>
      </c>
      <c r="C56" s="176"/>
      <c r="D56" s="175"/>
      <c r="E56" s="172"/>
      <c r="F56" s="172"/>
      <c r="G56" s="172">
        <v>1</v>
      </c>
      <c r="H56" s="172">
        <v>1</v>
      </c>
      <c r="I56" s="172">
        <v>2</v>
      </c>
      <c r="J56" s="172">
        <v>2</v>
      </c>
      <c r="K56" s="172">
        <v>2</v>
      </c>
      <c r="L56" s="172">
        <v>4</v>
      </c>
      <c r="M56" s="172">
        <v>2</v>
      </c>
      <c r="N56" s="172">
        <v>2</v>
      </c>
      <c r="O56" s="172">
        <v>2</v>
      </c>
      <c r="P56" s="172">
        <v>1</v>
      </c>
      <c r="Q56" s="172">
        <v>1</v>
      </c>
      <c r="R56" s="172">
        <v>1</v>
      </c>
      <c r="S56" s="172">
        <v>3</v>
      </c>
      <c r="T56" s="172">
        <v>2</v>
      </c>
      <c r="U56" s="172">
        <v>1</v>
      </c>
      <c r="V56" s="172">
        <v>3</v>
      </c>
      <c r="W56" s="172">
        <v>3</v>
      </c>
      <c r="X56" s="172">
        <v>4</v>
      </c>
      <c r="Y56" s="172">
        <v>1</v>
      </c>
      <c r="Z56" s="172">
        <v>5</v>
      </c>
      <c r="AA56" s="172">
        <v>6</v>
      </c>
      <c r="AB56" s="172">
        <v>1</v>
      </c>
      <c r="AC56" s="172">
        <v>3</v>
      </c>
      <c r="AD56" s="172"/>
      <c r="AE56" s="172"/>
      <c r="AF56" s="3"/>
      <c r="AG56" s="172"/>
      <c r="AH56" s="172"/>
      <c r="AI56" s="172"/>
      <c r="AJ56" s="172"/>
      <c r="AK56" s="172">
        <v>16</v>
      </c>
      <c r="AM56" s="77"/>
      <c r="AN56" s="77"/>
      <c r="AO56" s="77"/>
      <c r="AP56" s="77"/>
      <c r="AQ56" s="77"/>
      <c r="AR56" s="77"/>
      <c r="AS56" s="77"/>
      <c r="AT56" s="49"/>
      <c r="AU56" s="49"/>
      <c r="AV56" s="49"/>
      <c r="AW56" s="49"/>
      <c r="AX56" s="3"/>
      <c r="AY56" s="49"/>
      <c r="AZ56" s="49"/>
      <c r="BA56" s="3"/>
      <c r="BB56" s="49"/>
      <c r="BC56" s="49"/>
      <c r="BD56" s="3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T56" s="49"/>
      <c r="BU56" s="49"/>
      <c r="BV56" s="49"/>
    </row>
    <row r="57" spans="1:74" customFormat="1" x14ac:dyDescent="0.25">
      <c r="A57" s="5" t="s">
        <v>527</v>
      </c>
      <c r="B57" s="175">
        <v>8</v>
      </c>
      <c r="C57" s="176"/>
      <c r="D57" s="175"/>
      <c r="E57" s="175"/>
      <c r="F57" s="175"/>
      <c r="G57" s="175">
        <v>1</v>
      </c>
      <c r="H57" s="175">
        <v>1</v>
      </c>
      <c r="I57" s="175">
        <v>1</v>
      </c>
      <c r="J57" s="175">
        <v>1</v>
      </c>
      <c r="K57" s="175">
        <v>1</v>
      </c>
      <c r="L57" s="175">
        <v>2</v>
      </c>
      <c r="M57" s="175">
        <v>1</v>
      </c>
      <c r="N57" s="175">
        <v>1</v>
      </c>
      <c r="O57" s="175">
        <v>2</v>
      </c>
      <c r="P57" s="175">
        <v>1</v>
      </c>
      <c r="Q57" s="175">
        <v>4</v>
      </c>
      <c r="R57" s="175">
        <v>1</v>
      </c>
      <c r="S57" s="175">
        <v>4</v>
      </c>
      <c r="T57" s="175">
        <v>2</v>
      </c>
      <c r="U57" s="175">
        <v>1</v>
      </c>
      <c r="V57" s="175">
        <v>2</v>
      </c>
      <c r="W57" s="175">
        <v>4</v>
      </c>
      <c r="X57" s="175">
        <v>3</v>
      </c>
      <c r="Y57" s="175">
        <v>4</v>
      </c>
      <c r="Z57" s="175">
        <v>6</v>
      </c>
      <c r="AA57" s="175">
        <v>2</v>
      </c>
      <c r="AB57" s="175">
        <v>4</v>
      </c>
      <c r="AC57" s="175">
        <v>1</v>
      </c>
      <c r="AD57" s="175"/>
      <c r="AE57" s="175"/>
      <c r="AF57" s="3"/>
      <c r="AG57" s="175"/>
      <c r="AH57" s="175"/>
      <c r="AI57" s="175"/>
      <c r="AJ57" s="175"/>
      <c r="AK57" s="175">
        <v>17</v>
      </c>
      <c r="AM57" s="77"/>
      <c r="AN57" s="77"/>
      <c r="AO57" s="77"/>
      <c r="AP57" s="77"/>
      <c r="AQ57" s="77"/>
      <c r="AR57" s="77"/>
      <c r="AS57" s="77"/>
      <c r="AT57" s="48"/>
      <c r="AU57" s="48"/>
      <c r="AV57" s="48"/>
      <c r="AW57" s="48"/>
      <c r="AX57" s="3"/>
      <c r="AY57" s="48"/>
      <c r="AZ57" s="48"/>
      <c r="BA57" s="3"/>
      <c r="BB57" s="48"/>
      <c r="BC57" s="48"/>
      <c r="BD57" s="3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T57" s="48"/>
      <c r="BU57" s="48"/>
      <c r="BV57" s="48"/>
    </row>
    <row r="58" spans="1:74" x14ac:dyDescent="0.25">
      <c r="A58" s="5" t="s">
        <v>530</v>
      </c>
      <c r="B58" s="175">
        <v>8</v>
      </c>
      <c r="E58" s="175"/>
      <c r="F58" s="175"/>
      <c r="G58" s="175">
        <v>1</v>
      </c>
      <c r="H58" s="175">
        <v>1</v>
      </c>
      <c r="I58" s="175">
        <v>1</v>
      </c>
      <c r="J58" s="175">
        <v>1</v>
      </c>
      <c r="K58" s="175">
        <v>1</v>
      </c>
      <c r="L58" s="175">
        <v>4</v>
      </c>
      <c r="M58" s="175">
        <v>1</v>
      </c>
      <c r="N58" s="175">
        <v>1</v>
      </c>
      <c r="O58" s="175">
        <v>1</v>
      </c>
      <c r="P58" s="175">
        <v>3</v>
      </c>
      <c r="Q58" s="175">
        <v>2</v>
      </c>
      <c r="R58" s="175">
        <v>1</v>
      </c>
      <c r="S58" s="175">
        <v>1</v>
      </c>
      <c r="T58" s="175">
        <v>1</v>
      </c>
      <c r="U58" s="175">
        <v>2</v>
      </c>
      <c r="V58" s="175">
        <v>2</v>
      </c>
      <c r="W58" s="175">
        <v>1</v>
      </c>
      <c r="X58" s="175">
        <v>4</v>
      </c>
      <c r="Y58" s="175">
        <v>3</v>
      </c>
      <c r="Z58" s="175">
        <v>1</v>
      </c>
      <c r="AA58" s="175">
        <v>1</v>
      </c>
      <c r="AB58" s="175">
        <v>12</v>
      </c>
      <c r="AC58" s="175">
        <v>6</v>
      </c>
      <c r="AD58" s="175">
        <v>1</v>
      </c>
      <c r="AE58" s="175"/>
      <c r="AF58" s="3"/>
      <c r="AG58" s="175"/>
      <c r="AH58" s="175"/>
      <c r="AI58" s="175"/>
      <c r="AJ58" s="175"/>
      <c r="AK58" s="175">
        <v>18</v>
      </c>
      <c r="AM58" s="77">
        <v>-33</v>
      </c>
      <c r="AP58" s="77">
        <v>-33</v>
      </c>
      <c r="AS58" s="77">
        <v>-20.25</v>
      </c>
      <c r="AX58" s="3"/>
      <c r="BA58" s="3"/>
      <c r="BD58" s="3"/>
    </row>
    <row r="59" spans="1:74" customFormat="1" x14ac:dyDescent="0.25">
      <c r="A59" s="5" t="s">
        <v>533</v>
      </c>
      <c r="B59" s="175">
        <v>8</v>
      </c>
      <c r="C59" s="176"/>
      <c r="D59" s="175"/>
      <c r="E59" s="175"/>
      <c r="F59" s="175"/>
      <c r="G59" s="175">
        <v>1</v>
      </c>
      <c r="H59" s="175">
        <v>1</v>
      </c>
      <c r="I59" s="175">
        <v>1</v>
      </c>
      <c r="J59" s="175">
        <v>1</v>
      </c>
      <c r="K59" s="175">
        <v>1</v>
      </c>
      <c r="L59" s="175">
        <v>2</v>
      </c>
      <c r="M59" s="175">
        <v>1</v>
      </c>
      <c r="N59" s="175">
        <v>1</v>
      </c>
      <c r="O59" s="175">
        <v>2</v>
      </c>
      <c r="P59" s="175">
        <v>1</v>
      </c>
      <c r="Q59" s="175">
        <v>1</v>
      </c>
      <c r="R59" s="175">
        <v>1</v>
      </c>
      <c r="S59" s="175">
        <v>2</v>
      </c>
      <c r="T59" s="175">
        <v>3</v>
      </c>
      <c r="U59" s="175">
        <v>1</v>
      </c>
      <c r="V59" s="175">
        <v>1</v>
      </c>
      <c r="W59" s="175">
        <v>2</v>
      </c>
      <c r="X59" s="175">
        <v>3</v>
      </c>
      <c r="Y59" s="175">
        <v>2</v>
      </c>
      <c r="Z59" s="175">
        <v>10</v>
      </c>
      <c r="AA59" s="175">
        <v>1</v>
      </c>
      <c r="AB59" s="175">
        <v>3</v>
      </c>
      <c r="AC59" s="175"/>
      <c r="AD59" s="175"/>
      <c r="AE59" s="175"/>
      <c r="AF59" s="3"/>
      <c r="AG59" s="175"/>
      <c r="AH59" s="175"/>
      <c r="AI59" s="175"/>
      <c r="AJ59" s="175"/>
      <c r="AK59" s="175">
        <v>19</v>
      </c>
      <c r="AM59" s="77"/>
      <c r="AN59" s="77"/>
      <c r="AO59" s="77"/>
      <c r="AP59" s="77"/>
      <c r="AQ59" s="77"/>
      <c r="AR59" s="77"/>
      <c r="AS59" s="77"/>
      <c r="AX59" s="3"/>
      <c r="AY59" s="50"/>
      <c r="BA59" s="3"/>
      <c r="BD59" s="4"/>
      <c r="BT59" s="50"/>
      <c r="BU59" s="50"/>
    </row>
    <row r="60" spans="1:74" customFormat="1" x14ac:dyDescent="0.25">
      <c r="A60" s="5" t="s">
        <v>534</v>
      </c>
      <c r="B60" s="175">
        <v>8</v>
      </c>
      <c r="C60" s="176"/>
      <c r="D60" s="175"/>
      <c r="E60" s="175"/>
      <c r="F60" s="175"/>
      <c r="G60" s="175">
        <v>2</v>
      </c>
      <c r="H60" s="175">
        <v>1</v>
      </c>
      <c r="I60" s="175">
        <v>1</v>
      </c>
      <c r="J60" s="175">
        <v>1</v>
      </c>
      <c r="K60" s="175">
        <v>2</v>
      </c>
      <c r="L60" s="175">
        <v>1</v>
      </c>
      <c r="M60" s="175">
        <v>1</v>
      </c>
      <c r="N60" s="175">
        <v>3</v>
      </c>
      <c r="O60" s="175">
        <v>1</v>
      </c>
      <c r="P60" s="175">
        <v>4</v>
      </c>
      <c r="Q60" s="175">
        <v>1</v>
      </c>
      <c r="R60" s="175">
        <v>1</v>
      </c>
      <c r="S60" s="175">
        <v>1</v>
      </c>
      <c r="T60" s="175">
        <v>4</v>
      </c>
      <c r="U60" s="175">
        <v>2</v>
      </c>
      <c r="V60" s="175">
        <v>5</v>
      </c>
      <c r="W60" s="175">
        <v>1</v>
      </c>
      <c r="X60" s="175">
        <v>1</v>
      </c>
      <c r="Y60" s="175">
        <v>2</v>
      </c>
      <c r="Z60" s="175">
        <v>4</v>
      </c>
      <c r="AA60" s="175">
        <v>2</v>
      </c>
      <c r="AB60" s="175">
        <v>2</v>
      </c>
      <c r="AC60" s="175">
        <v>1</v>
      </c>
      <c r="AD60" s="175">
        <v>4</v>
      </c>
      <c r="AE60" s="175">
        <v>1</v>
      </c>
      <c r="AF60" s="3"/>
      <c r="AG60" s="175"/>
      <c r="AH60" s="175"/>
      <c r="AI60" s="175"/>
      <c r="AJ60" s="175"/>
      <c r="AK60" s="175">
        <v>15</v>
      </c>
      <c r="AM60" s="77">
        <v>10</v>
      </c>
      <c r="AN60" s="77"/>
      <c r="AO60" s="77"/>
      <c r="AP60" s="77">
        <v>22.25</v>
      </c>
      <c r="AQ60" s="77"/>
      <c r="AR60" s="77"/>
      <c r="AS60" s="77">
        <v>12.25</v>
      </c>
      <c r="AX60" s="3"/>
      <c r="AY60" s="52"/>
      <c r="BA60" s="3"/>
      <c r="BD60" s="4"/>
      <c r="BT60" s="52"/>
      <c r="BU60" s="52"/>
    </row>
    <row r="61" spans="1:74" customFormat="1" x14ac:dyDescent="0.25">
      <c r="A61" s="5" t="s">
        <v>540</v>
      </c>
      <c r="B61" s="175">
        <v>8</v>
      </c>
      <c r="C61" s="176"/>
      <c r="D61" s="175"/>
      <c r="E61" s="175"/>
      <c r="F61" s="175"/>
      <c r="G61" s="175">
        <v>1</v>
      </c>
      <c r="H61" s="175">
        <v>1</v>
      </c>
      <c r="I61" s="175">
        <v>1</v>
      </c>
      <c r="J61" s="175">
        <v>1</v>
      </c>
      <c r="K61" s="175">
        <v>1</v>
      </c>
      <c r="L61" s="175">
        <v>1</v>
      </c>
      <c r="M61" s="175">
        <v>1</v>
      </c>
      <c r="N61" s="175">
        <v>1</v>
      </c>
      <c r="O61" s="175">
        <v>4</v>
      </c>
      <c r="P61" s="175">
        <v>2</v>
      </c>
      <c r="Q61" s="175">
        <v>2</v>
      </c>
      <c r="R61" s="175">
        <v>2</v>
      </c>
      <c r="S61" s="175">
        <v>1</v>
      </c>
      <c r="T61" s="175">
        <v>2</v>
      </c>
      <c r="U61" s="175">
        <v>2</v>
      </c>
      <c r="V61" s="175">
        <v>5</v>
      </c>
      <c r="W61" s="175">
        <v>3</v>
      </c>
      <c r="X61" s="175">
        <v>8</v>
      </c>
      <c r="Y61" s="175">
        <v>1</v>
      </c>
      <c r="Z61" s="175">
        <v>2</v>
      </c>
      <c r="AA61" s="175">
        <v>4</v>
      </c>
      <c r="AB61" s="175">
        <v>2</v>
      </c>
      <c r="AC61" s="175">
        <v>1</v>
      </c>
      <c r="AD61" s="175"/>
      <c r="AE61" s="175"/>
      <c r="AF61" s="3"/>
      <c r="AG61" s="175"/>
      <c r="AH61" s="175"/>
      <c r="AI61" s="175"/>
      <c r="AJ61" s="175"/>
      <c r="AK61" s="175">
        <v>16</v>
      </c>
      <c r="AM61" s="77">
        <v>29</v>
      </c>
      <c r="AN61" s="77"/>
      <c r="AO61" s="77"/>
      <c r="AP61" s="77">
        <v>82</v>
      </c>
      <c r="AQ61" s="77"/>
      <c r="AR61" s="77"/>
      <c r="AS61" s="77">
        <v>53</v>
      </c>
      <c r="AX61" s="3"/>
      <c r="AY61" s="54"/>
      <c r="BA61" s="3"/>
      <c r="BD61" s="4"/>
      <c r="BT61" s="54"/>
      <c r="BU61" s="54"/>
    </row>
    <row r="62" spans="1:74" customFormat="1" x14ac:dyDescent="0.25">
      <c r="A62" s="5" t="s">
        <v>546</v>
      </c>
      <c r="B62" s="176">
        <v>8</v>
      </c>
      <c r="C62" s="176"/>
      <c r="D62" s="176"/>
      <c r="E62" s="176"/>
      <c r="F62" s="176"/>
      <c r="G62" s="176">
        <v>1</v>
      </c>
      <c r="H62" s="176">
        <v>1</v>
      </c>
      <c r="I62" s="176">
        <v>1</v>
      </c>
      <c r="J62" s="176">
        <v>1</v>
      </c>
      <c r="K62" s="176">
        <v>1</v>
      </c>
      <c r="L62" s="176">
        <v>2</v>
      </c>
      <c r="M62" s="176">
        <v>2</v>
      </c>
      <c r="N62" s="176">
        <v>2</v>
      </c>
      <c r="O62" s="176">
        <v>2</v>
      </c>
      <c r="P62" s="176">
        <v>3</v>
      </c>
      <c r="Q62" s="176">
        <v>1</v>
      </c>
      <c r="R62" s="176">
        <v>1</v>
      </c>
      <c r="S62" s="176">
        <v>1</v>
      </c>
      <c r="T62" s="176">
        <v>2</v>
      </c>
      <c r="U62" s="176">
        <v>1</v>
      </c>
      <c r="V62" s="176">
        <v>3</v>
      </c>
      <c r="W62" s="176">
        <v>3</v>
      </c>
      <c r="X62" s="176">
        <v>3</v>
      </c>
      <c r="Y62" s="176">
        <v>2</v>
      </c>
      <c r="Z62" s="176">
        <v>1</v>
      </c>
      <c r="AA62" s="176">
        <v>5</v>
      </c>
      <c r="AB62" s="176">
        <v>2</v>
      </c>
      <c r="AC62" s="176">
        <v>5</v>
      </c>
      <c r="AD62" s="176">
        <v>5</v>
      </c>
      <c r="AE62" s="176"/>
      <c r="AF62" s="3"/>
      <c r="AG62" s="176"/>
      <c r="AH62" s="176"/>
      <c r="AI62" s="176"/>
      <c r="AJ62" s="176"/>
      <c r="AK62" s="176">
        <v>17</v>
      </c>
      <c r="AM62" s="77">
        <v>21.75</v>
      </c>
      <c r="AN62" s="77"/>
      <c r="AO62" s="77"/>
      <c r="AP62" s="77">
        <v>50.75</v>
      </c>
      <c r="AQ62" s="77"/>
      <c r="AR62" s="77"/>
      <c r="AS62" s="77">
        <v>57</v>
      </c>
      <c r="AX62" s="3"/>
      <c r="AY62" s="55"/>
      <c r="BA62" s="3"/>
      <c r="BD62" s="4"/>
      <c r="BT62" s="55"/>
      <c r="BU62" s="55"/>
    </row>
    <row r="63" spans="1:74" customFormat="1" x14ac:dyDescent="0.25">
      <c r="A63" s="5" t="s">
        <v>549</v>
      </c>
      <c r="B63" s="181">
        <v>8</v>
      </c>
      <c r="C63" s="181"/>
      <c r="D63" s="181"/>
      <c r="E63" s="181"/>
      <c r="F63" s="181"/>
      <c r="G63" s="181">
        <v>1</v>
      </c>
      <c r="H63" s="181">
        <v>1</v>
      </c>
      <c r="I63" s="181">
        <v>1</v>
      </c>
      <c r="J63" s="181">
        <v>2</v>
      </c>
      <c r="K63" s="181">
        <v>1</v>
      </c>
      <c r="L63" s="181">
        <v>1</v>
      </c>
      <c r="M63" s="181">
        <v>1</v>
      </c>
      <c r="N63" s="181">
        <v>1</v>
      </c>
      <c r="O63" s="181">
        <v>2</v>
      </c>
      <c r="P63" s="181">
        <v>2</v>
      </c>
      <c r="Q63" s="181">
        <v>2</v>
      </c>
      <c r="R63" s="181">
        <v>4</v>
      </c>
      <c r="S63" s="181">
        <v>1</v>
      </c>
      <c r="T63" s="181">
        <v>1</v>
      </c>
      <c r="U63" s="181">
        <v>3</v>
      </c>
      <c r="V63" s="181">
        <v>5</v>
      </c>
      <c r="W63" s="181">
        <v>1</v>
      </c>
      <c r="X63" s="181">
        <v>9</v>
      </c>
      <c r="Y63" s="181">
        <v>1</v>
      </c>
      <c r="Z63" s="181">
        <v>3</v>
      </c>
      <c r="AA63" s="181">
        <v>4</v>
      </c>
      <c r="AB63" s="181">
        <v>2</v>
      </c>
      <c r="AC63" s="181">
        <v>4</v>
      </c>
      <c r="AD63" s="181">
        <v>2</v>
      </c>
      <c r="AE63" s="181">
        <v>2</v>
      </c>
      <c r="AF63" s="3"/>
      <c r="AG63" s="181"/>
      <c r="AH63" s="181"/>
      <c r="AI63" s="181"/>
      <c r="AJ63" s="181"/>
      <c r="AK63" s="181">
        <v>17</v>
      </c>
      <c r="AM63" s="77">
        <v>35.75</v>
      </c>
      <c r="AN63" s="77"/>
      <c r="AO63" s="77"/>
      <c r="AP63" s="77">
        <v>-38.75</v>
      </c>
      <c r="AQ63" s="77"/>
      <c r="AR63" s="77"/>
      <c r="AS63" s="77">
        <v>-8.75</v>
      </c>
      <c r="AX63" s="3"/>
      <c r="AY63" s="65"/>
      <c r="BA63" s="3"/>
      <c r="BD63" s="4"/>
      <c r="BT63" s="65"/>
      <c r="BU63" s="65"/>
    </row>
    <row r="64" spans="1:74" customFormat="1" x14ac:dyDescent="0.25">
      <c r="A64" s="5" t="s">
        <v>550</v>
      </c>
      <c r="B64" s="181">
        <v>8</v>
      </c>
      <c r="C64" s="181"/>
      <c r="D64" s="181"/>
      <c r="E64" s="181"/>
      <c r="F64" s="181"/>
      <c r="G64" s="181">
        <v>2</v>
      </c>
      <c r="H64" s="181">
        <v>1</v>
      </c>
      <c r="I64" s="181">
        <v>1</v>
      </c>
      <c r="J64" s="181">
        <v>1</v>
      </c>
      <c r="K64" s="181">
        <v>3</v>
      </c>
      <c r="L64" s="181">
        <v>2</v>
      </c>
      <c r="M64" s="181">
        <v>1</v>
      </c>
      <c r="N64" s="181">
        <v>1</v>
      </c>
      <c r="O64" s="181">
        <v>3</v>
      </c>
      <c r="P64" s="181">
        <v>1</v>
      </c>
      <c r="Q64" s="181">
        <v>1</v>
      </c>
      <c r="R64" s="181">
        <v>2</v>
      </c>
      <c r="S64" s="181">
        <v>1</v>
      </c>
      <c r="T64" s="181">
        <v>3</v>
      </c>
      <c r="U64" s="181">
        <v>1</v>
      </c>
      <c r="V64" s="181">
        <v>2</v>
      </c>
      <c r="W64" s="181">
        <v>4</v>
      </c>
      <c r="X64" s="181">
        <v>4</v>
      </c>
      <c r="Y64" s="181">
        <v>3</v>
      </c>
      <c r="Z64" s="181">
        <v>1</v>
      </c>
      <c r="AA64" s="181">
        <v>1</v>
      </c>
      <c r="AB64" s="181">
        <v>3</v>
      </c>
      <c r="AC64" s="181"/>
      <c r="AD64" s="181"/>
      <c r="AE64" s="181"/>
      <c r="AF64" s="3"/>
      <c r="AG64" s="181"/>
      <c r="AH64" s="181"/>
      <c r="AI64" s="181"/>
      <c r="AJ64" s="181"/>
      <c r="AK64" s="181">
        <v>17</v>
      </c>
      <c r="AM64" s="77">
        <v>-31.25</v>
      </c>
      <c r="AN64" s="77"/>
      <c r="AO64" s="77"/>
      <c r="AP64" s="77">
        <v>-30</v>
      </c>
      <c r="AQ64" s="77"/>
      <c r="AR64" s="77"/>
      <c r="AS64" s="77">
        <v>-3.25</v>
      </c>
      <c r="AX64" s="3"/>
      <c r="AY64" s="66"/>
      <c r="BA64" s="3"/>
      <c r="BD64" s="4"/>
      <c r="BT64" s="66"/>
      <c r="BU64" s="66"/>
    </row>
    <row r="65" spans="1:73" customFormat="1" x14ac:dyDescent="0.25">
      <c r="A65" s="5" t="s">
        <v>551</v>
      </c>
      <c r="B65" s="181">
        <v>8</v>
      </c>
      <c r="C65" s="181"/>
      <c r="D65" s="181"/>
      <c r="E65" s="181"/>
      <c r="F65" s="181"/>
      <c r="G65" s="181">
        <v>1</v>
      </c>
      <c r="H65" s="181">
        <v>1</v>
      </c>
      <c r="I65" s="181">
        <v>1</v>
      </c>
      <c r="J65" s="181">
        <v>1</v>
      </c>
      <c r="K65" s="181">
        <v>3</v>
      </c>
      <c r="L65" s="181">
        <v>2</v>
      </c>
      <c r="M65" s="181">
        <v>2</v>
      </c>
      <c r="N65" s="181">
        <v>1</v>
      </c>
      <c r="O65" s="181">
        <v>1</v>
      </c>
      <c r="P65" s="181">
        <v>1</v>
      </c>
      <c r="Q65" s="181">
        <v>1</v>
      </c>
      <c r="R65" s="181">
        <v>1</v>
      </c>
      <c r="S65" s="181">
        <v>1</v>
      </c>
      <c r="T65" s="181">
        <v>1</v>
      </c>
      <c r="U65" s="181">
        <v>1</v>
      </c>
      <c r="V65" s="181">
        <v>1</v>
      </c>
      <c r="W65" s="181">
        <v>2</v>
      </c>
      <c r="X65" s="181">
        <v>1</v>
      </c>
      <c r="Y65" s="181">
        <v>1</v>
      </c>
      <c r="Z65" s="181">
        <v>2</v>
      </c>
      <c r="AA65" s="181">
        <v>5</v>
      </c>
      <c r="AB65" s="181">
        <v>1</v>
      </c>
      <c r="AC65" s="181">
        <v>4</v>
      </c>
      <c r="AD65" s="181">
        <v>2</v>
      </c>
      <c r="AE65" s="181">
        <v>1</v>
      </c>
      <c r="AF65" s="3">
        <v>3</v>
      </c>
      <c r="AG65" s="181">
        <v>4</v>
      </c>
      <c r="AH65" s="181">
        <v>15</v>
      </c>
      <c r="AI65" s="181"/>
      <c r="AJ65" s="181"/>
      <c r="AK65" s="181">
        <v>20</v>
      </c>
      <c r="AM65" s="77">
        <v>21.25</v>
      </c>
      <c r="AN65" s="77"/>
      <c r="AO65" s="77"/>
      <c r="AP65" s="77">
        <v>21.75</v>
      </c>
      <c r="AQ65" s="77"/>
      <c r="AR65" s="77"/>
      <c r="AS65" s="77">
        <v>0.5</v>
      </c>
      <c r="AX65" s="3"/>
      <c r="AY65" s="71"/>
      <c r="BA65" s="3"/>
      <c r="BD65" s="4"/>
      <c r="BT65" s="71"/>
      <c r="BU65" s="71"/>
    </row>
    <row r="66" spans="1:73" customFormat="1" x14ac:dyDescent="0.25">
      <c r="A66" s="5" t="s">
        <v>556</v>
      </c>
      <c r="B66" s="181">
        <v>8</v>
      </c>
      <c r="C66" s="181"/>
      <c r="D66" s="181"/>
      <c r="E66" s="181"/>
      <c r="F66" s="181"/>
      <c r="G66" s="181">
        <v>1</v>
      </c>
      <c r="H66" s="181">
        <v>2</v>
      </c>
      <c r="I66" s="181">
        <v>2</v>
      </c>
      <c r="J66" s="181">
        <v>1</v>
      </c>
      <c r="K66" s="181">
        <v>3</v>
      </c>
      <c r="L66" s="181">
        <v>1</v>
      </c>
      <c r="M66" s="181">
        <v>4</v>
      </c>
      <c r="N66" s="181">
        <v>1</v>
      </c>
      <c r="O66" s="181">
        <v>1</v>
      </c>
      <c r="P66" s="181">
        <v>5</v>
      </c>
      <c r="Q66" s="181">
        <v>3</v>
      </c>
      <c r="R66" s="181">
        <v>1</v>
      </c>
      <c r="S66" s="181">
        <v>3</v>
      </c>
      <c r="T66" s="181">
        <v>1</v>
      </c>
      <c r="U66" s="181">
        <v>1</v>
      </c>
      <c r="V66" s="181">
        <v>3</v>
      </c>
      <c r="W66" s="181">
        <v>6</v>
      </c>
      <c r="X66" s="181">
        <v>1</v>
      </c>
      <c r="Y66" s="181">
        <v>1</v>
      </c>
      <c r="Z66" s="181">
        <v>2</v>
      </c>
      <c r="AA66" s="181">
        <v>1</v>
      </c>
      <c r="AB66" s="181">
        <v>2</v>
      </c>
      <c r="AC66" s="181">
        <v>1</v>
      </c>
      <c r="AD66" s="181">
        <v>2</v>
      </c>
      <c r="AE66" s="181">
        <v>4</v>
      </c>
      <c r="AF66" s="3"/>
      <c r="AG66" s="181"/>
      <c r="AH66" s="181"/>
      <c r="AI66" s="181"/>
      <c r="AJ66" s="181"/>
      <c r="AK66" s="181">
        <v>15</v>
      </c>
      <c r="AM66" s="77">
        <v>8.5</v>
      </c>
      <c r="AN66" s="77"/>
      <c r="AO66" s="77"/>
      <c r="AP66" s="77">
        <v>25</v>
      </c>
      <c r="AQ66" s="77"/>
      <c r="AR66" s="77"/>
      <c r="AS66" s="77">
        <v>16.5</v>
      </c>
      <c r="AX66" s="3"/>
      <c r="AY66" s="72"/>
      <c r="BA66" s="3"/>
      <c r="BD66" s="4"/>
      <c r="BT66" s="72"/>
      <c r="BU66" s="72"/>
    </row>
    <row r="67" spans="1:73" customFormat="1" x14ac:dyDescent="0.25">
      <c r="A67" s="5" t="s">
        <v>561</v>
      </c>
      <c r="B67" s="181">
        <v>8</v>
      </c>
      <c r="C67" s="181"/>
      <c r="D67" s="181"/>
      <c r="E67" s="181"/>
      <c r="F67" s="181"/>
      <c r="G67" s="181">
        <v>1</v>
      </c>
      <c r="H67" s="181">
        <v>1</v>
      </c>
      <c r="I67" s="181">
        <v>1</v>
      </c>
      <c r="J67" s="181">
        <v>2</v>
      </c>
      <c r="K67" s="181">
        <v>1</v>
      </c>
      <c r="L67" s="181">
        <v>1</v>
      </c>
      <c r="M67" s="181">
        <v>1</v>
      </c>
      <c r="N67" s="181">
        <v>3</v>
      </c>
      <c r="O67" s="181">
        <v>2</v>
      </c>
      <c r="P67" s="181">
        <v>1</v>
      </c>
      <c r="Q67" s="181">
        <v>5</v>
      </c>
      <c r="R67" s="181">
        <v>2</v>
      </c>
      <c r="S67" s="181">
        <v>3</v>
      </c>
      <c r="T67" s="181">
        <v>4</v>
      </c>
      <c r="U67" s="181">
        <v>1</v>
      </c>
      <c r="V67" s="181">
        <v>1</v>
      </c>
      <c r="W67" s="181">
        <v>3</v>
      </c>
      <c r="X67" s="181">
        <v>2</v>
      </c>
      <c r="Y67" s="181">
        <v>4</v>
      </c>
      <c r="Z67" s="181">
        <v>9</v>
      </c>
      <c r="AA67" s="181">
        <v>5</v>
      </c>
      <c r="AB67" s="181">
        <v>2</v>
      </c>
      <c r="AC67" s="181">
        <v>3</v>
      </c>
      <c r="AD67" s="181">
        <v>2</v>
      </c>
      <c r="AE67" s="181">
        <v>5</v>
      </c>
      <c r="AF67" s="3"/>
      <c r="AG67" s="181"/>
      <c r="AH67" s="181"/>
      <c r="AI67" s="181"/>
      <c r="AJ67" s="181"/>
      <c r="AK67" s="181">
        <v>16</v>
      </c>
      <c r="AM67" s="7">
        <v>30.5</v>
      </c>
      <c r="AP67" s="7">
        <v>35.25</v>
      </c>
      <c r="AS67" s="77">
        <v>4.75</v>
      </c>
      <c r="AX67" s="3"/>
      <c r="AY67" s="79"/>
      <c r="BA67" s="3"/>
      <c r="BD67" s="4"/>
      <c r="BT67" s="79"/>
      <c r="BU67" s="79"/>
    </row>
    <row r="68" spans="1:73" customFormat="1" x14ac:dyDescent="0.25">
      <c r="A68" s="5" t="s">
        <v>565</v>
      </c>
      <c r="B68" s="181">
        <v>8</v>
      </c>
      <c r="C68" s="181"/>
      <c r="D68" s="181"/>
      <c r="E68" s="181"/>
      <c r="F68" s="181"/>
      <c r="G68" s="181">
        <v>1</v>
      </c>
      <c r="H68" s="181">
        <v>1</v>
      </c>
      <c r="I68" s="181">
        <v>1</v>
      </c>
      <c r="J68" s="181">
        <v>1</v>
      </c>
      <c r="K68" s="181">
        <v>1</v>
      </c>
      <c r="L68" s="181">
        <v>3</v>
      </c>
      <c r="M68" s="181">
        <v>1</v>
      </c>
      <c r="N68" s="181">
        <v>1</v>
      </c>
      <c r="O68" s="181">
        <v>1</v>
      </c>
      <c r="P68" s="181">
        <v>1</v>
      </c>
      <c r="Q68" s="181">
        <v>1</v>
      </c>
      <c r="R68" s="181">
        <v>1</v>
      </c>
      <c r="S68" s="181">
        <v>1</v>
      </c>
      <c r="T68" s="181">
        <v>5</v>
      </c>
      <c r="U68" s="181">
        <v>6</v>
      </c>
      <c r="V68" s="181">
        <v>1</v>
      </c>
      <c r="W68" s="181">
        <v>5</v>
      </c>
      <c r="X68" s="181">
        <v>7</v>
      </c>
      <c r="Y68" s="181">
        <v>2</v>
      </c>
      <c r="Z68" s="181">
        <v>4</v>
      </c>
      <c r="AA68" s="181">
        <v>1</v>
      </c>
      <c r="AB68" s="181">
        <v>9</v>
      </c>
      <c r="AC68" s="181"/>
      <c r="AD68" s="181"/>
      <c r="AE68" s="181"/>
      <c r="AF68" s="3"/>
      <c r="AG68" s="181"/>
      <c r="AH68" s="181"/>
      <c r="AI68" s="181"/>
      <c r="AJ68" s="181"/>
      <c r="AK68" s="181">
        <v>16</v>
      </c>
      <c r="AM68" s="7">
        <v>10.25</v>
      </c>
      <c r="AP68" s="7">
        <v>18.25</v>
      </c>
      <c r="AS68" s="77">
        <v>8</v>
      </c>
      <c r="AX68" s="3"/>
      <c r="AY68" s="79"/>
      <c r="BA68" s="3"/>
      <c r="BD68" s="4"/>
      <c r="BT68" s="79"/>
      <c r="BU68" s="79"/>
    </row>
    <row r="69" spans="1:73" customFormat="1" x14ac:dyDescent="0.25">
      <c r="A69" s="5" t="s">
        <v>567</v>
      </c>
      <c r="B69" s="181">
        <v>8</v>
      </c>
      <c r="C69" s="181"/>
      <c r="D69" s="181"/>
      <c r="E69" s="181"/>
      <c r="F69" s="181"/>
      <c r="G69" s="181">
        <v>2</v>
      </c>
      <c r="H69" s="181">
        <v>1</v>
      </c>
      <c r="I69" s="181">
        <v>1</v>
      </c>
      <c r="J69" s="181">
        <v>2</v>
      </c>
      <c r="K69" s="181">
        <v>2</v>
      </c>
      <c r="L69" s="181">
        <v>1</v>
      </c>
      <c r="M69" s="181">
        <v>1</v>
      </c>
      <c r="N69" s="181">
        <v>3</v>
      </c>
      <c r="O69" s="181">
        <v>1</v>
      </c>
      <c r="P69" s="181">
        <v>1</v>
      </c>
      <c r="Q69" s="181">
        <v>3</v>
      </c>
      <c r="R69" s="181">
        <v>3</v>
      </c>
      <c r="S69" s="181">
        <v>2</v>
      </c>
      <c r="T69" s="181">
        <v>2</v>
      </c>
      <c r="U69" s="181">
        <v>1</v>
      </c>
      <c r="V69" s="181">
        <v>1</v>
      </c>
      <c r="W69" s="181">
        <v>4</v>
      </c>
      <c r="X69" s="181">
        <v>1</v>
      </c>
      <c r="Y69" s="181">
        <v>2</v>
      </c>
      <c r="Z69" s="181">
        <v>10</v>
      </c>
      <c r="AA69" s="181">
        <v>3</v>
      </c>
      <c r="AB69" s="181"/>
      <c r="AC69" s="181"/>
      <c r="AD69" s="181"/>
      <c r="AE69" s="181"/>
      <c r="AF69" s="3"/>
      <c r="AG69" s="181"/>
      <c r="AH69" s="181"/>
      <c r="AI69" s="181"/>
      <c r="AJ69" s="181"/>
      <c r="AK69" s="181">
        <v>16</v>
      </c>
      <c r="AM69" s="7">
        <v>-6.75</v>
      </c>
      <c r="AP69" s="7">
        <v>-13</v>
      </c>
      <c r="AS69" s="77">
        <v>-6.25</v>
      </c>
      <c r="AX69" s="3"/>
      <c r="AY69" s="81"/>
      <c r="BA69" s="3"/>
      <c r="BD69" s="4"/>
      <c r="BT69" s="81"/>
      <c r="BU69" s="81"/>
    </row>
    <row r="70" spans="1:73" customFormat="1" x14ac:dyDescent="0.25">
      <c r="A70" s="5" t="s">
        <v>568</v>
      </c>
      <c r="B70" s="181">
        <v>8</v>
      </c>
      <c r="C70" s="181"/>
      <c r="D70" s="181"/>
      <c r="E70" s="181"/>
      <c r="F70" s="181"/>
      <c r="G70" s="181">
        <v>1</v>
      </c>
      <c r="H70" s="181">
        <v>1</v>
      </c>
      <c r="I70" s="181">
        <v>2</v>
      </c>
      <c r="J70" s="181">
        <v>1</v>
      </c>
      <c r="K70" s="181">
        <v>1</v>
      </c>
      <c r="L70" s="181">
        <v>1</v>
      </c>
      <c r="M70" s="181">
        <v>1</v>
      </c>
      <c r="N70" s="181">
        <v>1</v>
      </c>
      <c r="O70" s="181">
        <v>3</v>
      </c>
      <c r="P70" s="181">
        <v>2</v>
      </c>
      <c r="Q70" s="181">
        <v>1</v>
      </c>
      <c r="R70" s="181">
        <v>2</v>
      </c>
      <c r="S70" s="181">
        <v>1</v>
      </c>
      <c r="T70" s="181">
        <v>3</v>
      </c>
      <c r="U70" s="181">
        <v>1</v>
      </c>
      <c r="V70" s="181">
        <v>1</v>
      </c>
      <c r="W70" s="181">
        <v>2</v>
      </c>
      <c r="X70" s="181">
        <v>3</v>
      </c>
      <c r="Y70" s="181">
        <v>3</v>
      </c>
      <c r="Z70" s="181">
        <v>2</v>
      </c>
      <c r="AA70" s="181">
        <v>9</v>
      </c>
      <c r="AB70" s="181">
        <v>2</v>
      </c>
      <c r="AC70" s="181">
        <v>1</v>
      </c>
      <c r="AD70" s="181">
        <v>16</v>
      </c>
      <c r="AE70" s="181">
        <v>3</v>
      </c>
      <c r="AF70" s="3"/>
      <c r="AG70" s="181"/>
      <c r="AH70" s="181"/>
      <c r="AI70" s="181"/>
      <c r="AJ70" s="181"/>
      <c r="AK70" s="181">
        <v>18</v>
      </c>
      <c r="AM70" s="7">
        <v>-2</v>
      </c>
      <c r="AP70" s="7">
        <v>-8.75</v>
      </c>
      <c r="AS70" s="77">
        <v>-6.75</v>
      </c>
      <c r="AX70" s="3"/>
      <c r="AY70" s="84"/>
      <c r="BA70" s="3"/>
      <c r="BD70" s="4"/>
      <c r="BT70" s="84"/>
      <c r="BU70" s="84"/>
    </row>
    <row r="71" spans="1:73" customFormat="1" x14ac:dyDescent="0.25">
      <c r="A71" s="48"/>
      <c r="B71" s="48"/>
      <c r="C71" s="176"/>
      <c r="D71" s="175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3"/>
      <c r="AG71" s="48"/>
      <c r="AH71" s="48"/>
      <c r="AI71" s="48"/>
      <c r="AJ71" s="48"/>
      <c r="AK71" s="48"/>
      <c r="AM71" s="7">
        <v>-7.5</v>
      </c>
      <c r="AP71" s="7">
        <v>18.25</v>
      </c>
      <c r="AS71" s="77">
        <v>25.75</v>
      </c>
      <c r="AX71" s="3"/>
      <c r="AY71" s="84"/>
      <c r="BA71" s="3"/>
      <c r="BD71" s="4"/>
      <c r="BT71" s="84"/>
      <c r="BU71" s="84"/>
    </row>
    <row r="72" spans="1:73" customFormat="1" x14ac:dyDescent="0.25">
      <c r="A72" s="49"/>
      <c r="B72" s="49"/>
      <c r="C72" s="176"/>
      <c r="D72" s="175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3"/>
      <c r="AG72" s="49"/>
      <c r="AH72" s="49"/>
      <c r="AI72" s="49"/>
      <c r="AJ72" s="49"/>
      <c r="AK72" s="49"/>
      <c r="AM72" s="7">
        <v>-8.75</v>
      </c>
      <c r="AP72" s="7">
        <v>-10.5</v>
      </c>
      <c r="AS72" s="77">
        <v>-1.75</v>
      </c>
      <c r="AX72" s="3"/>
      <c r="AY72" s="84"/>
      <c r="BA72" s="3"/>
      <c r="BD72" s="4"/>
      <c r="BT72" s="84"/>
      <c r="BU72" s="84"/>
    </row>
    <row r="73" spans="1:73" customFormat="1" x14ac:dyDescent="0.25">
      <c r="A73" s="49"/>
      <c r="B73" s="49"/>
      <c r="C73" s="176"/>
      <c r="D73" s="175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3"/>
      <c r="AG73" s="49"/>
      <c r="AH73" s="49"/>
      <c r="AI73" s="49"/>
      <c r="AJ73" s="49"/>
      <c r="AK73" s="49"/>
      <c r="AM73" s="7"/>
      <c r="AP73" s="7"/>
      <c r="AX73" s="3"/>
      <c r="AY73" s="90"/>
      <c r="BA73" s="3"/>
      <c r="BD73" s="4"/>
      <c r="BT73" s="90"/>
      <c r="BU73" s="90"/>
    </row>
    <row r="74" spans="1:73" customFormat="1" x14ac:dyDescent="0.25">
      <c r="A74" s="51" t="s">
        <v>351</v>
      </c>
      <c r="B74" s="51">
        <v>9</v>
      </c>
      <c r="C74" s="176"/>
      <c r="D74" s="175"/>
      <c r="E74" s="51"/>
      <c r="F74" s="51"/>
      <c r="G74" s="51"/>
      <c r="H74" s="51">
        <v>2</v>
      </c>
      <c r="I74" s="51">
        <v>1</v>
      </c>
      <c r="J74" s="51">
        <v>2</v>
      </c>
      <c r="K74" s="51">
        <v>1</v>
      </c>
      <c r="L74" s="51">
        <v>1</v>
      </c>
      <c r="M74" s="51">
        <v>3</v>
      </c>
      <c r="N74" s="51">
        <v>4</v>
      </c>
      <c r="O74" s="51">
        <v>2</v>
      </c>
      <c r="P74" s="51">
        <v>2</v>
      </c>
      <c r="Q74" s="51">
        <v>2</v>
      </c>
      <c r="R74" s="51">
        <v>1</v>
      </c>
      <c r="S74" s="51">
        <v>6</v>
      </c>
      <c r="T74" s="51">
        <v>1</v>
      </c>
      <c r="U74" s="51">
        <v>1</v>
      </c>
      <c r="V74" s="51">
        <v>1</v>
      </c>
      <c r="W74" s="51">
        <v>4</v>
      </c>
      <c r="X74" s="51">
        <v>6</v>
      </c>
      <c r="Y74" s="51">
        <v>3</v>
      </c>
      <c r="Z74" s="51">
        <v>10</v>
      </c>
      <c r="AA74" s="51">
        <v>2</v>
      </c>
      <c r="AB74" s="51">
        <v>1</v>
      </c>
      <c r="AC74" s="51">
        <v>7</v>
      </c>
      <c r="AD74" s="51">
        <v>13</v>
      </c>
      <c r="AE74" s="51"/>
      <c r="AF74" s="3"/>
      <c r="AG74" s="51"/>
      <c r="AH74" s="51"/>
      <c r="AI74" s="51"/>
      <c r="AJ74" s="51"/>
      <c r="AK74" s="51">
        <v>15</v>
      </c>
      <c r="AM74" s="7"/>
      <c r="AP74" s="7"/>
      <c r="AX74" s="3"/>
      <c r="AY74" s="90"/>
      <c r="BA74" s="3"/>
      <c r="BD74" s="4"/>
      <c r="BT74" s="90"/>
      <c r="BU74" s="90"/>
    </row>
    <row r="75" spans="1:73" customFormat="1" x14ac:dyDescent="0.25">
      <c r="A75" s="52" t="s">
        <v>352</v>
      </c>
      <c r="B75" s="52">
        <v>9</v>
      </c>
      <c r="C75" s="176"/>
      <c r="D75" s="175"/>
      <c r="E75" s="52"/>
      <c r="F75" s="52"/>
      <c r="G75" s="52"/>
      <c r="H75" s="52">
        <v>1</v>
      </c>
      <c r="I75" s="52">
        <v>1</v>
      </c>
      <c r="J75" s="52">
        <v>1</v>
      </c>
      <c r="K75" s="52">
        <v>1</v>
      </c>
      <c r="L75" s="52">
        <v>2</v>
      </c>
      <c r="M75" s="52">
        <v>2</v>
      </c>
      <c r="N75" s="52">
        <v>1</v>
      </c>
      <c r="O75" s="52">
        <v>1</v>
      </c>
      <c r="P75" s="52">
        <v>3</v>
      </c>
      <c r="Q75" s="52">
        <v>3</v>
      </c>
      <c r="R75" s="52">
        <v>1</v>
      </c>
      <c r="S75" s="52">
        <v>1</v>
      </c>
      <c r="T75" s="52">
        <v>1</v>
      </c>
      <c r="U75" s="52">
        <v>2</v>
      </c>
      <c r="V75" s="52">
        <v>3</v>
      </c>
      <c r="W75" s="52">
        <v>2</v>
      </c>
      <c r="X75" s="52">
        <v>7</v>
      </c>
      <c r="Y75" s="52">
        <v>3</v>
      </c>
      <c r="Z75" s="52">
        <v>1</v>
      </c>
      <c r="AA75" s="52">
        <v>1</v>
      </c>
      <c r="AB75" s="52">
        <v>4</v>
      </c>
      <c r="AC75" s="52">
        <v>2</v>
      </c>
      <c r="AD75" s="52">
        <v>4</v>
      </c>
      <c r="AE75" s="52">
        <v>8</v>
      </c>
      <c r="AF75" s="3">
        <v>5</v>
      </c>
      <c r="AG75" s="52"/>
      <c r="AH75" s="52"/>
      <c r="AI75" s="52"/>
      <c r="AJ75" s="52"/>
      <c r="AK75" s="52">
        <v>16</v>
      </c>
      <c r="AM75" s="7"/>
      <c r="AP75" s="7"/>
      <c r="AY75" s="92"/>
      <c r="BD75" s="4"/>
      <c r="BT75" s="92"/>
      <c r="BU75" s="92"/>
    </row>
    <row r="76" spans="1:73" x14ac:dyDescent="0.25">
      <c r="A76" s="53" t="s">
        <v>354</v>
      </c>
      <c r="B76" s="53">
        <v>9</v>
      </c>
      <c r="E76" s="53"/>
      <c r="F76" s="53"/>
      <c r="G76" s="53"/>
      <c r="H76" s="53">
        <v>2</v>
      </c>
      <c r="I76" s="53">
        <v>5</v>
      </c>
      <c r="J76" s="53">
        <v>3</v>
      </c>
      <c r="K76" s="53">
        <v>1</v>
      </c>
      <c r="L76" s="53">
        <v>1</v>
      </c>
      <c r="M76" s="53">
        <v>1</v>
      </c>
      <c r="N76" s="53">
        <v>3</v>
      </c>
      <c r="O76" s="53">
        <v>3</v>
      </c>
      <c r="P76" s="53">
        <v>4</v>
      </c>
      <c r="Q76" s="53">
        <v>1</v>
      </c>
      <c r="R76" s="53">
        <v>1</v>
      </c>
      <c r="S76" s="53">
        <v>1</v>
      </c>
      <c r="T76" s="53">
        <v>1</v>
      </c>
      <c r="U76" s="53">
        <v>1</v>
      </c>
      <c r="V76" s="53">
        <v>4</v>
      </c>
      <c r="W76" s="53">
        <v>6</v>
      </c>
      <c r="X76" s="53">
        <v>3</v>
      </c>
      <c r="Y76" s="53">
        <v>2</v>
      </c>
      <c r="Z76" s="53">
        <v>6</v>
      </c>
      <c r="AA76" s="53">
        <v>1</v>
      </c>
      <c r="AB76" s="53"/>
      <c r="AC76" s="53"/>
      <c r="AD76" s="53"/>
      <c r="AE76" s="53"/>
      <c r="AF76" s="3"/>
      <c r="AG76" s="53"/>
      <c r="AH76" s="53"/>
      <c r="AI76" s="53"/>
      <c r="AJ76" s="53"/>
      <c r="AK76" s="53">
        <v>14</v>
      </c>
      <c r="AM76" s="77">
        <v>-35.75</v>
      </c>
      <c r="AP76" s="77">
        <v>-27.25</v>
      </c>
      <c r="AS76" s="77">
        <v>20.25</v>
      </c>
    </row>
    <row r="77" spans="1:73" x14ac:dyDescent="0.25">
      <c r="A77" s="54" t="s">
        <v>356</v>
      </c>
      <c r="B77" s="54">
        <v>9</v>
      </c>
      <c r="E77" s="54"/>
      <c r="F77" s="54"/>
      <c r="G77" s="54"/>
      <c r="H77" s="54">
        <v>1</v>
      </c>
      <c r="I77" s="54">
        <v>1</v>
      </c>
      <c r="J77" s="54">
        <v>1</v>
      </c>
      <c r="K77" s="54">
        <v>1</v>
      </c>
      <c r="L77" s="54">
        <v>1</v>
      </c>
      <c r="M77" s="54">
        <v>1</v>
      </c>
      <c r="N77" s="54">
        <v>1</v>
      </c>
      <c r="O77" s="54">
        <v>1</v>
      </c>
      <c r="P77" s="54">
        <v>2</v>
      </c>
      <c r="Q77" s="54">
        <v>2</v>
      </c>
      <c r="R77" s="54">
        <v>2</v>
      </c>
      <c r="S77" s="54">
        <v>1</v>
      </c>
      <c r="T77" s="54">
        <v>2</v>
      </c>
      <c r="U77" s="54">
        <v>1</v>
      </c>
      <c r="V77" s="54">
        <v>4</v>
      </c>
      <c r="W77" s="54">
        <v>3</v>
      </c>
      <c r="X77" s="54">
        <v>7</v>
      </c>
      <c r="Y77" s="54">
        <v>4</v>
      </c>
      <c r="Z77" s="54">
        <v>1</v>
      </c>
      <c r="AA77" s="54">
        <v>3</v>
      </c>
      <c r="AB77" s="54">
        <v>4</v>
      </c>
      <c r="AC77" s="54">
        <v>1</v>
      </c>
      <c r="AD77" s="54"/>
      <c r="AE77" s="54"/>
      <c r="AF77" s="3"/>
      <c r="AG77" s="54"/>
      <c r="AH77" s="54"/>
      <c r="AI77" s="54"/>
      <c r="AJ77" s="54"/>
      <c r="AK77" s="54">
        <v>16</v>
      </c>
      <c r="AM77" s="77">
        <v>-10.5</v>
      </c>
      <c r="AP77" s="77">
        <v>-5</v>
      </c>
      <c r="AS77" s="77">
        <v>-2.5</v>
      </c>
    </row>
    <row r="78" spans="1:73" x14ac:dyDescent="0.25">
      <c r="A78" s="57" t="s">
        <v>359</v>
      </c>
      <c r="B78" s="57">
        <v>9</v>
      </c>
      <c r="E78" s="57"/>
      <c r="F78" s="57"/>
      <c r="G78" s="57"/>
      <c r="H78" s="57">
        <v>1</v>
      </c>
      <c r="I78" s="57">
        <v>1</v>
      </c>
      <c r="J78" s="57">
        <v>2</v>
      </c>
      <c r="K78" s="57">
        <v>1</v>
      </c>
      <c r="L78" s="57">
        <v>1</v>
      </c>
      <c r="M78" s="57">
        <v>1</v>
      </c>
      <c r="N78" s="57">
        <v>3</v>
      </c>
      <c r="O78" s="57">
        <v>1</v>
      </c>
      <c r="P78" s="57">
        <v>2</v>
      </c>
      <c r="Q78" s="57">
        <v>1</v>
      </c>
      <c r="R78" s="57">
        <v>5</v>
      </c>
      <c r="S78" s="57">
        <v>1</v>
      </c>
      <c r="T78" s="57">
        <v>1</v>
      </c>
      <c r="U78" s="57">
        <v>1</v>
      </c>
      <c r="V78" s="57">
        <v>1</v>
      </c>
      <c r="W78" s="57">
        <v>1</v>
      </c>
      <c r="X78" s="57">
        <v>1</v>
      </c>
      <c r="Y78" s="57">
        <v>1</v>
      </c>
      <c r="Z78" s="57">
        <v>1</v>
      </c>
      <c r="AA78" s="57">
        <v>3</v>
      </c>
      <c r="AB78" s="57">
        <v>3</v>
      </c>
      <c r="AC78" s="57">
        <v>3</v>
      </c>
      <c r="AD78" s="57">
        <v>1</v>
      </c>
      <c r="AE78" s="57">
        <v>8</v>
      </c>
      <c r="AF78" s="3">
        <v>7</v>
      </c>
      <c r="AG78" s="57"/>
      <c r="AH78" s="57"/>
      <c r="AI78" s="57"/>
      <c r="AJ78" s="57"/>
      <c r="AK78" s="57">
        <v>20</v>
      </c>
      <c r="AM78" s="77">
        <v>-22.25</v>
      </c>
      <c r="AP78" s="77">
        <v>-13.75</v>
      </c>
      <c r="AS78" s="77">
        <v>9.25</v>
      </c>
    </row>
    <row r="79" spans="1:73" x14ac:dyDescent="0.25">
      <c r="A79" s="58" t="s">
        <v>360</v>
      </c>
      <c r="B79" s="58">
        <v>9</v>
      </c>
      <c r="E79" s="58"/>
      <c r="F79" s="58"/>
      <c r="G79" s="58"/>
      <c r="H79" s="58">
        <v>1</v>
      </c>
      <c r="I79" s="58">
        <v>1</v>
      </c>
      <c r="J79" s="58">
        <v>1</v>
      </c>
      <c r="K79" s="58">
        <v>1</v>
      </c>
      <c r="L79" s="58">
        <v>1</v>
      </c>
      <c r="M79" s="58">
        <v>1</v>
      </c>
      <c r="N79" s="58">
        <v>2</v>
      </c>
      <c r="O79" s="58">
        <v>1</v>
      </c>
      <c r="P79" s="58">
        <v>2</v>
      </c>
      <c r="Q79" s="58">
        <v>1</v>
      </c>
      <c r="R79" s="58">
        <v>2</v>
      </c>
      <c r="S79" s="58">
        <v>2</v>
      </c>
      <c r="T79" s="58">
        <v>1</v>
      </c>
      <c r="U79" s="58">
        <v>2</v>
      </c>
      <c r="V79" s="58">
        <v>3</v>
      </c>
      <c r="W79" s="58">
        <v>1</v>
      </c>
      <c r="X79" s="58">
        <v>1</v>
      </c>
      <c r="Y79" s="58">
        <v>1</v>
      </c>
      <c r="Z79" s="58">
        <v>1</v>
      </c>
      <c r="AA79" s="58">
        <v>5</v>
      </c>
      <c r="AB79" s="58">
        <v>4</v>
      </c>
      <c r="AC79" s="58">
        <v>3</v>
      </c>
      <c r="AD79" s="58">
        <v>5</v>
      </c>
      <c r="AE79" s="58"/>
      <c r="AF79" s="3"/>
      <c r="AG79" s="58"/>
      <c r="AH79" s="58"/>
      <c r="AI79" s="58"/>
      <c r="AJ79" s="58"/>
      <c r="AK79" s="58">
        <v>19</v>
      </c>
    </row>
    <row r="80" spans="1:73" x14ac:dyDescent="0.25">
      <c r="A80" s="60" t="s">
        <v>362</v>
      </c>
      <c r="B80" s="60">
        <v>9</v>
      </c>
      <c r="E80" s="60"/>
      <c r="F80" s="60"/>
      <c r="G80" s="60"/>
      <c r="H80" s="60">
        <v>1</v>
      </c>
      <c r="I80" s="60">
        <v>3</v>
      </c>
      <c r="J80" s="60">
        <v>2</v>
      </c>
      <c r="K80" s="60">
        <v>1</v>
      </c>
      <c r="L80" s="60">
        <v>2</v>
      </c>
      <c r="M80" s="60">
        <v>1</v>
      </c>
      <c r="N80" s="60">
        <v>1</v>
      </c>
      <c r="O80" s="60">
        <v>3</v>
      </c>
      <c r="P80" s="60">
        <v>4</v>
      </c>
      <c r="Q80" s="60">
        <v>2</v>
      </c>
      <c r="R80" s="60">
        <v>2</v>
      </c>
      <c r="S80" s="60">
        <v>2</v>
      </c>
      <c r="T80" s="60">
        <v>3</v>
      </c>
      <c r="U80" s="60">
        <v>2</v>
      </c>
      <c r="V80" s="60">
        <v>3</v>
      </c>
      <c r="W80" s="60">
        <v>1</v>
      </c>
      <c r="X80" s="60">
        <v>6</v>
      </c>
      <c r="Y80" s="60">
        <v>2</v>
      </c>
      <c r="Z80" s="60">
        <v>4</v>
      </c>
      <c r="AA80" s="60">
        <v>1</v>
      </c>
      <c r="AB80" s="60">
        <v>8</v>
      </c>
      <c r="AC80" s="60">
        <v>3</v>
      </c>
      <c r="AD80" s="60">
        <v>8</v>
      </c>
      <c r="AE80" s="60"/>
      <c r="AF80" s="3"/>
      <c r="AG80" s="60"/>
      <c r="AH80" s="60"/>
      <c r="AI80" s="60"/>
      <c r="AJ80" s="60"/>
      <c r="AK80" s="60">
        <v>14</v>
      </c>
      <c r="AM80" s="77">
        <f>SUM(AM2:AM79)</f>
        <v>90</v>
      </c>
      <c r="AP80" s="77">
        <f>SUM(AP2:AP79)</f>
        <v>398.25</v>
      </c>
      <c r="AS80" s="77">
        <f>SUM(AS2:AS79)</f>
        <v>386.5</v>
      </c>
    </row>
    <row r="81" spans="1:45" x14ac:dyDescent="0.25">
      <c r="A81" s="62" t="s">
        <v>364</v>
      </c>
      <c r="B81" s="62">
        <v>9</v>
      </c>
      <c r="E81" s="62"/>
      <c r="F81" s="62"/>
      <c r="G81" s="62"/>
      <c r="H81" s="62">
        <v>2</v>
      </c>
      <c r="I81" s="62">
        <v>2</v>
      </c>
      <c r="J81" s="62">
        <v>1</v>
      </c>
      <c r="K81" s="62">
        <v>1</v>
      </c>
      <c r="L81" s="62">
        <v>1</v>
      </c>
      <c r="M81" s="62">
        <v>4</v>
      </c>
      <c r="N81" s="62">
        <v>1</v>
      </c>
      <c r="O81" s="62">
        <v>1</v>
      </c>
      <c r="P81" s="62">
        <v>1</v>
      </c>
      <c r="Q81" s="62">
        <v>2</v>
      </c>
      <c r="R81" s="62">
        <v>4</v>
      </c>
      <c r="S81" s="62">
        <v>3</v>
      </c>
      <c r="T81" s="62">
        <v>2</v>
      </c>
      <c r="U81" s="62">
        <v>5</v>
      </c>
      <c r="V81" s="62">
        <v>6</v>
      </c>
      <c r="W81" s="62">
        <v>4</v>
      </c>
      <c r="X81" s="62">
        <v>5</v>
      </c>
      <c r="Y81" s="62">
        <v>2</v>
      </c>
      <c r="Z81" s="62">
        <v>7</v>
      </c>
      <c r="AA81" s="62"/>
      <c r="AB81" s="62"/>
      <c r="AC81" s="62"/>
      <c r="AD81" s="62"/>
      <c r="AE81" s="62"/>
      <c r="AF81" s="3"/>
      <c r="AG81" s="62"/>
      <c r="AH81" s="62"/>
      <c r="AI81" s="62"/>
      <c r="AJ81" s="62"/>
      <c r="AK81" s="62">
        <v>14</v>
      </c>
    </row>
    <row r="82" spans="1:45" x14ac:dyDescent="0.25">
      <c r="A82" s="62" t="s">
        <v>365</v>
      </c>
      <c r="B82" s="62">
        <v>9</v>
      </c>
      <c r="E82" s="62"/>
      <c r="F82" s="62"/>
      <c r="G82" s="62"/>
      <c r="H82" s="62">
        <v>3</v>
      </c>
      <c r="I82" s="62">
        <v>1</v>
      </c>
      <c r="J82" s="62">
        <v>1</v>
      </c>
      <c r="K82" s="62">
        <v>1</v>
      </c>
      <c r="L82" s="62">
        <v>1</v>
      </c>
      <c r="M82" s="62">
        <v>1</v>
      </c>
      <c r="N82" s="62">
        <v>1</v>
      </c>
      <c r="O82" s="62">
        <v>2</v>
      </c>
      <c r="P82" s="62">
        <v>1</v>
      </c>
      <c r="Q82" s="62">
        <v>1</v>
      </c>
      <c r="R82" s="62">
        <v>1</v>
      </c>
      <c r="S82" s="62">
        <v>3</v>
      </c>
      <c r="T82" s="62">
        <v>1</v>
      </c>
      <c r="U82" s="62">
        <v>2</v>
      </c>
      <c r="V82" s="62">
        <v>4</v>
      </c>
      <c r="W82" s="62">
        <v>2</v>
      </c>
      <c r="X82" s="62">
        <v>3</v>
      </c>
      <c r="Y82" s="62"/>
      <c r="Z82" s="62"/>
      <c r="AA82" s="62"/>
      <c r="AB82" s="62"/>
      <c r="AC82" s="62"/>
      <c r="AD82" s="62"/>
      <c r="AE82" s="62"/>
      <c r="AF82" s="3"/>
      <c r="AG82" s="62"/>
      <c r="AH82" s="62"/>
      <c r="AI82" s="62"/>
      <c r="AJ82" s="62"/>
      <c r="AK82" s="62">
        <v>17</v>
      </c>
    </row>
    <row r="83" spans="1:45" x14ac:dyDescent="0.25">
      <c r="A83" s="63" t="s">
        <v>366</v>
      </c>
      <c r="B83" s="63">
        <v>9</v>
      </c>
      <c r="E83" s="63"/>
      <c r="F83" s="63"/>
      <c r="G83" s="63"/>
      <c r="H83" s="63">
        <v>3</v>
      </c>
      <c r="I83" s="63">
        <v>2</v>
      </c>
      <c r="J83" s="63">
        <v>1</v>
      </c>
      <c r="K83" s="63">
        <v>2</v>
      </c>
      <c r="L83" s="63">
        <v>1</v>
      </c>
      <c r="M83" s="63">
        <v>1</v>
      </c>
      <c r="N83" s="63">
        <v>1</v>
      </c>
      <c r="O83" s="63">
        <v>1</v>
      </c>
      <c r="P83" s="63">
        <v>2</v>
      </c>
      <c r="Q83" s="63">
        <v>2</v>
      </c>
      <c r="R83" s="63">
        <v>3</v>
      </c>
      <c r="S83" s="63">
        <v>1</v>
      </c>
      <c r="T83" s="63">
        <v>1</v>
      </c>
      <c r="U83" s="63">
        <v>2</v>
      </c>
      <c r="V83" s="63">
        <v>2</v>
      </c>
      <c r="W83" s="63">
        <v>1</v>
      </c>
      <c r="X83" s="63">
        <v>3</v>
      </c>
      <c r="Y83" s="63">
        <v>9</v>
      </c>
      <c r="Z83" s="63">
        <v>1</v>
      </c>
      <c r="AA83" s="63">
        <v>6</v>
      </c>
      <c r="AB83" s="63">
        <v>3</v>
      </c>
      <c r="AC83" s="63">
        <v>2</v>
      </c>
      <c r="AD83" s="63">
        <v>10</v>
      </c>
      <c r="AE83" s="63">
        <v>1</v>
      </c>
      <c r="AF83" s="3"/>
      <c r="AG83" s="63"/>
      <c r="AH83" s="63"/>
      <c r="AI83" s="63"/>
      <c r="AJ83" s="63"/>
      <c r="AK83" s="63">
        <v>17</v>
      </c>
    </row>
    <row r="84" spans="1:45" x14ac:dyDescent="0.25">
      <c r="A84" s="65" t="s">
        <v>367</v>
      </c>
      <c r="B84" s="65">
        <v>9</v>
      </c>
      <c r="E84" s="65"/>
      <c r="F84" s="65"/>
      <c r="G84" s="65"/>
      <c r="H84" s="65">
        <v>1</v>
      </c>
      <c r="I84" s="65">
        <v>1</v>
      </c>
      <c r="J84" s="65">
        <v>1</v>
      </c>
      <c r="K84" s="65">
        <v>2</v>
      </c>
      <c r="L84" s="65">
        <v>1</v>
      </c>
      <c r="M84" s="65">
        <v>2</v>
      </c>
      <c r="N84" s="65">
        <v>1</v>
      </c>
      <c r="O84" s="65">
        <v>1</v>
      </c>
      <c r="P84" s="65">
        <v>3</v>
      </c>
      <c r="Q84" s="65">
        <v>1</v>
      </c>
      <c r="R84" s="65">
        <v>4</v>
      </c>
      <c r="S84" s="65">
        <v>1</v>
      </c>
      <c r="T84" s="65">
        <v>2</v>
      </c>
      <c r="U84" s="65">
        <v>1</v>
      </c>
      <c r="V84" s="65">
        <v>3</v>
      </c>
      <c r="W84" s="65">
        <v>6</v>
      </c>
      <c r="X84" s="65">
        <v>2</v>
      </c>
      <c r="Y84" s="65">
        <v>2</v>
      </c>
      <c r="Z84" s="65">
        <v>5</v>
      </c>
      <c r="AA84" s="65">
        <v>3</v>
      </c>
      <c r="AB84" s="65">
        <v>1</v>
      </c>
      <c r="AC84" s="65">
        <v>6</v>
      </c>
      <c r="AD84" s="65">
        <v>2</v>
      </c>
      <c r="AE84" s="65"/>
      <c r="AF84" s="3"/>
      <c r="AG84" s="65"/>
      <c r="AH84" s="65"/>
      <c r="AI84" s="65"/>
      <c r="AJ84" s="65"/>
      <c r="AK84" s="65">
        <v>15</v>
      </c>
    </row>
    <row r="85" spans="1:45" x14ac:dyDescent="0.25">
      <c r="A85" s="67" t="s">
        <v>370</v>
      </c>
      <c r="B85" s="67">
        <v>9</v>
      </c>
      <c r="E85" s="67"/>
      <c r="F85" s="67"/>
      <c r="G85" s="67"/>
      <c r="H85" s="67">
        <v>1</v>
      </c>
      <c r="I85" s="67">
        <v>1</v>
      </c>
      <c r="J85" s="67">
        <v>2</v>
      </c>
      <c r="K85" s="67">
        <v>1</v>
      </c>
      <c r="L85" s="67">
        <v>1</v>
      </c>
      <c r="M85" s="67">
        <v>1</v>
      </c>
      <c r="N85" s="67">
        <v>1</v>
      </c>
      <c r="O85" s="67">
        <v>1</v>
      </c>
      <c r="P85" s="67">
        <v>2</v>
      </c>
      <c r="Q85" s="67">
        <v>1</v>
      </c>
      <c r="R85" s="67">
        <v>2</v>
      </c>
      <c r="S85" s="67">
        <v>1</v>
      </c>
      <c r="T85" s="67">
        <v>1</v>
      </c>
      <c r="U85" s="67">
        <v>3</v>
      </c>
      <c r="V85" s="67">
        <v>1</v>
      </c>
      <c r="W85" s="67">
        <v>1</v>
      </c>
      <c r="X85" s="67">
        <v>1</v>
      </c>
      <c r="Y85" s="67">
        <v>2</v>
      </c>
      <c r="Z85" s="67">
        <v>4</v>
      </c>
      <c r="AA85" s="67">
        <v>8</v>
      </c>
      <c r="AB85" s="67">
        <v>6</v>
      </c>
      <c r="AC85" s="67">
        <v>2</v>
      </c>
      <c r="AD85" s="67"/>
      <c r="AE85" s="67"/>
      <c r="AF85" s="3"/>
      <c r="AG85" s="67"/>
      <c r="AH85" s="67"/>
      <c r="AI85" s="67"/>
      <c r="AJ85" s="67"/>
      <c r="AK85" s="67">
        <v>19</v>
      </c>
    </row>
    <row r="86" spans="1:45" x14ac:dyDescent="0.25">
      <c r="A86" s="68" t="s">
        <v>371</v>
      </c>
      <c r="B86" s="68">
        <v>9</v>
      </c>
      <c r="E86" s="68"/>
      <c r="F86" s="68"/>
      <c r="G86" s="68"/>
      <c r="H86" s="68">
        <v>1</v>
      </c>
      <c r="I86" s="68">
        <v>1</v>
      </c>
      <c r="J86" s="68">
        <v>2</v>
      </c>
      <c r="K86" s="68">
        <v>1</v>
      </c>
      <c r="L86" s="68">
        <v>1</v>
      </c>
      <c r="M86" s="68">
        <v>1</v>
      </c>
      <c r="N86" s="68">
        <v>3</v>
      </c>
      <c r="O86" s="68">
        <v>3</v>
      </c>
      <c r="P86" s="68">
        <v>2</v>
      </c>
      <c r="Q86" s="68">
        <v>1</v>
      </c>
      <c r="R86" s="68">
        <v>1</v>
      </c>
      <c r="S86" s="68">
        <v>1</v>
      </c>
      <c r="T86" s="68">
        <v>3</v>
      </c>
      <c r="U86" s="68">
        <v>2</v>
      </c>
      <c r="V86" s="68">
        <v>8</v>
      </c>
      <c r="W86" s="68">
        <v>6</v>
      </c>
      <c r="X86" s="68">
        <v>2</v>
      </c>
      <c r="Y86" s="68"/>
      <c r="Z86" s="68"/>
      <c r="AA86" s="68"/>
      <c r="AB86" s="68"/>
      <c r="AC86" s="68"/>
      <c r="AD86" s="68"/>
      <c r="AE86" s="68"/>
      <c r="AF86" s="3"/>
      <c r="AG86" s="68"/>
      <c r="AH86" s="68"/>
      <c r="AI86" s="68"/>
      <c r="AJ86" s="68"/>
      <c r="AK86" s="68">
        <v>14</v>
      </c>
    </row>
    <row r="87" spans="1:45" x14ac:dyDescent="0.25">
      <c r="A87" s="75" t="s">
        <v>376</v>
      </c>
      <c r="B87" s="75">
        <v>9</v>
      </c>
      <c r="E87" s="75"/>
      <c r="F87" s="75"/>
      <c r="G87" s="75"/>
      <c r="H87" s="75">
        <v>1</v>
      </c>
      <c r="I87" s="75">
        <v>1</v>
      </c>
      <c r="J87" s="75">
        <v>2</v>
      </c>
      <c r="K87" s="75">
        <v>1</v>
      </c>
      <c r="L87" s="75">
        <v>1</v>
      </c>
      <c r="M87" s="75">
        <v>1</v>
      </c>
      <c r="N87" s="75">
        <v>1</v>
      </c>
      <c r="O87" s="75">
        <v>2</v>
      </c>
      <c r="P87" s="75">
        <v>1</v>
      </c>
      <c r="Q87" s="75">
        <v>3</v>
      </c>
      <c r="R87" s="75">
        <v>1</v>
      </c>
      <c r="S87" s="75">
        <v>1</v>
      </c>
      <c r="T87" s="75">
        <v>2</v>
      </c>
      <c r="U87" s="75">
        <v>4</v>
      </c>
      <c r="V87" s="75">
        <v>6</v>
      </c>
      <c r="W87" s="75">
        <v>2</v>
      </c>
      <c r="X87" s="75">
        <v>1</v>
      </c>
      <c r="Y87" s="75">
        <v>8</v>
      </c>
      <c r="Z87" s="75">
        <v>3</v>
      </c>
      <c r="AA87" s="75">
        <v>2</v>
      </c>
      <c r="AB87" s="75">
        <v>6</v>
      </c>
      <c r="AC87" s="75"/>
      <c r="AD87" s="75"/>
      <c r="AE87" s="75"/>
      <c r="AF87" s="3"/>
      <c r="AG87" s="75"/>
      <c r="AH87" s="75"/>
      <c r="AI87" s="75"/>
      <c r="AJ87" s="75"/>
      <c r="AK87" s="75">
        <v>16</v>
      </c>
    </row>
    <row r="88" spans="1:45" x14ac:dyDescent="0.25">
      <c r="A88" s="75" t="s">
        <v>377</v>
      </c>
      <c r="B88" s="75">
        <v>9</v>
      </c>
      <c r="E88" s="75"/>
      <c r="F88" s="75"/>
      <c r="G88" s="75"/>
      <c r="H88" s="75">
        <v>1</v>
      </c>
      <c r="I88" s="75">
        <v>4</v>
      </c>
      <c r="J88" s="75">
        <v>1</v>
      </c>
      <c r="K88" s="75">
        <v>1</v>
      </c>
      <c r="L88" s="75">
        <v>1</v>
      </c>
      <c r="M88" s="75">
        <v>2</v>
      </c>
      <c r="N88" s="75">
        <v>6</v>
      </c>
      <c r="O88" s="75">
        <v>5</v>
      </c>
      <c r="P88" s="75">
        <v>1</v>
      </c>
      <c r="Q88" s="75">
        <v>3</v>
      </c>
      <c r="R88" s="75">
        <v>1</v>
      </c>
      <c r="S88" s="75">
        <v>2</v>
      </c>
      <c r="T88" s="75">
        <v>1</v>
      </c>
      <c r="U88" s="75">
        <v>2</v>
      </c>
      <c r="V88" s="75">
        <v>1</v>
      </c>
      <c r="W88" s="75">
        <v>4</v>
      </c>
      <c r="X88" s="75">
        <v>2</v>
      </c>
      <c r="Y88" s="75">
        <v>3</v>
      </c>
      <c r="Z88" s="75">
        <v>2</v>
      </c>
      <c r="AA88" s="75"/>
      <c r="AB88" s="75"/>
      <c r="AC88" s="75"/>
      <c r="AD88" s="75"/>
      <c r="AE88" s="75"/>
      <c r="AF88" s="3"/>
      <c r="AG88" s="75"/>
      <c r="AH88" s="75"/>
      <c r="AI88" s="75"/>
      <c r="AJ88" s="75"/>
      <c r="AK88" s="75">
        <v>13</v>
      </c>
    </row>
    <row r="89" spans="1:45" x14ac:dyDescent="0.25">
      <c r="A89" s="75" t="s">
        <v>378</v>
      </c>
      <c r="B89" s="75">
        <v>9</v>
      </c>
      <c r="E89" s="75"/>
      <c r="F89" s="75"/>
      <c r="G89" s="75"/>
      <c r="H89" s="75">
        <v>1</v>
      </c>
      <c r="I89" s="75">
        <v>1</v>
      </c>
      <c r="J89" s="75">
        <v>1</v>
      </c>
      <c r="K89" s="75">
        <v>1</v>
      </c>
      <c r="L89" s="75">
        <v>2</v>
      </c>
      <c r="M89" s="75">
        <v>2</v>
      </c>
      <c r="N89" s="75">
        <v>1</v>
      </c>
      <c r="O89" s="75">
        <v>1</v>
      </c>
      <c r="P89" s="75">
        <v>1</v>
      </c>
      <c r="Q89" s="75">
        <v>1</v>
      </c>
      <c r="R89" s="75">
        <v>1</v>
      </c>
      <c r="S89" s="75">
        <v>1</v>
      </c>
      <c r="T89" s="75">
        <v>2</v>
      </c>
      <c r="U89" s="75">
        <v>1</v>
      </c>
      <c r="V89" s="75">
        <v>2</v>
      </c>
      <c r="W89" s="75">
        <v>6</v>
      </c>
      <c r="X89" s="75">
        <v>6</v>
      </c>
      <c r="Y89" s="75">
        <v>5</v>
      </c>
      <c r="Z89" s="75">
        <v>6</v>
      </c>
      <c r="AA89" s="75">
        <v>8</v>
      </c>
      <c r="AB89" s="75">
        <v>4</v>
      </c>
      <c r="AC89" s="75"/>
      <c r="AD89" s="75"/>
      <c r="AE89" s="75"/>
      <c r="AF89" s="3"/>
      <c r="AG89" s="75"/>
      <c r="AH89" s="75"/>
      <c r="AI89" s="75"/>
      <c r="AJ89" s="75"/>
      <c r="AK89" s="75">
        <v>16</v>
      </c>
    </row>
    <row r="90" spans="1:45" s="151" customFormat="1" x14ac:dyDescent="0.25">
      <c r="A90" s="75" t="s">
        <v>380</v>
      </c>
      <c r="B90" s="75">
        <v>9</v>
      </c>
      <c r="C90" s="176"/>
      <c r="D90" s="175"/>
      <c r="E90" s="75"/>
      <c r="F90" s="75"/>
      <c r="G90" s="75"/>
      <c r="H90" s="75">
        <v>1</v>
      </c>
      <c r="I90" s="75">
        <v>5</v>
      </c>
      <c r="J90" s="75">
        <v>1</v>
      </c>
      <c r="K90" s="75">
        <v>2</v>
      </c>
      <c r="L90" s="75">
        <v>1</v>
      </c>
      <c r="M90" s="75">
        <v>1</v>
      </c>
      <c r="N90" s="75">
        <v>1</v>
      </c>
      <c r="O90" s="75">
        <v>1</v>
      </c>
      <c r="P90" s="75">
        <v>1</v>
      </c>
      <c r="Q90" s="75">
        <v>2</v>
      </c>
      <c r="R90" s="75">
        <v>1</v>
      </c>
      <c r="S90" s="75">
        <v>2</v>
      </c>
      <c r="T90" s="75">
        <v>3</v>
      </c>
      <c r="U90" s="75">
        <v>9</v>
      </c>
      <c r="V90" s="75">
        <v>2</v>
      </c>
      <c r="W90" s="75">
        <v>1</v>
      </c>
      <c r="X90" s="75">
        <v>2</v>
      </c>
      <c r="Y90" s="75">
        <v>3</v>
      </c>
      <c r="Z90" s="75">
        <v>2</v>
      </c>
      <c r="AA90" s="75">
        <v>2</v>
      </c>
      <c r="AB90" s="75">
        <v>1</v>
      </c>
      <c r="AC90" s="75">
        <v>1</v>
      </c>
      <c r="AD90" s="75">
        <v>3</v>
      </c>
      <c r="AE90" s="75">
        <v>1</v>
      </c>
      <c r="AF90" s="3">
        <v>5</v>
      </c>
      <c r="AG90" s="75">
        <v>1</v>
      </c>
      <c r="AH90" s="75"/>
      <c r="AI90" s="75"/>
      <c r="AJ90" s="75"/>
      <c r="AK90" s="75">
        <v>13</v>
      </c>
      <c r="AM90" s="77"/>
      <c r="AN90" s="77"/>
      <c r="AO90" s="77"/>
      <c r="AP90" s="77"/>
      <c r="AQ90" s="77"/>
      <c r="AR90" s="77"/>
      <c r="AS90" s="77"/>
    </row>
    <row r="91" spans="1:45" x14ac:dyDescent="0.25">
      <c r="A91" s="76" t="s">
        <v>382</v>
      </c>
      <c r="B91" s="76">
        <v>9</v>
      </c>
      <c r="E91" s="76"/>
      <c r="F91" s="76"/>
      <c r="G91" s="76"/>
      <c r="H91" s="76">
        <v>1</v>
      </c>
      <c r="I91" s="76">
        <v>1</v>
      </c>
      <c r="J91" s="76">
        <v>1</v>
      </c>
      <c r="K91" s="76">
        <v>1</v>
      </c>
      <c r="L91" s="76">
        <v>1</v>
      </c>
      <c r="M91" s="76">
        <v>1</v>
      </c>
      <c r="N91" s="76">
        <v>1</v>
      </c>
      <c r="O91" s="76">
        <v>1</v>
      </c>
      <c r="P91" s="76">
        <v>1</v>
      </c>
      <c r="Q91" s="76">
        <v>1</v>
      </c>
      <c r="R91" s="76">
        <v>1</v>
      </c>
      <c r="S91" s="76">
        <v>2</v>
      </c>
      <c r="T91" s="76">
        <v>2</v>
      </c>
      <c r="U91" s="76">
        <v>3</v>
      </c>
      <c r="V91" s="76">
        <v>1</v>
      </c>
      <c r="W91" s="76">
        <v>2</v>
      </c>
      <c r="X91" s="76">
        <v>2</v>
      </c>
      <c r="Y91" s="76">
        <v>1</v>
      </c>
      <c r="Z91" s="76">
        <v>2</v>
      </c>
      <c r="AA91" s="76">
        <v>7</v>
      </c>
      <c r="AB91" s="76">
        <v>3</v>
      </c>
      <c r="AC91" s="76">
        <v>2</v>
      </c>
      <c r="AD91" s="76">
        <v>1</v>
      </c>
      <c r="AE91" s="76">
        <v>2</v>
      </c>
      <c r="AF91" s="3">
        <v>9</v>
      </c>
      <c r="AG91" s="76">
        <v>4</v>
      </c>
      <c r="AH91" s="76"/>
      <c r="AI91" s="76"/>
      <c r="AJ91" s="76"/>
      <c r="AK91" s="76">
        <v>19</v>
      </c>
    </row>
    <row r="92" spans="1:45" x14ac:dyDescent="0.25">
      <c r="A92" s="80" t="s">
        <v>386</v>
      </c>
      <c r="B92" s="80">
        <v>9</v>
      </c>
      <c r="E92" s="80"/>
      <c r="F92" s="80"/>
      <c r="G92" s="80"/>
      <c r="H92" s="80">
        <v>1</v>
      </c>
      <c r="I92" s="80">
        <v>4</v>
      </c>
      <c r="J92" s="80">
        <v>1</v>
      </c>
      <c r="K92" s="80">
        <v>1</v>
      </c>
      <c r="L92" s="80">
        <v>2</v>
      </c>
      <c r="M92" s="80">
        <v>4</v>
      </c>
      <c r="N92" s="80">
        <v>1</v>
      </c>
      <c r="O92" s="80">
        <v>1</v>
      </c>
      <c r="P92" s="80">
        <v>1</v>
      </c>
      <c r="Q92" s="80">
        <v>3</v>
      </c>
      <c r="R92" s="80">
        <v>3</v>
      </c>
      <c r="S92" s="80">
        <v>3</v>
      </c>
      <c r="T92" s="80">
        <v>8</v>
      </c>
      <c r="U92" s="80">
        <v>1</v>
      </c>
      <c r="V92" s="80">
        <v>2</v>
      </c>
      <c r="W92" s="80">
        <v>3</v>
      </c>
      <c r="X92" s="80">
        <v>5</v>
      </c>
      <c r="Y92" s="80">
        <v>1</v>
      </c>
      <c r="Z92" s="80">
        <v>4</v>
      </c>
      <c r="AA92" s="80">
        <v>2</v>
      </c>
      <c r="AB92" s="80"/>
      <c r="AC92" s="80"/>
      <c r="AD92" s="80"/>
      <c r="AE92" s="80"/>
      <c r="AF92" s="3"/>
      <c r="AG92" s="80"/>
      <c r="AH92" s="80"/>
      <c r="AI92" s="80"/>
      <c r="AJ92" s="80"/>
      <c r="AK92" s="80">
        <v>12</v>
      </c>
    </row>
    <row r="93" spans="1:45" x14ac:dyDescent="0.25">
      <c r="A93" s="81" t="s">
        <v>389</v>
      </c>
      <c r="B93" s="81">
        <v>9</v>
      </c>
      <c r="E93" s="81"/>
      <c r="F93" s="81"/>
      <c r="G93" s="81"/>
      <c r="H93" s="81">
        <v>1</v>
      </c>
      <c r="I93" s="81">
        <v>2</v>
      </c>
      <c r="J93" s="81">
        <v>2</v>
      </c>
      <c r="K93" s="81">
        <v>1</v>
      </c>
      <c r="L93" s="81">
        <v>1</v>
      </c>
      <c r="M93" s="81">
        <v>1</v>
      </c>
      <c r="N93" s="81">
        <v>2</v>
      </c>
      <c r="O93" s="81">
        <v>1</v>
      </c>
      <c r="P93" s="81">
        <v>1</v>
      </c>
      <c r="Q93" s="81">
        <v>1</v>
      </c>
      <c r="R93" s="81">
        <v>2</v>
      </c>
      <c r="S93" s="81">
        <v>1</v>
      </c>
      <c r="T93" s="81">
        <v>4</v>
      </c>
      <c r="U93" s="81">
        <v>1</v>
      </c>
      <c r="V93" s="81">
        <v>6</v>
      </c>
      <c r="W93" s="81">
        <v>3</v>
      </c>
      <c r="X93" s="81">
        <v>4</v>
      </c>
      <c r="Y93" s="81">
        <v>2</v>
      </c>
      <c r="Z93" s="81">
        <v>6</v>
      </c>
      <c r="AA93" s="81">
        <v>5</v>
      </c>
      <c r="AB93" s="81">
        <v>4</v>
      </c>
      <c r="AC93" s="81">
        <v>5</v>
      </c>
      <c r="AD93" s="81">
        <v>4</v>
      </c>
      <c r="AE93" s="81"/>
      <c r="AF93" s="3"/>
      <c r="AG93" s="81"/>
      <c r="AH93" s="81"/>
      <c r="AI93" s="81"/>
      <c r="AJ93" s="81"/>
      <c r="AK93" s="81">
        <v>16</v>
      </c>
    </row>
    <row r="94" spans="1:45" x14ac:dyDescent="0.25">
      <c r="A94" s="81" t="s">
        <v>390</v>
      </c>
      <c r="B94" s="81">
        <v>9</v>
      </c>
      <c r="E94" s="81"/>
      <c r="F94" s="81"/>
      <c r="G94" s="81"/>
      <c r="H94" s="81">
        <v>1</v>
      </c>
      <c r="I94" s="81">
        <v>1</v>
      </c>
      <c r="J94" s="81">
        <v>1</v>
      </c>
      <c r="K94" s="81">
        <v>1</v>
      </c>
      <c r="L94" s="81">
        <v>1</v>
      </c>
      <c r="M94" s="81">
        <v>2</v>
      </c>
      <c r="N94" s="81">
        <v>1</v>
      </c>
      <c r="O94" s="81">
        <v>1</v>
      </c>
      <c r="P94" s="81">
        <v>1</v>
      </c>
      <c r="Q94" s="81">
        <v>2</v>
      </c>
      <c r="R94" s="81">
        <v>1</v>
      </c>
      <c r="S94" s="81">
        <v>2</v>
      </c>
      <c r="T94" s="81">
        <v>5</v>
      </c>
      <c r="U94" s="81">
        <v>3</v>
      </c>
      <c r="V94" s="81">
        <v>2</v>
      </c>
      <c r="W94" s="81">
        <v>6</v>
      </c>
      <c r="X94" s="81">
        <v>2</v>
      </c>
      <c r="Y94" s="81">
        <v>1</v>
      </c>
      <c r="Z94" s="81">
        <v>5</v>
      </c>
      <c r="AA94" s="81"/>
      <c r="AB94" s="81"/>
      <c r="AC94" s="81"/>
      <c r="AD94" s="81"/>
      <c r="AE94" s="81"/>
      <c r="AF94" s="3"/>
      <c r="AG94" s="81"/>
      <c r="AH94" s="81"/>
      <c r="AI94" s="81"/>
      <c r="AJ94" s="81"/>
      <c r="AK94" s="81">
        <v>15</v>
      </c>
    </row>
    <row r="95" spans="1:45" x14ac:dyDescent="0.25">
      <c r="A95" s="84" t="s">
        <v>395</v>
      </c>
      <c r="B95" s="84">
        <v>9</v>
      </c>
      <c r="E95" s="84"/>
      <c r="F95" s="84"/>
      <c r="G95" s="84"/>
      <c r="H95" s="84">
        <v>1</v>
      </c>
      <c r="I95" s="84">
        <v>1</v>
      </c>
      <c r="J95" s="84">
        <v>1</v>
      </c>
      <c r="K95" s="84">
        <v>3</v>
      </c>
      <c r="L95" s="84">
        <v>1</v>
      </c>
      <c r="M95" s="84">
        <v>6</v>
      </c>
      <c r="N95" s="84">
        <v>1</v>
      </c>
      <c r="O95" s="84">
        <v>3</v>
      </c>
      <c r="P95" s="84">
        <v>3</v>
      </c>
      <c r="Q95" s="84">
        <v>1</v>
      </c>
      <c r="R95" s="84">
        <v>1</v>
      </c>
      <c r="S95" s="84">
        <v>1</v>
      </c>
      <c r="T95" s="84">
        <v>4</v>
      </c>
      <c r="U95" s="84">
        <v>1</v>
      </c>
      <c r="V95" s="84">
        <v>1</v>
      </c>
      <c r="W95" s="84">
        <v>1</v>
      </c>
      <c r="X95" s="84">
        <v>1</v>
      </c>
      <c r="Y95" s="84">
        <v>3</v>
      </c>
      <c r="Z95" s="84">
        <v>2</v>
      </c>
      <c r="AA95" s="84">
        <v>1</v>
      </c>
      <c r="AB95" s="84">
        <v>2</v>
      </c>
      <c r="AC95" s="84">
        <v>3</v>
      </c>
      <c r="AD95" s="84">
        <v>2</v>
      </c>
      <c r="AE95" s="84">
        <v>3</v>
      </c>
      <c r="AF95" s="3">
        <v>5</v>
      </c>
      <c r="AG95" s="84"/>
      <c r="AH95" s="84"/>
      <c r="AI95" s="84"/>
      <c r="AJ95" s="84"/>
      <c r="AK95" s="84">
        <v>16</v>
      </c>
    </row>
    <row r="96" spans="1:45" x14ac:dyDescent="0.25">
      <c r="A96" s="84" t="s">
        <v>397</v>
      </c>
      <c r="B96" s="84">
        <v>9</v>
      </c>
      <c r="E96" s="84"/>
      <c r="F96" s="84"/>
      <c r="G96" s="84"/>
      <c r="H96" s="84">
        <v>2</v>
      </c>
      <c r="I96" s="84">
        <v>1</v>
      </c>
      <c r="J96" s="84">
        <v>1</v>
      </c>
      <c r="K96" s="84">
        <v>2</v>
      </c>
      <c r="L96" s="84">
        <v>1</v>
      </c>
      <c r="M96" s="84">
        <v>4</v>
      </c>
      <c r="N96" s="84">
        <v>1</v>
      </c>
      <c r="O96" s="84">
        <v>1</v>
      </c>
      <c r="P96" s="84">
        <v>1</v>
      </c>
      <c r="Q96" s="84">
        <v>1</v>
      </c>
      <c r="R96" s="84">
        <v>4</v>
      </c>
      <c r="S96" s="84">
        <v>5</v>
      </c>
      <c r="T96" s="84">
        <v>1</v>
      </c>
      <c r="U96" s="84">
        <v>5</v>
      </c>
      <c r="V96" s="84">
        <v>1</v>
      </c>
      <c r="W96" s="84">
        <v>6</v>
      </c>
      <c r="X96" s="84">
        <v>2</v>
      </c>
      <c r="Y96" s="84">
        <v>7</v>
      </c>
      <c r="Z96" s="84">
        <v>3</v>
      </c>
      <c r="AA96" s="84"/>
      <c r="AB96" s="84"/>
      <c r="AC96" s="84"/>
      <c r="AD96" s="84"/>
      <c r="AE96" s="84"/>
      <c r="AF96" s="3"/>
      <c r="AG96" s="84"/>
      <c r="AH96" s="84"/>
      <c r="AI96" s="84"/>
      <c r="AJ96" s="84"/>
      <c r="AK96" s="84">
        <v>14</v>
      </c>
    </row>
    <row r="97" spans="1:45" x14ac:dyDescent="0.25">
      <c r="A97" s="85" t="s">
        <v>399</v>
      </c>
      <c r="B97" s="85">
        <v>9</v>
      </c>
      <c r="E97" s="85"/>
      <c r="F97" s="85"/>
      <c r="G97" s="85"/>
      <c r="H97" s="85">
        <v>1</v>
      </c>
      <c r="I97" s="85">
        <v>2</v>
      </c>
      <c r="J97" s="85">
        <v>2</v>
      </c>
      <c r="K97" s="85">
        <v>1</v>
      </c>
      <c r="L97" s="85">
        <v>2</v>
      </c>
      <c r="M97" s="85">
        <v>1</v>
      </c>
      <c r="N97" s="85">
        <v>1</v>
      </c>
      <c r="O97" s="85">
        <v>1</v>
      </c>
      <c r="P97" s="85">
        <v>1</v>
      </c>
      <c r="Q97" s="85">
        <v>2</v>
      </c>
      <c r="R97" s="85">
        <v>2</v>
      </c>
      <c r="S97" s="85">
        <v>1</v>
      </c>
      <c r="T97" s="85">
        <v>1</v>
      </c>
      <c r="U97" s="85">
        <v>1</v>
      </c>
      <c r="V97" s="85">
        <v>1</v>
      </c>
      <c r="W97" s="85">
        <v>1</v>
      </c>
      <c r="X97" s="85">
        <v>1</v>
      </c>
      <c r="Y97" s="85">
        <v>5</v>
      </c>
      <c r="Z97" s="85">
        <v>4</v>
      </c>
      <c r="AA97" s="85">
        <v>2</v>
      </c>
      <c r="AB97" s="85">
        <v>5</v>
      </c>
      <c r="AC97" s="85">
        <v>3</v>
      </c>
      <c r="AD97" s="85">
        <v>2</v>
      </c>
      <c r="AE97" s="85">
        <v>5</v>
      </c>
      <c r="AF97" s="3"/>
      <c r="AG97" s="85"/>
      <c r="AH97" s="85"/>
      <c r="AI97" s="85"/>
      <c r="AJ97" s="85"/>
      <c r="AK97" s="85">
        <v>18</v>
      </c>
    </row>
    <row r="98" spans="1:45" x14ac:dyDescent="0.25">
      <c r="A98" s="92" t="s">
        <v>405</v>
      </c>
      <c r="B98" s="92">
        <v>9</v>
      </c>
      <c r="E98" s="92"/>
      <c r="F98" s="92"/>
      <c r="G98" s="92"/>
      <c r="H98" s="92">
        <v>1</v>
      </c>
      <c r="I98" s="92">
        <v>1</v>
      </c>
      <c r="J98" s="92">
        <v>1</v>
      </c>
      <c r="K98" s="92">
        <v>2</v>
      </c>
      <c r="L98" s="92">
        <v>1</v>
      </c>
      <c r="M98" s="92">
        <v>3</v>
      </c>
      <c r="N98" s="92">
        <v>2</v>
      </c>
      <c r="O98" s="92">
        <v>1</v>
      </c>
      <c r="P98" s="92">
        <v>1</v>
      </c>
      <c r="Q98" s="92">
        <v>1</v>
      </c>
      <c r="R98" s="92">
        <v>5</v>
      </c>
      <c r="S98" s="92">
        <v>1</v>
      </c>
      <c r="T98" s="92">
        <v>1</v>
      </c>
      <c r="U98" s="92">
        <v>1</v>
      </c>
      <c r="V98" s="92">
        <v>1</v>
      </c>
      <c r="W98" s="92">
        <v>1</v>
      </c>
      <c r="X98" s="92">
        <v>2</v>
      </c>
      <c r="Y98" s="92">
        <v>6</v>
      </c>
      <c r="Z98" s="92">
        <v>3</v>
      </c>
      <c r="AA98" s="92">
        <v>6</v>
      </c>
      <c r="AB98" s="92">
        <v>2</v>
      </c>
      <c r="AC98" s="92">
        <v>3</v>
      </c>
      <c r="AD98" s="92">
        <v>1</v>
      </c>
      <c r="AE98" s="92">
        <v>2</v>
      </c>
      <c r="AF98" s="3"/>
      <c r="AG98" s="92"/>
      <c r="AH98" s="92"/>
      <c r="AI98" s="92"/>
      <c r="AJ98" s="92"/>
      <c r="AK98" s="92">
        <v>17</v>
      </c>
    </row>
    <row r="99" spans="1:45" x14ac:dyDescent="0.25">
      <c r="A99" s="97" t="s">
        <v>408</v>
      </c>
      <c r="B99" s="97">
        <v>9</v>
      </c>
      <c r="E99" s="97"/>
      <c r="F99" s="97"/>
      <c r="G99" s="97"/>
      <c r="H99" s="97">
        <v>1</v>
      </c>
      <c r="I99" s="97">
        <v>2</v>
      </c>
      <c r="J99" s="97">
        <v>1</v>
      </c>
      <c r="K99" s="97">
        <v>1</v>
      </c>
      <c r="L99" s="97">
        <v>1</v>
      </c>
      <c r="M99" s="97">
        <v>1</v>
      </c>
      <c r="N99" s="97">
        <v>1</v>
      </c>
      <c r="O99" s="97">
        <v>2</v>
      </c>
      <c r="P99" s="97">
        <v>1</v>
      </c>
      <c r="Q99" s="97">
        <v>2</v>
      </c>
      <c r="R99" s="97">
        <v>2</v>
      </c>
      <c r="S99" s="97">
        <v>1</v>
      </c>
      <c r="T99" s="97">
        <v>1</v>
      </c>
      <c r="U99" s="97">
        <v>5</v>
      </c>
      <c r="V99" s="97">
        <v>10</v>
      </c>
      <c r="W99" s="97">
        <v>3</v>
      </c>
      <c r="X99" s="97">
        <v>6</v>
      </c>
      <c r="Y99" s="97">
        <v>4</v>
      </c>
      <c r="Z99" s="97">
        <v>1</v>
      </c>
      <c r="AA99" s="97">
        <v>3</v>
      </c>
      <c r="AB99" s="97">
        <v>3</v>
      </c>
      <c r="AC99" s="97">
        <v>5</v>
      </c>
      <c r="AD99" s="97"/>
      <c r="AE99" s="97"/>
      <c r="AF99" s="3"/>
      <c r="AG99" s="97"/>
      <c r="AH99" s="97"/>
      <c r="AI99" s="97"/>
      <c r="AJ99" s="97"/>
      <c r="AK99" s="97">
        <v>14</v>
      </c>
    </row>
    <row r="100" spans="1:45" x14ac:dyDescent="0.25">
      <c r="A100" s="99" t="s">
        <v>409</v>
      </c>
      <c r="B100" s="99">
        <v>9</v>
      </c>
      <c r="E100" s="99"/>
      <c r="F100" s="99"/>
      <c r="G100" s="99"/>
      <c r="H100" s="99">
        <v>1</v>
      </c>
      <c r="I100" s="99">
        <v>2</v>
      </c>
      <c r="J100" s="99">
        <v>1</v>
      </c>
      <c r="K100" s="99">
        <v>1</v>
      </c>
      <c r="L100" s="99">
        <v>1</v>
      </c>
      <c r="M100" s="99">
        <v>5</v>
      </c>
      <c r="N100" s="99">
        <v>1</v>
      </c>
      <c r="O100" s="99">
        <v>1</v>
      </c>
      <c r="P100" s="99">
        <v>1</v>
      </c>
      <c r="Q100" s="99">
        <v>1</v>
      </c>
      <c r="R100" s="99">
        <v>2</v>
      </c>
      <c r="S100" s="99">
        <v>4</v>
      </c>
      <c r="T100" s="99">
        <v>3</v>
      </c>
      <c r="U100" s="99">
        <v>2</v>
      </c>
      <c r="V100" s="99">
        <v>2</v>
      </c>
      <c r="W100" s="99">
        <v>2</v>
      </c>
      <c r="X100" s="99">
        <v>2</v>
      </c>
      <c r="Y100" s="99">
        <v>4</v>
      </c>
      <c r="Z100" s="99">
        <v>10</v>
      </c>
      <c r="AA100" s="99"/>
      <c r="AB100" s="99"/>
      <c r="AC100" s="99"/>
      <c r="AD100" s="99"/>
      <c r="AE100" s="99"/>
      <c r="AF100" s="3"/>
      <c r="AG100" s="99"/>
      <c r="AH100" s="99"/>
      <c r="AI100" s="99"/>
      <c r="AJ100" s="99"/>
      <c r="AK100" s="99">
        <v>16</v>
      </c>
    </row>
    <row r="101" spans="1:45" x14ac:dyDescent="0.25">
      <c r="A101" s="101" t="s">
        <v>411</v>
      </c>
      <c r="B101" s="101">
        <v>9</v>
      </c>
      <c r="E101" s="101"/>
      <c r="F101" s="101"/>
      <c r="G101" s="101"/>
      <c r="H101" s="101">
        <v>1</v>
      </c>
      <c r="I101" s="101">
        <v>1</v>
      </c>
      <c r="J101" s="101">
        <v>1</v>
      </c>
      <c r="K101" s="101">
        <v>2</v>
      </c>
      <c r="L101" s="101">
        <v>6</v>
      </c>
      <c r="M101" s="101">
        <v>2</v>
      </c>
      <c r="N101" s="101">
        <v>1</v>
      </c>
      <c r="O101" s="101">
        <v>1</v>
      </c>
      <c r="P101" s="101">
        <v>1</v>
      </c>
      <c r="Q101" s="101">
        <v>1</v>
      </c>
      <c r="R101" s="101">
        <v>5</v>
      </c>
      <c r="S101" s="101">
        <v>1</v>
      </c>
      <c r="T101" s="101">
        <v>3</v>
      </c>
      <c r="U101" s="101">
        <v>3</v>
      </c>
      <c r="V101" s="101">
        <v>1</v>
      </c>
      <c r="W101" s="101">
        <v>2</v>
      </c>
      <c r="X101" s="101">
        <v>7</v>
      </c>
      <c r="Y101" s="101">
        <v>2</v>
      </c>
      <c r="Z101" s="101">
        <v>3</v>
      </c>
      <c r="AA101" s="101">
        <v>2</v>
      </c>
      <c r="AB101" s="101">
        <v>2</v>
      </c>
      <c r="AC101" s="101"/>
      <c r="AD101" s="101"/>
      <c r="AE101" s="101"/>
      <c r="AF101" s="3"/>
      <c r="AG101" s="101"/>
      <c r="AH101" s="101"/>
      <c r="AI101" s="101"/>
      <c r="AJ101" s="101"/>
      <c r="AK101" s="101">
        <v>15</v>
      </c>
    </row>
    <row r="102" spans="1:45" x14ac:dyDescent="0.25">
      <c r="A102" s="102" t="s">
        <v>413</v>
      </c>
      <c r="B102" s="102">
        <v>9</v>
      </c>
      <c r="E102" s="102"/>
      <c r="F102" s="102"/>
      <c r="G102" s="102"/>
      <c r="H102" s="102">
        <v>3</v>
      </c>
      <c r="I102" s="102">
        <v>1</v>
      </c>
      <c r="J102" s="102">
        <v>2</v>
      </c>
      <c r="K102" s="102">
        <v>2</v>
      </c>
      <c r="L102" s="102">
        <v>1</v>
      </c>
      <c r="M102" s="102">
        <v>2</v>
      </c>
      <c r="N102" s="102">
        <v>1</v>
      </c>
      <c r="O102" s="102">
        <v>1</v>
      </c>
      <c r="P102" s="102">
        <v>5</v>
      </c>
      <c r="Q102" s="102">
        <v>1</v>
      </c>
      <c r="R102" s="102">
        <v>2</v>
      </c>
      <c r="S102" s="102">
        <v>8</v>
      </c>
      <c r="T102" s="102">
        <v>4</v>
      </c>
      <c r="U102" s="102">
        <v>1</v>
      </c>
      <c r="V102" s="102">
        <v>3</v>
      </c>
      <c r="W102" s="102">
        <v>4</v>
      </c>
      <c r="X102" s="102">
        <v>4</v>
      </c>
      <c r="Y102" s="102">
        <v>1</v>
      </c>
      <c r="Z102" s="102">
        <v>4</v>
      </c>
      <c r="AA102" s="102">
        <v>3</v>
      </c>
      <c r="AB102" s="102">
        <v>2</v>
      </c>
      <c r="AC102" s="102">
        <v>4</v>
      </c>
      <c r="AD102" s="102">
        <v>3</v>
      </c>
      <c r="AE102" s="102">
        <v>4</v>
      </c>
      <c r="AF102" s="3"/>
      <c r="AG102" s="102"/>
      <c r="AH102" s="102"/>
      <c r="AI102" s="102"/>
      <c r="AJ102" s="102"/>
      <c r="AK102" s="102">
        <v>12</v>
      </c>
    </row>
    <row r="103" spans="1:45" x14ac:dyDescent="0.25">
      <c r="A103" s="103" t="s">
        <v>414</v>
      </c>
      <c r="B103" s="103">
        <v>9</v>
      </c>
      <c r="E103" s="103"/>
      <c r="F103" s="103"/>
      <c r="G103" s="103"/>
      <c r="H103" s="103">
        <v>1</v>
      </c>
      <c r="I103" s="103">
        <v>2</v>
      </c>
      <c r="J103" s="103">
        <v>1</v>
      </c>
      <c r="K103" s="103">
        <v>3</v>
      </c>
      <c r="L103" s="103">
        <v>1</v>
      </c>
      <c r="M103" s="103">
        <v>4</v>
      </c>
      <c r="N103" s="103">
        <v>1</v>
      </c>
      <c r="O103" s="103">
        <v>2</v>
      </c>
      <c r="P103" s="103">
        <v>1</v>
      </c>
      <c r="Q103" s="103">
        <v>1</v>
      </c>
      <c r="R103" s="103">
        <v>4</v>
      </c>
      <c r="S103" s="103">
        <v>2</v>
      </c>
      <c r="T103" s="103">
        <v>6</v>
      </c>
      <c r="U103" s="103">
        <v>1</v>
      </c>
      <c r="V103" s="103">
        <v>3</v>
      </c>
      <c r="W103" s="103">
        <v>2</v>
      </c>
      <c r="X103" s="103">
        <v>1</v>
      </c>
      <c r="Y103" s="103">
        <v>3</v>
      </c>
      <c r="Z103" s="103">
        <v>4</v>
      </c>
      <c r="AA103" s="103"/>
      <c r="AB103" s="103"/>
      <c r="AC103" s="103"/>
      <c r="AD103" s="103"/>
      <c r="AE103" s="103"/>
      <c r="AF103" s="3"/>
      <c r="AG103" s="103"/>
      <c r="AH103" s="103"/>
      <c r="AI103" s="103"/>
      <c r="AJ103" s="103"/>
      <c r="AK103" s="103">
        <v>14</v>
      </c>
    </row>
    <row r="104" spans="1:45" x14ac:dyDescent="0.25">
      <c r="A104" s="104" t="s">
        <v>415</v>
      </c>
      <c r="B104" s="104">
        <v>9</v>
      </c>
      <c r="E104" s="104"/>
      <c r="F104" s="104"/>
      <c r="G104" s="104"/>
      <c r="H104" s="104">
        <v>1</v>
      </c>
      <c r="I104" s="104">
        <v>1</v>
      </c>
      <c r="J104" s="104">
        <v>4</v>
      </c>
      <c r="K104" s="104">
        <v>1</v>
      </c>
      <c r="L104" s="104">
        <v>1</v>
      </c>
      <c r="M104" s="104">
        <v>6</v>
      </c>
      <c r="N104" s="104">
        <v>2</v>
      </c>
      <c r="O104" s="104">
        <v>1</v>
      </c>
      <c r="P104" s="104">
        <v>5</v>
      </c>
      <c r="Q104" s="104">
        <v>1</v>
      </c>
      <c r="R104" s="104">
        <v>1</v>
      </c>
      <c r="S104" s="104">
        <v>4</v>
      </c>
      <c r="T104" s="104">
        <v>1</v>
      </c>
      <c r="U104" s="104">
        <v>5</v>
      </c>
      <c r="V104" s="104">
        <v>6</v>
      </c>
      <c r="W104" s="104">
        <v>5</v>
      </c>
      <c r="X104" s="104">
        <v>4</v>
      </c>
      <c r="Y104" s="104"/>
      <c r="Z104" s="104"/>
      <c r="AA104" s="104"/>
      <c r="AB104" s="104"/>
      <c r="AC104" s="104"/>
      <c r="AD104" s="104"/>
      <c r="AE104" s="104"/>
      <c r="AF104" s="3"/>
      <c r="AG104" s="104"/>
      <c r="AH104" s="104"/>
      <c r="AI104" s="104"/>
      <c r="AJ104" s="104"/>
      <c r="AK104" s="104">
        <v>13</v>
      </c>
    </row>
    <row r="105" spans="1:45" x14ac:dyDescent="0.25">
      <c r="A105" s="105" t="s">
        <v>416</v>
      </c>
      <c r="B105" s="105">
        <v>9</v>
      </c>
      <c r="E105" s="105"/>
      <c r="F105" s="105"/>
      <c r="G105" s="105"/>
      <c r="H105" s="105">
        <v>2</v>
      </c>
      <c r="I105" s="105">
        <v>1</v>
      </c>
      <c r="J105" s="105">
        <v>1</v>
      </c>
      <c r="K105" s="105">
        <v>2</v>
      </c>
      <c r="L105" s="105">
        <v>1</v>
      </c>
      <c r="M105" s="105">
        <v>1</v>
      </c>
      <c r="N105" s="105">
        <v>4</v>
      </c>
      <c r="O105" s="105">
        <v>2</v>
      </c>
      <c r="P105" s="105">
        <v>1</v>
      </c>
      <c r="Q105" s="105">
        <v>1</v>
      </c>
      <c r="R105" s="105">
        <v>2</v>
      </c>
      <c r="S105" s="105">
        <v>1</v>
      </c>
      <c r="T105" s="105">
        <v>1</v>
      </c>
      <c r="U105" s="105">
        <v>1</v>
      </c>
      <c r="V105" s="105">
        <v>2</v>
      </c>
      <c r="W105" s="105">
        <v>4</v>
      </c>
      <c r="X105" s="105">
        <v>1</v>
      </c>
      <c r="Y105" s="105">
        <v>9</v>
      </c>
      <c r="Z105" s="105">
        <v>4</v>
      </c>
      <c r="AA105" s="105">
        <v>13</v>
      </c>
      <c r="AB105" s="105">
        <v>3</v>
      </c>
      <c r="AC105" s="105">
        <v>2</v>
      </c>
      <c r="AD105" s="105">
        <v>3</v>
      </c>
      <c r="AE105" s="105">
        <v>3</v>
      </c>
      <c r="AF105" s="3">
        <v>2</v>
      </c>
      <c r="AG105" s="105"/>
      <c r="AH105" s="105"/>
      <c r="AI105" s="105"/>
      <c r="AJ105" s="105"/>
      <c r="AK105" s="105">
        <v>17</v>
      </c>
    </row>
    <row r="106" spans="1:45" x14ac:dyDescent="0.25">
      <c r="A106" s="106" t="s">
        <v>417</v>
      </c>
      <c r="B106" s="106">
        <v>9</v>
      </c>
      <c r="E106" s="106"/>
      <c r="F106" s="106"/>
      <c r="G106" s="106"/>
      <c r="H106" s="106">
        <v>1</v>
      </c>
      <c r="I106" s="106">
        <v>1</v>
      </c>
      <c r="J106" s="106">
        <v>1</v>
      </c>
      <c r="K106" s="106">
        <v>2</v>
      </c>
      <c r="L106" s="106">
        <v>1</v>
      </c>
      <c r="M106" s="106">
        <v>1</v>
      </c>
      <c r="N106" s="106">
        <v>3</v>
      </c>
      <c r="O106" s="106">
        <v>1</v>
      </c>
      <c r="P106" s="106">
        <v>1</v>
      </c>
      <c r="Q106" s="106">
        <v>1</v>
      </c>
      <c r="R106" s="106">
        <v>2</v>
      </c>
      <c r="S106" s="106">
        <v>1</v>
      </c>
      <c r="T106" s="106">
        <v>6</v>
      </c>
      <c r="U106" s="106">
        <v>5</v>
      </c>
      <c r="V106" s="106">
        <v>4</v>
      </c>
      <c r="W106" s="106">
        <v>4</v>
      </c>
      <c r="X106" s="106">
        <v>3</v>
      </c>
      <c r="Y106" s="106">
        <v>3</v>
      </c>
      <c r="Z106" s="106">
        <v>6</v>
      </c>
      <c r="AA106" s="106">
        <v>3</v>
      </c>
      <c r="AB106" s="106">
        <v>4</v>
      </c>
      <c r="AC106" s="106">
        <v>1</v>
      </c>
      <c r="AD106" s="106">
        <v>2</v>
      </c>
      <c r="AE106" s="106"/>
      <c r="AF106" s="3"/>
      <c r="AG106" s="106"/>
      <c r="AH106" s="106"/>
      <c r="AI106" s="106"/>
      <c r="AJ106" s="106"/>
      <c r="AK106" s="106">
        <v>14</v>
      </c>
    </row>
    <row r="107" spans="1:45" x14ac:dyDescent="0.25">
      <c r="A107" s="107" t="s">
        <v>418</v>
      </c>
      <c r="B107" s="107">
        <v>9</v>
      </c>
      <c r="E107" s="107"/>
      <c r="F107" s="107"/>
      <c r="G107" s="107"/>
      <c r="H107" s="107">
        <v>1</v>
      </c>
      <c r="I107" s="107">
        <v>1</v>
      </c>
      <c r="J107" s="107">
        <v>3</v>
      </c>
      <c r="K107" s="107">
        <v>2</v>
      </c>
      <c r="L107" s="107">
        <v>2</v>
      </c>
      <c r="M107" s="107">
        <v>1</v>
      </c>
      <c r="N107" s="107">
        <v>2</v>
      </c>
      <c r="O107" s="107">
        <v>1</v>
      </c>
      <c r="P107" s="107">
        <v>1</v>
      </c>
      <c r="Q107" s="107">
        <v>1</v>
      </c>
      <c r="R107" s="107">
        <v>1</v>
      </c>
      <c r="S107" s="107">
        <v>4</v>
      </c>
      <c r="T107" s="107">
        <v>1</v>
      </c>
      <c r="U107" s="107">
        <v>4</v>
      </c>
      <c r="V107" s="107">
        <v>3</v>
      </c>
      <c r="W107" s="107">
        <v>7</v>
      </c>
      <c r="X107" s="107">
        <v>1</v>
      </c>
      <c r="Y107" s="107">
        <v>1</v>
      </c>
      <c r="Z107" s="107">
        <v>2</v>
      </c>
      <c r="AA107" s="107">
        <v>5</v>
      </c>
      <c r="AB107" s="107">
        <v>1</v>
      </c>
      <c r="AC107" s="107">
        <v>1</v>
      </c>
      <c r="AD107" s="107">
        <v>5</v>
      </c>
      <c r="AE107" s="107">
        <v>4</v>
      </c>
      <c r="AF107" s="3"/>
      <c r="AG107" s="107"/>
      <c r="AH107" s="107"/>
      <c r="AI107" s="107"/>
      <c r="AJ107" s="107"/>
      <c r="AK107" s="107">
        <v>15</v>
      </c>
    </row>
    <row r="108" spans="1:45" x14ac:dyDescent="0.25">
      <c r="A108" s="113" t="s">
        <v>422</v>
      </c>
      <c r="B108" s="113">
        <v>9</v>
      </c>
      <c r="E108" s="113"/>
      <c r="F108" s="113"/>
      <c r="G108" s="113"/>
      <c r="H108" s="113">
        <v>1</v>
      </c>
      <c r="I108" s="113">
        <v>1</v>
      </c>
      <c r="J108" s="113">
        <v>2</v>
      </c>
      <c r="K108" s="113">
        <v>2</v>
      </c>
      <c r="L108" s="113">
        <v>1</v>
      </c>
      <c r="M108" s="113">
        <v>1</v>
      </c>
      <c r="N108" s="113">
        <v>1</v>
      </c>
      <c r="O108" s="113">
        <v>1</v>
      </c>
      <c r="P108" s="113">
        <v>3</v>
      </c>
      <c r="Q108" s="113">
        <v>3</v>
      </c>
      <c r="R108" s="113">
        <v>2</v>
      </c>
      <c r="S108" s="113">
        <v>2</v>
      </c>
      <c r="T108" s="113">
        <v>7</v>
      </c>
      <c r="U108" s="113">
        <v>4</v>
      </c>
      <c r="V108" s="113">
        <v>2</v>
      </c>
      <c r="W108" s="113">
        <v>3</v>
      </c>
      <c r="X108" s="113">
        <v>1</v>
      </c>
      <c r="Y108" s="113">
        <v>10</v>
      </c>
      <c r="Z108" s="113">
        <v>1</v>
      </c>
      <c r="AA108" s="113">
        <v>2</v>
      </c>
      <c r="AB108" s="113">
        <v>1</v>
      </c>
      <c r="AC108" s="113">
        <v>1</v>
      </c>
      <c r="AD108" s="113">
        <v>6</v>
      </c>
      <c r="AE108" s="113"/>
      <c r="AF108" s="3"/>
      <c r="AG108" s="113"/>
      <c r="AH108" s="113"/>
      <c r="AI108" s="113"/>
      <c r="AJ108" s="113"/>
      <c r="AK108" s="113">
        <v>13</v>
      </c>
    </row>
    <row r="109" spans="1:45" s="131" customFormat="1" x14ac:dyDescent="0.25">
      <c r="A109" s="115" t="s">
        <v>425</v>
      </c>
      <c r="B109" s="115">
        <v>9</v>
      </c>
      <c r="C109" s="176"/>
      <c r="D109" s="175"/>
      <c r="E109" s="115"/>
      <c r="F109" s="115"/>
      <c r="G109" s="115"/>
      <c r="H109" s="115">
        <v>1</v>
      </c>
      <c r="I109" s="115">
        <v>1</v>
      </c>
      <c r="J109" s="115">
        <v>1</v>
      </c>
      <c r="K109" s="115">
        <v>1</v>
      </c>
      <c r="L109" s="115">
        <v>1</v>
      </c>
      <c r="M109" s="115">
        <v>1</v>
      </c>
      <c r="N109" s="115">
        <v>1</v>
      </c>
      <c r="O109" s="115">
        <v>1</v>
      </c>
      <c r="P109" s="115">
        <v>5</v>
      </c>
      <c r="Q109" s="115">
        <v>1</v>
      </c>
      <c r="R109" s="115">
        <v>3</v>
      </c>
      <c r="S109" s="115">
        <v>1</v>
      </c>
      <c r="T109" s="115">
        <v>1</v>
      </c>
      <c r="U109" s="115">
        <v>1</v>
      </c>
      <c r="V109" s="115">
        <v>1</v>
      </c>
      <c r="W109" s="115">
        <v>4</v>
      </c>
      <c r="X109" s="115">
        <v>3</v>
      </c>
      <c r="Y109" s="115">
        <v>1</v>
      </c>
      <c r="Z109" s="115">
        <v>2</v>
      </c>
      <c r="AA109" s="115">
        <v>4</v>
      </c>
      <c r="AB109" s="115">
        <v>6</v>
      </c>
      <c r="AC109" s="115">
        <v>3</v>
      </c>
      <c r="AD109" s="115">
        <v>2</v>
      </c>
      <c r="AE109" s="115">
        <v>1</v>
      </c>
      <c r="AF109" s="3"/>
      <c r="AG109" s="115"/>
      <c r="AH109" s="115"/>
      <c r="AI109" s="115"/>
      <c r="AJ109" s="115"/>
      <c r="AK109" s="115">
        <v>18</v>
      </c>
      <c r="AM109" s="77"/>
      <c r="AN109" s="77"/>
      <c r="AO109" s="77"/>
      <c r="AP109" s="77"/>
      <c r="AQ109" s="77"/>
      <c r="AR109" s="77"/>
      <c r="AS109" s="77"/>
    </row>
    <row r="110" spans="1:45" x14ac:dyDescent="0.25">
      <c r="A110" s="117" t="s">
        <v>427</v>
      </c>
      <c r="B110" s="117">
        <v>9</v>
      </c>
      <c r="E110" s="117"/>
      <c r="F110" s="117"/>
      <c r="G110" s="117"/>
      <c r="H110" s="117">
        <v>1</v>
      </c>
      <c r="I110" s="117">
        <v>2</v>
      </c>
      <c r="J110" s="117">
        <v>1</v>
      </c>
      <c r="K110" s="117">
        <v>1</v>
      </c>
      <c r="L110" s="117">
        <v>1</v>
      </c>
      <c r="M110" s="117">
        <v>1</v>
      </c>
      <c r="N110" s="117">
        <v>1</v>
      </c>
      <c r="O110" s="117">
        <v>3</v>
      </c>
      <c r="P110" s="117">
        <v>1</v>
      </c>
      <c r="Q110" s="117">
        <v>1</v>
      </c>
      <c r="R110" s="117">
        <v>2</v>
      </c>
      <c r="S110" s="117">
        <v>5</v>
      </c>
      <c r="T110" s="117">
        <v>1</v>
      </c>
      <c r="U110" s="117">
        <v>2</v>
      </c>
      <c r="V110" s="117">
        <v>2</v>
      </c>
      <c r="W110" s="117">
        <v>7</v>
      </c>
      <c r="X110" s="117">
        <v>2</v>
      </c>
      <c r="Y110" s="117">
        <v>5</v>
      </c>
      <c r="Z110" s="117">
        <v>5</v>
      </c>
      <c r="AA110" s="117">
        <v>3</v>
      </c>
      <c r="AB110" s="117">
        <v>4</v>
      </c>
      <c r="AC110" s="117">
        <v>10</v>
      </c>
      <c r="AD110" s="117">
        <v>1</v>
      </c>
      <c r="AE110" s="117">
        <v>4</v>
      </c>
      <c r="AF110" s="3">
        <v>2</v>
      </c>
      <c r="AG110" s="117"/>
      <c r="AH110" s="117"/>
      <c r="AI110" s="117"/>
      <c r="AJ110" s="117"/>
      <c r="AK110" s="117">
        <v>15</v>
      </c>
    </row>
    <row r="111" spans="1:45" x14ac:dyDescent="0.25">
      <c r="A111" s="118" t="s">
        <v>428</v>
      </c>
      <c r="B111" s="118">
        <v>9</v>
      </c>
      <c r="E111" s="118"/>
      <c r="F111" s="118"/>
      <c r="G111" s="118"/>
      <c r="H111" s="118">
        <v>1</v>
      </c>
      <c r="I111" s="118">
        <v>2</v>
      </c>
      <c r="J111" s="118">
        <v>5</v>
      </c>
      <c r="K111" s="118">
        <v>1</v>
      </c>
      <c r="L111" s="118">
        <v>1</v>
      </c>
      <c r="M111" s="118">
        <v>1</v>
      </c>
      <c r="N111" s="118">
        <v>1</v>
      </c>
      <c r="O111" s="118">
        <v>1</v>
      </c>
      <c r="P111" s="118">
        <v>1</v>
      </c>
      <c r="Q111" s="118">
        <v>1</v>
      </c>
      <c r="R111" s="118">
        <v>1</v>
      </c>
      <c r="S111" s="118">
        <v>3</v>
      </c>
      <c r="T111" s="118">
        <v>2</v>
      </c>
      <c r="U111" s="118">
        <v>1</v>
      </c>
      <c r="V111" s="118">
        <v>1</v>
      </c>
      <c r="W111" s="118">
        <v>1</v>
      </c>
      <c r="X111" s="118">
        <v>16</v>
      </c>
      <c r="Y111" s="118">
        <v>1</v>
      </c>
      <c r="Z111" s="118">
        <v>6</v>
      </c>
      <c r="AA111" s="118">
        <v>11</v>
      </c>
      <c r="AB111" s="118"/>
      <c r="AC111" s="118"/>
      <c r="AD111" s="118"/>
      <c r="AE111" s="118"/>
      <c r="AF111" s="3"/>
      <c r="AG111" s="118"/>
      <c r="AH111" s="118"/>
      <c r="AI111" s="118"/>
      <c r="AJ111" s="118"/>
      <c r="AK111" s="118">
        <v>16</v>
      </c>
    </row>
    <row r="112" spans="1:45" x14ac:dyDescent="0.25">
      <c r="A112" s="119" t="s">
        <v>429</v>
      </c>
      <c r="B112" s="119">
        <v>9</v>
      </c>
      <c r="E112" s="119"/>
      <c r="F112" s="119"/>
      <c r="G112" s="119"/>
      <c r="H112" s="119">
        <v>2</v>
      </c>
      <c r="I112" s="119">
        <v>1</v>
      </c>
      <c r="J112" s="119">
        <v>1</v>
      </c>
      <c r="K112" s="119">
        <v>1</v>
      </c>
      <c r="L112" s="119">
        <v>1</v>
      </c>
      <c r="M112" s="119">
        <v>3</v>
      </c>
      <c r="N112" s="119">
        <v>1</v>
      </c>
      <c r="O112" s="119">
        <v>1</v>
      </c>
      <c r="P112" s="119">
        <v>1</v>
      </c>
      <c r="Q112" s="119">
        <v>13</v>
      </c>
      <c r="R112" s="119">
        <v>1</v>
      </c>
      <c r="S112" s="119">
        <v>6</v>
      </c>
      <c r="T112" s="119">
        <v>1</v>
      </c>
      <c r="U112" s="119">
        <v>1</v>
      </c>
      <c r="V112" s="119">
        <v>1</v>
      </c>
      <c r="W112" s="119">
        <v>2</v>
      </c>
      <c r="X112" s="119">
        <v>2</v>
      </c>
      <c r="Y112" s="119">
        <v>6</v>
      </c>
      <c r="Z112" s="119">
        <v>7</v>
      </c>
      <c r="AA112" s="119">
        <v>4</v>
      </c>
      <c r="AB112" s="119">
        <v>4</v>
      </c>
      <c r="AC112" s="119"/>
      <c r="AD112" s="119"/>
      <c r="AE112" s="119"/>
      <c r="AF112" s="3"/>
      <c r="AG112" s="119"/>
      <c r="AH112" s="119"/>
      <c r="AI112" s="119"/>
      <c r="AJ112" s="119"/>
      <c r="AK112" s="119">
        <v>11</v>
      </c>
    </row>
    <row r="113" spans="1:73" x14ac:dyDescent="0.25">
      <c r="A113" s="120" t="s">
        <v>430</v>
      </c>
      <c r="B113" s="120">
        <v>9</v>
      </c>
      <c r="E113" s="120"/>
      <c r="F113" s="120"/>
      <c r="G113" s="120"/>
      <c r="H113" s="120">
        <v>2</v>
      </c>
      <c r="I113" s="120">
        <v>1</v>
      </c>
      <c r="J113" s="120">
        <v>1</v>
      </c>
      <c r="K113" s="120">
        <v>1</v>
      </c>
      <c r="L113" s="120">
        <v>1</v>
      </c>
      <c r="M113" s="120">
        <v>1</v>
      </c>
      <c r="N113" s="120">
        <v>1</v>
      </c>
      <c r="O113" s="120">
        <v>1</v>
      </c>
      <c r="P113" s="120">
        <v>1</v>
      </c>
      <c r="Q113" s="120">
        <v>1</v>
      </c>
      <c r="R113" s="120">
        <v>7</v>
      </c>
      <c r="S113" s="120">
        <v>1</v>
      </c>
      <c r="T113" s="120">
        <v>1</v>
      </c>
      <c r="U113" s="120">
        <v>5</v>
      </c>
      <c r="V113" s="120">
        <v>1</v>
      </c>
      <c r="W113" s="120">
        <v>2</v>
      </c>
      <c r="X113" s="120">
        <v>2</v>
      </c>
      <c r="Y113" s="120">
        <v>2</v>
      </c>
      <c r="Z113" s="120">
        <v>2</v>
      </c>
      <c r="AA113" s="120">
        <v>3</v>
      </c>
      <c r="AB113" s="120">
        <v>2</v>
      </c>
      <c r="AC113" s="120">
        <v>2</v>
      </c>
      <c r="AD113" s="120">
        <v>1</v>
      </c>
      <c r="AE113" s="120">
        <v>8</v>
      </c>
      <c r="AF113" s="3"/>
      <c r="AG113" s="120"/>
      <c r="AH113" s="120"/>
      <c r="AI113" s="120"/>
      <c r="AJ113" s="120"/>
      <c r="AK113" s="120">
        <v>17</v>
      </c>
    </row>
    <row r="114" spans="1:73" customFormat="1" x14ac:dyDescent="0.25">
      <c r="A114" s="121" t="s">
        <v>431</v>
      </c>
      <c r="B114" s="121">
        <v>9</v>
      </c>
      <c r="C114" s="176"/>
      <c r="D114" s="175"/>
      <c r="E114" s="121"/>
      <c r="F114" s="121"/>
      <c r="G114" s="121"/>
      <c r="H114" s="121">
        <v>1</v>
      </c>
      <c r="I114" s="121">
        <v>2</v>
      </c>
      <c r="J114" s="121">
        <v>1</v>
      </c>
      <c r="K114" s="121">
        <v>3</v>
      </c>
      <c r="L114" s="121">
        <v>1</v>
      </c>
      <c r="M114" s="121">
        <v>2</v>
      </c>
      <c r="N114" s="121">
        <v>1</v>
      </c>
      <c r="O114" s="121">
        <v>2</v>
      </c>
      <c r="P114" s="121">
        <v>2</v>
      </c>
      <c r="Q114" s="121">
        <v>5</v>
      </c>
      <c r="R114" s="121">
        <v>1</v>
      </c>
      <c r="S114" s="121">
        <v>3</v>
      </c>
      <c r="T114" s="121">
        <v>1</v>
      </c>
      <c r="U114" s="121">
        <v>1</v>
      </c>
      <c r="V114" s="121">
        <v>1</v>
      </c>
      <c r="W114" s="121">
        <v>8</v>
      </c>
      <c r="X114" s="121">
        <v>2</v>
      </c>
      <c r="Y114" s="121">
        <v>7</v>
      </c>
      <c r="Z114" s="121">
        <v>1</v>
      </c>
      <c r="AA114" s="121">
        <v>1</v>
      </c>
      <c r="AB114" s="121">
        <v>3</v>
      </c>
      <c r="AC114" s="121">
        <v>3</v>
      </c>
      <c r="AD114" s="121">
        <v>2</v>
      </c>
      <c r="AE114" s="121"/>
      <c r="AF114" s="3"/>
      <c r="AG114" s="121"/>
      <c r="AH114" s="121"/>
      <c r="AI114" s="121"/>
      <c r="AJ114" s="121"/>
      <c r="AK114" s="121">
        <v>15</v>
      </c>
      <c r="AM114" s="7"/>
      <c r="AP114" s="7"/>
      <c r="AX114" s="3"/>
      <c r="AY114" s="90"/>
      <c r="BA114" s="3"/>
      <c r="BD114" s="4"/>
      <c r="BT114" s="90"/>
      <c r="BU114" s="90"/>
    </row>
    <row r="115" spans="1:73" x14ac:dyDescent="0.25">
      <c r="A115" s="126" t="s">
        <v>435</v>
      </c>
      <c r="B115" s="126">
        <v>9</v>
      </c>
      <c r="E115" s="126"/>
      <c r="F115" s="126"/>
      <c r="G115" s="126"/>
      <c r="H115" s="126">
        <v>1</v>
      </c>
      <c r="I115" s="126">
        <v>1</v>
      </c>
      <c r="J115" s="126">
        <v>2</v>
      </c>
      <c r="K115" s="126">
        <v>2</v>
      </c>
      <c r="L115" s="126">
        <v>2</v>
      </c>
      <c r="M115" s="126">
        <v>1</v>
      </c>
      <c r="N115" s="126">
        <v>1</v>
      </c>
      <c r="O115" s="126">
        <v>1</v>
      </c>
      <c r="P115" s="126">
        <v>1</v>
      </c>
      <c r="Q115" s="126">
        <v>1</v>
      </c>
      <c r="R115" s="126">
        <v>2</v>
      </c>
      <c r="S115" s="126">
        <v>3</v>
      </c>
      <c r="T115" s="126">
        <v>1</v>
      </c>
      <c r="U115" s="126">
        <v>3</v>
      </c>
      <c r="V115" s="126">
        <v>1</v>
      </c>
      <c r="W115" s="126">
        <v>2</v>
      </c>
      <c r="X115" s="126">
        <v>3</v>
      </c>
      <c r="Y115" s="126">
        <v>2</v>
      </c>
      <c r="Z115" s="126">
        <v>1</v>
      </c>
      <c r="AA115" s="126">
        <v>2</v>
      </c>
      <c r="AB115" s="126">
        <v>1</v>
      </c>
      <c r="AC115" s="126">
        <v>13</v>
      </c>
      <c r="AD115" s="126"/>
      <c r="AE115" s="126"/>
      <c r="AF115" s="3"/>
      <c r="AG115" s="126"/>
      <c r="AH115" s="126"/>
      <c r="AI115" s="126"/>
      <c r="AJ115" s="126"/>
      <c r="AK115" s="126">
        <v>18</v>
      </c>
    </row>
    <row r="116" spans="1:73" x14ac:dyDescent="0.25">
      <c r="A116" s="127" t="s">
        <v>436</v>
      </c>
      <c r="B116" s="127">
        <v>9</v>
      </c>
      <c r="E116" s="127"/>
      <c r="F116" s="127"/>
      <c r="G116" s="127"/>
      <c r="H116" s="127">
        <v>1</v>
      </c>
      <c r="I116" s="127">
        <v>2</v>
      </c>
      <c r="J116" s="127">
        <v>2</v>
      </c>
      <c r="K116" s="127">
        <v>1</v>
      </c>
      <c r="L116" s="127">
        <v>1</v>
      </c>
      <c r="M116" s="127">
        <v>2</v>
      </c>
      <c r="N116" s="127">
        <v>2</v>
      </c>
      <c r="O116" s="127">
        <v>1</v>
      </c>
      <c r="P116" s="127">
        <v>1</v>
      </c>
      <c r="Q116" s="127">
        <v>3</v>
      </c>
      <c r="R116" s="127">
        <v>3</v>
      </c>
      <c r="S116" s="127">
        <v>1</v>
      </c>
      <c r="T116" s="127">
        <v>2</v>
      </c>
      <c r="U116" s="127">
        <v>3</v>
      </c>
      <c r="V116" s="127">
        <v>1</v>
      </c>
      <c r="W116" s="127">
        <v>2</v>
      </c>
      <c r="X116" s="127">
        <v>3</v>
      </c>
      <c r="Y116" s="127">
        <v>3</v>
      </c>
      <c r="Z116" s="127">
        <v>1</v>
      </c>
      <c r="AA116" s="127">
        <v>15</v>
      </c>
      <c r="AB116" s="127">
        <v>1</v>
      </c>
      <c r="AC116" s="127"/>
      <c r="AD116" s="127"/>
      <c r="AE116" s="127"/>
      <c r="AF116" s="3"/>
      <c r="AG116" s="127"/>
      <c r="AH116" s="127"/>
      <c r="AI116" s="127"/>
      <c r="AJ116" s="127"/>
      <c r="AK116" s="127">
        <v>16</v>
      </c>
    </row>
    <row r="117" spans="1:73" x14ac:dyDescent="0.25">
      <c r="A117" s="130" t="s">
        <v>438</v>
      </c>
      <c r="B117" s="130">
        <v>9</v>
      </c>
      <c r="E117" s="130"/>
      <c r="F117" s="130"/>
      <c r="G117" s="130"/>
      <c r="H117" s="130">
        <v>1</v>
      </c>
      <c r="I117" s="130">
        <v>1</v>
      </c>
      <c r="J117" s="130">
        <v>1</v>
      </c>
      <c r="K117" s="130">
        <v>1</v>
      </c>
      <c r="L117" s="130">
        <v>1</v>
      </c>
      <c r="M117" s="130">
        <v>1</v>
      </c>
      <c r="N117" s="130">
        <v>2</v>
      </c>
      <c r="O117" s="130">
        <v>1</v>
      </c>
      <c r="P117" s="130">
        <v>2</v>
      </c>
      <c r="Q117" s="130">
        <v>1</v>
      </c>
      <c r="R117" s="130">
        <v>4</v>
      </c>
      <c r="S117" s="130">
        <v>1</v>
      </c>
      <c r="T117" s="130">
        <v>1</v>
      </c>
      <c r="U117" s="130">
        <v>1</v>
      </c>
      <c r="V117" s="130">
        <v>2</v>
      </c>
      <c r="W117" s="130">
        <v>8</v>
      </c>
      <c r="X117" s="130">
        <v>1</v>
      </c>
      <c r="Y117" s="130">
        <v>1</v>
      </c>
      <c r="Z117" s="130">
        <v>1</v>
      </c>
      <c r="AA117" s="130">
        <v>1</v>
      </c>
      <c r="AB117" s="130">
        <v>5</v>
      </c>
      <c r="AC117" s="130">
        <v>12</v>
      </c>
      <c r="AD117" s="130"/>
      <c r="AE117" s="130"/>
      <c r="AF117" s="3"/>
      <c r="AG117" s="130"/>
      <c r="AH117" s="130"/>
      <c r="AI117" s="130"/>
      <c r="AJ117" s="130"/>
      <c r="AK117" s="130">
        <v>17</v>
      </c>
    </row>
    <row r="118" spans="1:73" x14ac:dyDescent="0.25">
      <c r="A118" s="142" t="s">
        <v>461</v>
      </c>
      <c r="B118" s="142">
        <v>9</v>
      </c>
      <c r="E118" s="142"/>
      <c r="F118" s="142"/>
      <c r="G118" s="142"/>
      <c r="H118" s="142">
        <v>2</v>
      </c>
      <c r="I118" s="142">
        <v>2</v>
      </c>
      <c r="J118" s="142">
        <v>1</v>
      </c>
      <c r="K118" s="142">
        <v>1</v>
      </c>
      <c r="L118" s="142">
        <v>1</v>
      </c>
      <c r="M118" s="142">
        <v>3</v>
      </c>
      <c r="N118" s="142">
        <v>1</v>
      </c>
      <c r="O118" s="142">
        <v>1</v>
      </c>
      <c r="P118" s="142">
        <v>1</v>
      </c>
      <c r="Q118" s="142">
        <v>1</v>
      </c>
      <c r="R118" s="142">
        <v>1</v>
      </c>
      <c r="S118" s="142">
        <v>2</v>
      </c>
      <c r="T118" s="142">
        <v>8</v>
      </c>
      <c r="U118" s="142">
        <v>1</v>
      </c>
      <c r="V118" s="142">
        <v>2</v>
      </c>
      <c r="W118" s="142">
        <v>1</v>
      </c>
      <c r="X118" s="142">
        <v>3</v>
      </c>
      <c r="Y118" s="142">
        <v>6</v>
      </c>
      <c r="Z118" s="142">
        <v>3</v>
      </c>
      <c r="AA118" s="142">
        <v>6</v>
      </c>
      <c r="AB118" s="142">
        <v>1</v>
      </c>
      <c r="AC118" s="142">
        <v>13</v>
      </c>
      <c r="AD118" s="142"/>
      <c r="AE118" s="142"/>
      <c r="AF118" s="3"/>
      <c r="AG118" s="142"/>
      <c r="AH118" s="142"/>
      <c r="AI118" s="142"/>
      <c r="AJ118" s="142"/>
      <c r="AK118" s="142">
        <v>16</v>
      </c>
    </row>
    <row r="119" spans="1:73" x14ac:dyDescent="0.25">
      <c r="A119" s="144" t="s">
        <v>463</v>
      </c>
      <c r="B119" s="144">
        <v>9</v>
      </c>
      <c r="E119" s="144"/>
      <c r="F119" s="144"/>
      <c r="G119" s="144"/>
      <c r="H119" s="144">
        <v>1</v>
      </c>
      <c r="I119" s="144">
        <v>1</v>
      </c>
      <c r="J119" s="144">
        <v>1</v>
      </c>
      <c r="K119" s="144">
        <v>1</v>
      </c>
      <c r="L119" s="144">
        <v>1</v>
      </c>
      <c r="M119" s="144">
        <v>2</v>
      </c>
      <c r="N119" s="144">
        <v>1</v>
      </c>
      <c r="O119" s="144">
        <v>1</v>
      </c>
      <c r="P119" s="144">
        <v>2</v>
      </c>
      <c r="Q119" s="144">
        <v>1</v>
      </c>
      <c r="R119" s="144">
        <v>3</v>
      </c>
      <c r="S119" s="144">
        <v>2</v>
      </c>
      <c r="T119" s="144">
        <v>2</v>
      </c>
      <c r="U119" s="144">
        <v>1</v>
      </c>
      <c r="V119" s="144">
        <v>1</v>
      </c>
      <c r="W119" s="144">
        <v>3</v>
      </c>
      <c r="X119" s="144">
        <v>4</v>
      </c>
      <c r="Y119" s="144">
        <v>3</v>
      </c>
      <c r="Z119" s="144">
        <v>2</v>
      </c>
      <c r="AA119" s="144">
        <v>4</v>
      </c>
      <c r="AB119" s="144">
        <v>7</v>
      </c>
      <c r="AC119" s="144">
        <v>3</v>
      </c>
      <c r="AD119" s="144">
        <v>5</v>
      </c>
      <c r="AE119" s="144">
        <v>2</v>
      </c>
      <c r="AF119" s="3">
        <v>2</v>
      </c>
      <c r="AG119" s="144"/>
      <c r="AH119" s="144"/>
      <c r="AI119" s="144"/>
      <c r="AJ119" s="144"/>
      <c r="AK119" s="144">
        <v>17</v>
      </c>
    </row>
    <row r="120" spans="1:73" x14ac:dyDescent="0.25">
      <c r="A120" s="5" t="s">
        <v>464</v>
      </c>
      <c r="B120" s="146">
        <v>9</v>
      </c>
      <c r="E120" s="146"/>
      <c r="F120" s="146"/>
      <c r="G120" s="146"/>
      <c r="H120" s="146">
        <v>1</v>
      </c>
      <c r="I120" s="146">
        <v>1</v>
      </c>
      <c r="J120" s="146">
        <v>2</v>
      </c>
      <c r="K120" s="146">
        <v>1</v>
      </c>
      <c r="L120" s="146">
        <v>1</v>
      </c>
      <c r="M120" s="146">
        <v>1</v>
      </c>
      <c r="N120" s="146">
        <v>2</v>
      </c>
      <c r="O120" s="146">
        <v>7</v>
      </c>
      <c r="P120" s="146">
        <v>1</v>
      </c>
      <c r="Q120" s="146">
        <v>1</v>
      </c>
      <c r="R120" s="146">
        <v>3</v>
      </c>
      <c r="S120" s="146">
        <v>5</v>
      </c>
      <c r="T120" s="146">
        <v>2</v>
      </c>
      <c r="U120" s="146">
        <v>1</v>
      </c>
      <c r="V120" s="146">
        <v>2</v>
      </c>
      <c r="W120" s="146">
        <v>2</v>
      </c>
      <c r="X120" s="146">
        <v>5</v>
      </c>
      <c r="Y120" s="146">
        <v>2</v>
      </c>
      <c r="Z120" s="146">
        <v>7</v>
      </c>
      <c r="AA120" s="146">
        <v>9</v>
      </c>
      <c r="AB120" s="146">
        <v>1</v>
      </c>
      <c r="AC120" s="146"/>
      <c r="AD120" s="146"/>
      <c r="AE120" s="146"/>
      <c r="AF120" s="3"/>
      <c r="AG120" s="146"/>
      <c r="AH120" s="146"/>
      <c r="AI120" s="146"/>
      <c r="AJ120" s="146"/>
      <c r="AK120" s="146">
        <v>14</v>
      </c>
    </row>
    <row r="121" spans="1:73" x14ac:dyDescent="0.25">
      <c r="A121" s="5" t="s">
        <v>467</v>
      </c>
      <c r="B121" s="147">
        <v>9</v>
      </c>
      <c r="E121" s="147"/>
      <c r="F121" s="147"/>
      <c r="G121" s="147"/>
      <c r="H121" s="147">
        <v>1</v>
      </c>
      <c r="I121" s="147">
        <v>1</v>
      </c>
      <c r="J121" s="147">
        <v>1</v>
      </c>
      <c r="K121" s="147">
        <v>1</v>
      </c>
      <c r="L121" s="147">
        <v>1</v>
      </c>
      <c r="M121" s="147">
        <v>2</v>
      </c>
      <c r="N121" s="147">
        <v>1</v>
      </c>
      <c r="O121" s="147">
        <v>3</v>
      </c>
      <c r="P121" s="147">
        <v>4</v>
      </c>
      <c r="Q121" s="147">
        <v>1</v>
      </c>
      <c r="R121" s="147">
        <v>1</v>
      </c>
      <c r="S121" s="147">
        <v>3</v>
      </c>
      <c r="T121" s="147">
        <v>3</v>
      </c>
      <c r="U121" s="147">
        <v>1</v>
      </c>
      <c r="V121" s="147">
        <v>3</v>
      </c>
      <c r="W121" s="147">
        <v>1</v>
      </c>
      <c r="X121" s="147">
        <v>2</v>
      </c>
      <c r="Y121" s="147">
        <v>4</v>
      </c>
      <c r="Z121" s="147">
        <v>2</v>
      </c>
      <c r="AA121" s="147">
        <v>6</v>
      </c>
      <c r="AB121" s="147">
        <v>6</v>
      </c>
      <c r="AC121" s="147">
        <v>1</v>
      </c>
      <c r="AD121" s="147">
        <v>14</v>
      </c>
      <c r="AE121" s="147"/>
      <c r="AF121" s="3"/>
      <c r="AG121" s="147"/>
      <c r="AH121" s="147"/>
      <c r="AI121" s="147"/>
      <c r="AJ121" s="147"/>
      <c r="AK121" s="147">
        <v>17</v>
      </c>
    </row>
    <row r="122" spans="1:73" x14ac:dyDescent="0.25">
      <c r="A122" s="5" t="s">
        <v>472</v>
      </c>
      <c r="B122" s="151">
        <v>9</v>
      </c>
      <c r="E122" s="151"/>
      <c r="F122" s="151"/>
      <c r="G122" s="151"/>
      <c r="H122" s="151">
        <v>2</v>
      </c>
      <c r="I122" s="151">
        <v>1</v>
      </c>
      <c r="J122" s="151">
        <v>1</v>
      </c>
      <c r="K122" s="151">
        <v>1</v>
      </c>
      <c r="L122" s="151">
        <v>2</v>
      </c>
      <c r="M122" s="151">
        <v>2</v>
      </c>
      <c r="N122" s="151">
        <v>2</v>
      </c>
      <c r="O122" s="151">
        <v>2</v>
      </c>
      <c r="P122" s="151">
        <v>1</v>
      </c>
      <c r="Q122" s="151">
        <v>1</v>
      </c>
      <c r="R122" s="151">
        <v>2</v>
      </c>
      <c r="S122" s="151">
        <v>10</v>
      </c>
      <c r="T122" s="151">
        <v>7</v>
      </c>
      <c r="U122" s="151">
        <v>3</v>
      </c>
      <c r="V122" s="151">
        <v>1</v>
      </c>
      <c r="W122" s="151">
        <v>1</v>
      </c>
      <c r="X122" s="151">
        <v>5</v>
      </c>
      <c r="Y122" s="151">
        <v>7</v>
      </c>
      <c r="Z122" s="151">
        <v>2</v>
      </c>
      <c r="AA122" s="151">
        <v>1</v>
      </c>
      <c r="AB122" s="151"/>
      <c r="AC122" s="151"/>
      <c r="AD122" s="151"/>
      <c r="AE122" s="151"/>
      <c r="AF122" s="3"/>
      <c r="AG122" s="151"/>
      <c r="AH122" s="151"/>
      <c r="AI122" s="151"/>
      <c r="AJ122" s="151"/>
      <c r="AK122" s="151">
        <v>12</v>
      </c>
    </row>
    <row r="123" spans="1:73" x14ac:dyDescent="0.25">
      <c r="A123" s="5" t="s">
        <v>474</v>
      </c>
      <c r="B123" s="155">
        <v>9</v>
      </c>
      <c r="E123" s="155"/>
      <c r="F123" s="155"/>
      <c r="G123" s="155"/>
      <c r="H123" s="155">
        <v>1</v>
      </c>
      <c r="I123" s="155">
        <v>1</v>
      </c>
      <c r="J123" s="155">
        <v>1</v>
      </c>
      <c r="K123" s="155">
        <v>1</v>
      </c>
      <c r="L123" s="155">
        <v>4</v>
      </c>
      <c r="M123" s="155">
        <v>1</v>
      </c>
      <c r="N123" s="155">
        <v>1</v>
      </c>
      <c r="O123" s="155">
        <v>1</v>
      </c>
      <c r="P123" s="155">
        <v>1</v>
      </c>
      <c r="Q123" s="155">
        <v>1</v>
      </c>
      <c r="R123" s="155">
        <v>2</v>
      </c>
      <c r="S123" s="155">
        <v>1</v>
      </c>
      <c r="T123" s="155">
        <v>2</v>
      </c>
      <c r="U123" s="155">
        <v>1</v>
      </c>
      <c r="V123" s="155">
        <v>2</v>
      </c>
      <c r="W123" s="155">
        <v>1</v>
      </c>
      <c r="X123" s="155">
        <v>1</v>
      </c>
      <c r="Y123" s="155">
        <v>6</v>
      </c>
      <c r="Z123" s="155">
        <v>2</v>
      </c>
      <c r="AA123" s="155">
        <v>2</v>
      </c>
      <c r="AB123" s="155">
        <v>3</v>
      </c>
      <c r="AC123" s="155">
        <v>4</v>
      </c>
      <c r="AD123" s="155">
        <v>6</v>
      </c>
      <c r="AE123" s="155">
        <v>8</v>
      </c>
      <c r="AF123" s="3"/>
      <c r="AG123" s="155"/>
      <c r="AH123" s="155"/>
      <c r="AI123" s="155"/>
      <c r="AJ123" s="155"/>
      <c r="AK123" s="155">
        <v>18</v>
      </c>
      <c r="AL123" s="46">
        <v>2210</v>
      </c>
      <c r="AM123" s="77">
        <v>2309</v>
      </c>
    </row>
    <row r="124" spans="1:73" x14ac:dyDescent="0.25">
      <c r="A124" s="5" t="s">
        <v>477</v>
      </c>
      <c r="B124" s="157">
        <v>9</v>
      </c>
      <c r="E124" s="157"/>
      <c r="F124" s="157"/>
      <c r="G124" s="157"/>
      <c r="H124" s="157">
        <v>1</v>
      </c>
      <c r="I124" s="157">
        <v>2</v>
      </c>
      <c r="J124" s="157">
        <v>1</v>
      </c>
      <c r="K124" s="157">
        <v>2</v>
      </c>
      <c r="L124" s="157">
        <v>1</v>
      </c>
      <c r="M124" s="157">
        <v>1</v>
      </c>
      <c r="N124" s="157">
        <v>2</v>
      </c>
      <c r="O124" s="157">
        <v>2</v>
      </c>
      <c r="P124" s="157">
        <v>5</v>
      </c>
      <c r="Q124" s="157">
        <v>4</v>
      </c>
      <c r="R124" s="157">
        <v>5</v>
      </c>
      <c r="S124" s="157">
        <v>3</v>
      </c>
      <c r="T124" s="157">
        <v>1</v>
      </c>
      <c r="U124" s="157">
        <v>2</v>
      </c>
      <c r="V124" s="157">
        <v>5</v>
      </c>
      <c r="W124" s="157">
        <v>3</v>
      </c>
      <c r="X124" s="157">
        <v>11</v>
      </c>
      <c r="Y124" s="157">
        <v>1</v>
      </c>
      <c r="Z124" s="157">
        <v>3</v>
      </c>
      <c r="AA124" s="157">
        <v>2</v>
      </c>
      <c r="AB124" s="157"/>
      <c r="AC124" s="157"/>
      <c r="AD124" s="157"/>
      <c r="AE124" s="157"/>
      <c r="AF124" s="3"/>
      <c r="AG124" s="157"/>
      <c r="AH124" s="157"/>
      <c r="AI124" s="157"/>
      <c r="AJ124" s="157"/>
      <c r="AK124" s="157">
        <v>13</v>
      </c>
    </row>
    <row r="125" spans="1:73" x14ac:dyDescent="0.25">
      <c r="A125" s="5" t="s">
        <v>478</v>
      </c>
      <c r="B125" s="157">
        <v>9</v>
      </c>
      <c r="E125" s="157"/>
      <c r="F125" s="157"/>
      <c r="G125" s="157"/>
      <c r="H125" s="157">
        <v>1</v>
      </c>
      <c r="I125" s="157">
        <v>1</v>
      </c>
      <c r="J125" s="157">
        <v>2</v>
      </c>
      <c r="K125" s="157">
        <v>3</v>
      </c>
      <c r="L125" s="157">
        <v>1</v>
      </c>
      <c r="M125" s="157">
        <v>1</v>
      </c>
      <c r="N125" s="157">
        <v>2</v>
      </c>
      <c r="O125" s="157">
        <v>2</v>
      </c>
      <c r="P125" s="157">
        <v>6</v>
      </c>
      <c r="Q125" s="157">
        <v>2</v>
      </c>
      <c r="R125" s="157">
        <v>1</v>
      </c>
      <c r="S125" s="157">
        <v>2</v>
      </c>
      <c r="T125" s="157">
        <v>1</v>
      </c>
      <c r="U125" s="157">
        <v>2</v>
      </c>
      <c r="V125" s="157">
        <v>3</v>
      </c>
      <c r="W125" s="157">
        <v>2</v>
      </c>
      <c r="X125" s="157">
        <v>1</v>
      </c>
      <c r="Y125" s="157">
        <v>8</v>
      </c>
      <c r="Z125" s="157">
        <v>3</v>
      </c>
      <c r="AA125" s="157">
        <v>4</v>
      </c>
      <c r="AB125" s="157">
        <v>2</v>
      </c>
      <c r="AC125" s="157">
        <v>5</v>
      </c>
      <c r="AD125" s="157">
        <v>3</v>
      </c>
      <c r="AE125" s="157"/>
      <c r="AF125" s="3"/>
      <c r="AG125" s="157"/>
      <c r="AH125" s="157"/>
      <c r="AI125" s="157"/>
      <c r="AJ125" s="157"/>
      <c r="AK125" s="157">
        <v>15</v>
      </c>
    </row>
    <row r="126" spans="1:73" x14ac:dyDescent="0.25">
      <c r="A126" s="5" t="s">
        <v>480</v>
      </c>
      <c r="B126" s="159">
        <v>9</v>
      </c>
      <c r="E126" s="159"/>
      <c r="F126" s="159"/>
      <c r="G126" s="159"/>
      <c r="H126" s="159">
        <v>1</v>
      </c>
      <c r="I126" s="159">
        <v>2</v>
      </c>
      <c r="J126" s="159">
        <v>1</v>
      </c>
      <c r="K126" s="159">
        <v>1</v>
      </c>
      <c r="L126" s="159">
        <v>2</v>
      </c>
      <c r="M126" s="159">
        <v>2</v>
      </c>
      <c r="N126" s="159">
        <v>1</v>
      </c>
      <c r="O126" s="159">
        <v>1</v>
      </c>
      <c r="P126" s="159">
        <v>1</v>
      </c>
      <c r="Q126" s="159">
        <v>1</v>
      </c>
      <c r="R126" s="159">
        <v>2</v>
      </c>
      <c r="S126" s="159">
        <v>2</v>
      </c>
      <c r="T126" s="159">
        <v>6</v>
      </c>
      <c r="U126" s="159">
        <v>2</v>
      </c>
      <c r="V126" s="159">
        <v>3</v>
      </c>
      <c r="W126" s="159">
        <v>3</v>
      </c>
      <c r="X126" s="159">
        <v>1</v>
      </c>
      <c r="Y126" s="159">
        <v>1</v>
      </c>
      <c r="Z126" s="159">
        <v>2</v>
      </c>
      <c r="AA126" s="159">
        <v>8</v>
      </c>
      <c r="AB126" s="159">
        <v>6</v>
      </c>
      <c r="AC126" s="159">
        <v>4</v>
      </c>
      <c r="AD126" s="159">
        <v>3</v>
      </c>
      <c r="AE126" s="159">
        <v>12</v>
      </c>
      <c r="AF126" s="3"/>
      <c r="AG126" s="159"/>
      <c r="AH126" s="159"/>
      <c r="AI126" s="159"/>
      <c r="AJ126" s="159"/>
      <c r="AK126" s="159">
        <v>15</v>
      </c>
    </row>
    <row r="127" spans="1:73" x14ac:dyDescent="0.25">
      <c r="A127" s="5" t="s">
        <v>486</v>
      </c>
      <c r="B127" s="161">
        <v>9</v>
      </c>
      <c r="E127" s="161"/>
      <c r="F127" s="161"/>
      <c r="G127" s="161"/>
      <c r="H127" s="161">
        <v>1</v>
      </c>
      <c r="I127" s="161">
        <v>2</v>
      </c>
      <c r="J127" s="161">
        <v>1</v>
      </c>
      <c r="K127" s="161">
        <v>3</v>
      </c>
      <c r="L127" s="161">
        <v>1</v>
      </c>
      <c r="M127" s="161">
        <v>1</v>
      </c>
      <c r="N127" s="161">
        <v>1</v>
      </c>
      <c r="O127" s="161">
        <v>1</v>
      </c>
      <c r="P127" s="161">
        <v>3</v>
      </c>
      <c r="Q127" s="161">
        <v>1</v>
      </c>
      <c r="R127" s="161">
        <v>3</v>
      </c>
      <c r="S127" s="161">
        <v>1</v>
      </c>
      <c r="T127" s="161">
        <v>4</v>
      </c>
      <c r="U127" s="161">
        <v>3</v>
      </c>
      <c r="V127" s="161">
        <v>5</v>
      </c>
      <c r="W127" s="161">
        <v>2</v>
      </c>
      <c r="X127" s="161">
        <v>8</v>
      </c>
      <c r="Y127" s="161">
        <v>2</v>
      </c>
      <c r="Z127" s="161">
        <v>4</v>
      </c>
      <c r="AA127" s="161">
        <v>3</v>
      </c>
      <c r="AB127" s="161"/>
      <c r="AC127" s="161"/>
      <c r="AD127" s="161"/>
      <c r="AE127" s="161"/>
      <c r="AF127" s="3"/>
      <c r="AG127" s="161"/>
      <c r="AH127" s="161"/>
      <c r="AI127" s="161"/>
      <c r="AJ127" s="161"/>
      <c r="AK127" s="161">
        <v>14</v>
      </c>
    </row>
    <row r="128" spans="1:73" x14ac:dyDescent="0.25">
      <c r="A128" s="5" t="s">
        <v>487</v>
      </c>
      <c r="B128" s="162">
        <v>9</v>
      </c>
      <c r="E128" s="162"/>
      <c r="F128" s="162"/>
      <c r="G128" s="162"/>
      <c r="H128" s="162">
        <v>4</v>
      </c>
      <c r="I128" s="162">
        <v>1</v>
      </c>
      <c r="J128" s="162">
        <v>1</v>
      </c>
      <c r="K128" s="162">
        <v>1</v>
      </c>
      <c r="L128" s="162">
        <v>2</v>
      </c>
      <c r="M128" s="162">
        <v>1</v>
      </c>
      <c r="N128" s="162">
        <v>3</v>
      </c>
      <c r="O128" s="162">
        <v>1</v>
      </c>
      <c r="P128" s="162">
        <v>1</v>
      </c>
      <c r="Q128" s="162">
        <v>4</v>
      </c>
      <c r="R128" s="162">
        <v>2</v>
      </c>
      <c r="S128" s="162">
        <v>1</v>
      </c>
      <c r="T128" s="162">
        <v>1</v>
      </c>
      <c r="U128" s="162">
        <v>1</v>
      </c>
      <c r="V128" s="162">
        <v>1</v>
      </c>
      <c r="W128" s="162">
        <v>9</v>
      </c>
      <c r="X128" s="162">
        <v>1</v>
      </c>
      <c r="Y128" s="162">
        <v>8</v>
      </c>
      <c r="Z128" s="162">
        <v>1</v>
      </c>
      <c r="AA128" s="162"/>
      <c r="AB128" s="162"/>
      <c r="AC128" s="162"/>
      <c r="AD128" s="162"/>
      <c r="AE128" s="162"/>
      <c r="AF128" s="3"/>
      <c r="AG128" s="162"/>
      <c r="AH128" s="162"/>
      <c r="AI128" s="162"/>
      <c r="AJ128" s="162"/>
      <c r="AK128" s="162">
        <v>15</v>
      </c>
    </row>
    <row r="129" spans="1:37" x14ac:dyDescent="0.25">
      <c r="A129" s="5" t="s">
        <v>489</v>
      </c>
      <c r="B129" s="162">
        <v>9</v>
      </c>
      <c r="E129" s="162"/>
      <c r="F129" s="162"/>
      <c r="G129" s="162"/>
      <c r="H129" s="162">
        <v>1</v>
      </c>
      <c r="I129" s="162">
        <v>1</v>
      </c>
      <c r="J129" s="162">
        <v>3</v>
      </c>
      <c r="K129" s="162">
        <v>2</v>
      </c>
      <c r="L129" s="162">
        <v>1</v>
      </c>
      <c r="M129" s="162">
        <v>1</v>
      </c>
      <c r="N129" s="162">
        <v>4</v>
      </c>
      <c r="O129" s="162">
        <v>1</v>
      </c>
      <c r="P129" s="162">
        <v>1</v>
      </c>
      <c r="Q129" s="162">
        <v>1</v>
      </c>
      <c r="R129" s="162">
        <v>2</v>
      </c>
      <c r="S129" s="162">
        <v>1</v>
      </c>
      <c r="T129" s="162">
        <v>2</v>
      </c>
      <c r="U129" s="162">
        <v>4</v>
      </c>
      <c r="V129" s="162">
        <v>1</v>
      </c>
      <c r="W129" s="162">
        <v>1</v>
      </c>
      <c r="X129" s="162">
        <v>6</v>
      </c>
      <c r="Y129" s="162">
        <v>2</v>
      </c>
      <c r="Z129" s="162">
        <v>6</v>
      </c>
      <c r="AA129" s="162">
        <v>5</v>
      </c>
      <c r="AB129" s="162">
        <v>4</v>
      </c>
      <c r="AC129" s="162">
        <v>7</v>
      </c>
      <c r="AD129" s="162"/>
      <c r="AE129" s="162"/>
      <c r="AF129" s="3"/>
      <c r="AG129" s="162"/>
      <c r="AH129" s="162"/>
      <c r="AI129" s="162"/>
      <c r="AJ129" s="162"/>
      <c r="AK129" s="162">
        <v>16</v>
      </c>
    </row>
    <row r="130" spans="1:37" x14ac:dyDescent="0.25">
      <c r="A130" s="5" t="s">
        <v>490</v>
      </c>
      <c r="B130" s="163">
        <v>9</v>
      </c>
      <c r="E130" s="163"/>
      <c r="F130" s="163"/>
      <c r="G130" s="163"/>
      <c r="H130" s="163">
        <v>1</v>
      </c>
      <c r="I130" s="163">
        <v>1</v>
      </c>
      <c r="J130" s="163">
        <v>1</v>
      </c>
      <c r="K130" s="163">
        <v>2</v>
      </c>
      <c r="L130" s="163">
        <v>1</v>
      </c>
      <c r="M130" s="163">
        <v>1</v>
      </c>
      <c r="N130" s="163">
        <v>1</v>
      </c>
      <c r="O130" s="163">
        <v>1</v>
      </c>
      <c r="P130" s="163">
        <v>1</v>
      </c>
      <c r="Q130" s="163">
        <v>1</v>
      </c>
      <c r="R130" s="163">
        <v>2</v>
      </c>
      <c r="S130" s="163">
        <v>2</v>
      </c>
      <c r="T130" s="163">
        <v>5</v>
      </c>
      <c r="U130" s="163">
        <v>4</v>
      </c>
      <c r="V130" s="163">
        <v>3</v>
      </c>
      <c r="W130" s="163">
        <v>2</v>
      </c>
      <c r="X130" s="163">
        <v>1</v>
      </c>
      <c r="Y130" s="163">
        <v>3</v>
      </c>
      <c r="Z130" s="163">
        <v>3</v>
      </c>
      <c r="AA130" s="163">
        <v>3</v>
      </c>
      <c r="AB130" s="163">
        <v>2</v>
      </c>
      <c r="AC130" s="163">
        <v>2</v>
      </c>
      <c r="AD130" s="163">
        <v>1</v>
      </c>
      <c r="AE130" s="163">
        <v>5</v>
      </c>
      <c r="AF130" s="3">
        <v>1</v>
      </c>
      <c r="AG130" s="163">
        <v>3</v>
      </c>
      <c r="AH130" s="163"/>
      <c r="AI130" s="163"/>
      <c r="AJ130" s="163"/>
      <c r="AK130" s="163">
        <v>17</v>
      </c>
    </row>
    <row r="131" spans="1:37" x14ac:dyDescent="0.25">
      <c r="A131" s="5" t="s">
        <v>491</v>
      </c>
      <c r="B131" s="164">
        <v>9</v>
      </c>
      <c r="E131" s="164"/>
      <c r="F131" s="164"/>
      <c r="G131" s="164"/>
      <c r="H131" s="164">
        <v>1</v>
      </c>
      <c r="I131" s="164">
        <v>1</v>
      </c>
      <c r="J131" s="164">
        <v>1</v>
      </c>
      <c r="K131" s="164">
        <v>1</v>
      </c>
      <c r="L131" s="164">
        <v>1</v>
      </c>
      <c r="M131" s="164">
        <v>1</v>
      </c>
      <c r="N131" s="164">
        <v>2</v>
      </c>
      <c r="O131" s="164">
        <v>3</v>
      </c>
      <c r="P131" s="164">
        <v>1</v>
      </c>
      <c r="Q131" s="164">
        <v>1</v>
      </c>
      <c r="R131" s="164">
        <v>3</v>
      </c>
      <c r="S131" s="164">
        <v>2</v>
      </c>
      <c r="T131" s="164">
        <v>1</v>
      </c>
      <c r="U131" s="164">
        <v>1</v>
      </c>
      <c r="V131" s="164">
        <v>1</v>
      </c>
      <c r="W131" s="164">
        <v>17</v>
      </c>
      <c r="X131" s="164">
        <v>7</v>
      </c>
      <c r="Y131" s="164">
        <v>1</v>
      </c>
      <c r="Z131" s="164"/>
      <c r="AA131" s="164"/>
      <c r="AB131" s="164"/>
      <c r="AC131" s="164"/>
      <c r="AD131" s="164"/>
      <c r="AE131" s="164"/>
      <c r="AF131" s="3"/>
      <c r="AG131" s="164"/>
      <c r="AH131" s="164"/>
      <c r="AI131" s="164"/>
      <c r="AJ131" s="164"/>
      <c r="AK131" s="164">
        <v>15</v>
      </c>
    </row>
    <row r="132" spans="1:37" x14ac:dyDescent="0.25">
      <c r="A132" s="5" t="s">
        <v>493</v>
      </c>
      <c r="B132" s="165">
        <v>9</v>
      </c>
      <c r="E132" s="165"/>
      <c r="F132" s="165"/>
      <c r="G132" s="165"/>
      <c r="H132" s="165">
        <v>1</v>
      </c>
      <c r="I132" s="165">
        <v>2</v>
      </c>
      <c r="J132" s="165">
        <v>1</v>
      </c>
      <c r="K132" s="165">
        <v>1</v>
      </c>
      <c r="L132" s="165">
        <v>1</v>
      </c>
      <c r="M132" s="165">
        <v>2</v>
      </c>
      <c r="N132" s="165">
        <v>1</v>
      </c>
      <c r="O132" s="165">
        <v>1</v>
      </c>
      <c r="P132" s="165">
        <v>3</v>
      </c>
      <c r="Q132" s="165">
        <v>2</v>
      </c>
      <c r="R132" s="165">
        <v>1</v>
      </c>
      <c r="S132" s="165">
        <v>4</v>
      </c>
      <c r="T132" s="165">
        <v>2</v>
      </c>
      <c r="U132" s="165">
        <v>4</v>
      </c>
      <c r="V132" s="165">
        <v>1</v>
      </c>
      <c r="W132" s="165">
        <v>1</v>
      </c>
      <c r="X132" s="165">
        <v>6</v>
      </c>
      <c r="Y132" s="165">
        <v>1</v>
      </c>
      <c r="Z132" s="165">
        <v>1</v>
      </c>
      <c r="AA132" s="165">
        <v>7</v>
      </c>
      <c r="AB132" s="165">
        <v>11</v>
      </c>
      <c r="AC132" s="165"/>
      <c r="AD132" s="165"/>
      <c r="AE132" s="165"/>
      <c r="AF132" s="3"/>
      <c r="AG132" s="165"/>
      <c r="AH132" s="165"/>
      <c r="AI132" s="165"/>
      <c r="AJ132" s="165"/>
      <c r="AK132" s="165">
        <v>16</v>
      </c>
    </row>
    <row r="133" spans="1:37" x14ac:dyDescent="0.25">
      <c r="A133" s="5" t="s">
        <v>495</v>
      </c>
      <c r="B133" s="165">
        <v>9</v>
      </c>
      <c r="E133" s="165"/>
      <c r="F133" s="165"/>
      <c r="G133" s="165"/>
      <c r="H133" s="165">
        <v>1</v>
      </c>
      <c r="I133" s="165">
        <v>1</v>
      </c>
      <c r="J133" s="165">
        <v>1</v>
      </c>
      <c r="K133" s="165">
        <v>2</v>
      </c>
      <c r="L133" s="165">
        <v>2</v>
      </c>
      <c r="M133" s="165">
        <v>1</v>
      </c>
      <c r="N133" s="165">
        <v>2</v>
      </c>
      <c r="O133" s="165">
        <v>4</v>
      </c>
      <c r="P133" s="165">
        <v>1</v>
      </c>
      <c r="Q133" s="165">
        <v>2</v>
      </c>
      <c r="R133" s="165">
        <v>2</v>
      </c>
      <c r="S133" s="165">
        <v>1</v>
      </c>
      <c r="T133" s="165">
        <v>3</v>
      </c>
      <c r="U133" s="165">
        <v>1</v>
      </c>
      <c r="V133" s="165">
        <v>1</v>
      </c>
      <c r="W133" s="165">
        <v>1</v>
      </c>
      <c r="X133" s="165">
        <v>1</v>
      </c>
      <c r="Y133" s="165">
        <v>1</v>
      </c>
      <c r="Z133" s="165">
        <v>12</v>
      </c>
      <c r="AA133" s="165">
        <v>6</v>
      </c>
      <c r="AB133" s="165">
        <v>4</v>
      </c>
      <c r="AC133" s="165"/>
      <c r="AD133" s="165"/>
      <c r="AE133" s="165"/>
      <c r="AF133" s="3"/>
      <c r="AG133" s="165"/>
      <c r="AH133" s="165"/>
      <c r="AI133" s="165"/>
      <c r="AJ133" s="165"/>
      <c r="AK133" s="165">
        <v>18</v>
      </c>
    </row>
    <row r="134" spans="1:37" x14ac:dyDescent="0.25">
      <c r="A134" s="5" t="s">
        <v>496</v>
      </c>
      <c r="B134" s="165">
        <v>9</v>
      </c>
      <c r="E134" s="165"/>
      <c r="F134" s="165"/>
      <c r="G134" s="165"/>
      <c r="H134" s="165">
        <v>1</v>
      </c>
      <c r="I134" s="165">
        <v>1</v>
      </c>
      <c r="J134" s="165">
        <v>3</v>
      </c>
      <c r="K134" s="165">
        <v>1</v>
      </c>
      <c r="L134" s="165">
        <v>1</v>
      </c>
      <c r="M134" s="165">
        <v>2</v>
      </c>
      <c r="N134" s="165">
        <v>2</v>
      </c>
      <c r="O134" s="165">
        <v>1</v>
      </c>
      <c r="P134" s="165">
        <v>1</v>
      </c>
      <c r="Q134" s="165">
        <v>1</v>
      </c>
      <c r="R134" s="165">
        <v>1</v>
      </c>
      <c r="S134" s="165">
        <v>3</v>
      </c>
      <c r="T134" s="165">
        <v>1</v>
      </c>
      <c r="U134" s="165">
        <v>1</v>
      </c>
      <c r="V134" s="165">
        <v>3</v>
      </c>
      <c r="W134" s="165">
        <v>9</v>
      </c>
      <c r="X134" s="165">
        <v>1</v>
      </c>
      <c r="Y134" s="165">
        <v>8</v>
      </c>
      <c r="Z134" s="165">
        <v>8</v>
      </c>
      <c r="AA134" s="165">
        <v>2</v>
      </c>
      <c r="AB134" s="165">
        <v>2</v>
      </c>
      <c r="AC134" s="165"/>
      <c r="AD134" s="165"/>
      <c r="AE134" s="165"/>
      <c r="AF134" s="3"/>
      <c r="AG134" s="165"/>
      <c r="AH134" s="165"/>
      <c r="AI134" s="165"/>
      <c r="AJ134" s="165"/>
      <c r="AK134" s="165">
        <v>15</v>
      </c>
    </row>
    <row r="135" spans="1:37" x14ac:dyDescent="0.25">
      <c r="A135" s="5" t="s">
        <v>497</v>
      </c>
      <c r="B135" s="165">
        <v>9</v>
      </c>
      <c r="E135" s="165"/>
      <c r="F135" s="165"/>
      <c r="G135" s="165"/>
      <c r="H135" s="165">
        <v>1</v>
      </c>
      <c r="I135" s="165">
        <v>1</v>
      </c>
      <c r="J135" s="165">
        <v>1</v>
      </c>
      <c r="K135" s="165">
        <v>1</v>
      </c>
      <c r="L135" s="165">
        <v>1</v>
      </c>
      <c r="M135" s="165">
        <v>1</v>
      </c>
      <c r="N135" s="165">
        <v>3</v>
      </c>
      <c r="O135" s="165">
        <v>2</v>
      </c>
      <c r="P135" s="165">
        <v>2</v>
      </c>
      <c r="Q135" s="165">
        <v>1</v>
      </c>
      <c r="R135" s="165">
        <v>5</v>
      </c>
      <c r="S135" s="165">
        <v>1</v>
      </c>
      <c r="T135" s="165">
        <v>8</v>
      </c>
      <c r="U135" s="165">
        <v>2</v>
      </c>
      <c r="V135" s="165">
        <v>4</v>
      </c>
      <c r="W135" s="165">
        <v>3</v>
      </c>
      <c r="X135" s="165">
        <v>3</v>
      </c>
      <c r="Y135" s="165">
        <v>1</v>
      </c>
      <c r="Z135" s="165">
        <v>1</v>
      </c>
      <c r="AA135" s="165">
        <v>1</v>
      </c>
      <c r="AB135" s="165">
        <v>4</v>
      </c>
      <c r="AC135" s="165">
        <v>1</v>
      </c>
      <c r="AD135" s="165">
        <v>3</v>
      </c>
      <c r="AE135" s="165">
        <v>6</v>
      </c>
      <c r="AF135" s="3"/>
      <c r="AG135" s="165"/>
      <c r="AH135" s="165"/>
      <c r="AI135" s="165"/>
      <c r="AJ135" s="165"/>
      <c r="AK135" s="165">
        <v>14</v>
      </c>
    </row>
    <row r="136" spans="1:37" x14ac:dyDescent="0.25">
      <c r="A136" s="5" t="s">
        <v>500</v>
      </c>
      <c r="B136" s="169">
        <v>9</v>
      </c>
      <c r="E136" s="169"/>
      <c r="F136" s="169"/>
      <c r="G136" s="169"/>
      <c r="H136" s="169">
        <v>1</v>
      </c>
      <c r="I136" s="169">
        <v>1</v>
      </c>
      <c r="J136" s="169">
        <v>1</v>
      </c>
      <c r="K136" s="169">
        <v>1</v>
      </c>
      <c r="L136" s="169">
        <v>1</v>
      </c>
      <c r="M136" s="169">
        <v>1</v>
      </c>
      <c r="N136" s="169">
        <v>1</v>
      </c>
      <c r="O136" s="169">
        <v>1</v>
      </c>
      <c r="P136" s="169">
        <v>1</v>
      </c>
      <c r="Q136" s="169">
        <v>2</v>
      </c>
      <c r="R136" s="169">
        <v>1</v>
      </c>
      <c r="S136" s="169">
        <v>2</v>
      </c>
      <c r="T136" s="169">
        <v>1</v>
      </c>
      <c r="U136" s="169">
        <v>2</v>
      </c>
      <c r="V136" s="169">
        <v>6</v>
      </c>
      <c r="W136" s="169">
        <v>1</v>
      </c>
      <c r="X136" s="169">
        <v>3</v>
      </c>
      <c r="Y136" s="169">
        <v>3</v>
      </c>
      <c r="Z136" s="169">
        <v>4</v>
      </c>
      <c r="AA136" s="169">
        <v>2</v>
      </c>
      <c r="AB136" s="169">
        <v>4</v>
      </c>
      <c r="AC136" s="169">
        <v>4</v>
      </c>
      <c r="AD136" s="169">
        <v>3</v>
      </c>
      <c r="AE136" s="169">
        <v>2</v>
      </c>
      <c r="AF136" s="3">
        <v>4</v>
      </c>
      <c r="AG136" s="169"/>
      <c r="AH136" s="169"/>
      <c r="AI136" s="169"/>
      <c r="AJ136" s="169"/>
      <c r="AK136" s="169">
        <v>18</v>
      </c>
    </row>
    <row r="137" spans="1:37" x14ac:dyDescent="0.25">
      <c r="A137" s="5" t="s">
        <v>502</v>
      </c>
      <c r="B137" s="169">
        <v>9</v>
      </c>
      <c r="E137" s="169"/>
      <c r="F137" s="169"/>
      <c r="G137" s="169"/>
      <c r="H137" s="169">
        <v>1</v>
      </c>
      <c r="I137" s="169">
        <v>1</v>
      </c>
      <c r="J137" s="169">
        <v>1</v>
      </c>
      <c r="K137" s="169">
        <v>1</v>
      </c>
      <c r="L137" s="169">
        <v>1</v>
      </c>
      <c r="M137" s="169">
        <v>1</v>
      </c>
      <c r="N137" s="169">
        <v>1</v>
      </c>
      <c r="O137" s="169">
        <v>1</v>
      </c>
      <c r="P137" s="169">
        <v>2</v>
      </c>
      <c r="Q137" s="169">
        <v>4</v>
      </c>
      <c r="R137" s="169">
        <v>3</v>
      </c>
      <c r="S137" s="169">
        <v>4</v>
      </c>
      <c r="T137" s="169">
        <v>4</v>
      </c>
      <c r="U137" s="169">
        <v>2</v>
      </c>
      <c r="V137" s="169">
        <v>1</v>
      </c>
      <c r="W137" s="169">
        <v>5</v>
      </c>
      <c r="X137" s="169">
        <v>1</v>
      </c>
      <c r="Y137" s="169">
        <v>1</v>
      </c>
      <c r="Z137" s="169">
        <v>8</v>
      </c>
      <c r="AA137" s="169">
        <v>2</v>
      </c>
      <c r="AB137" s="169">
        <v>3</v>
      </c>
      <c r="AC137" s="169">
        <v>7</v>
      </c>
      <c r="AD137" s="169">
        <v>2</v>
      </c>
      <c r="AE137" s="169"/>
      <c r="AF137" s="3"/>
      <c r="AG137" s="169"/>
      <c r="AH137" s="169"/>
      <c r="AI137" s="169"/>
      <c r="AJ137" s="169"/>
      <c r="AK137" s="169">
        <v>15</v>
      </c>
    </row>
    <row r="138" spans="1:37" x14ac:dyDescent="0.25">
      <c r="A138" s="5" t="s">
        <v>509</v>
      </c>
      <c r="B138" s="171">
        <v>9</v>
      </c>
      <c r="E138" s="171"/>
      <c r="F138" s="171"/>
      <c r="G138" s="171"/>
      <c r="H138" s="171">
        <v>1</v>
      </c>
      <c r="I138" s="171">
        <v>1</v>
      </c>
      <c r="J138" s="171">
        <v>1</v>
      </c>
      <c r="K138" s="171">
        <v>6</v>
      </c>
      <c r="L138" s="171">
        <v>1</v>
      </c>
      <c r="M138" s="171">
        <v>3</v>
      </c>
      <c r="N138" s="171">
        <v>2</v>
      </c>
      <c r="O138" s="171">
        <v>3</v>
      </c>
      <c r="P138" s="171">
        <v>1</v>
      </c>
      <c r="Q138" s="171">
        <v>2</v>
      </c>
      <c r="R138" s="171">
        <v>3</v>
      </c>
      <c r="S138" s="171">
        <v>2</v>
      </c>
      <c r="T138" s="171">
        <v>1</v>
      </c>
      <c r="U138" s="171">
        <v>2</v>
      </c>
      <c r="V138" s="171">
        <v>2</v>
      </c>
      <c r="W138" s="171">
        <v>2</v>
      </c>
      <c r="X138" s="171">
        <v>1</v>
      </c>
      <c r="Y138" s="171">
        <v>2</v>
      </c>
      <c r="Z138" s="171">
        <v>1</v>
      </c>
      <c r="AA138" s="171">
        <v>1</v>
      </c>
      <c r="AB138" s="171">
        <v>1</v>
      </c>
      <c r="AC138" s="171">
        <v>1</v>
      </c>
      <c r="AD138" s="171">
        <v>3</v>
      </c>
      <c r="AE138" s="171"/>
      <c r="AF138" s="3"/>
      <c r="AG138" s="171"/>
      <c r="AH138" s="171"/>
      <c r="AI138" s="171"/>
      <c r="AJ138" s="171"/>
      <c r="AK138" s="171">
        <v>14</v>
      </c>
    </row>
    <row r="139" spans="1:37" x14ac:dyDescent="0.25">
      <c r="A139" s="5" t="s">
        <v>510</v>
      </c>
      <c r="B139" s="171">
        <v>9</v>
      </c>
      <c r="E139" s="171"/>
      <c r="F139" s="171"/>
      <c r="G139" s="171"/>
      <c r="H139" s="171">
        <v>1</v>
      </c>
      <c r="I139" s="171">
        <v>2</v>
      </c>
      <c r="J139" s="171">
        <v>1</v>
      </c>
      <c r="K139" s="171">
        <v>3</v>
      </c>
      <c r="L139" s="171">
        <v>2</v>
      </c>
      <c r="M139" s="171">
        <v>2</v>
      </c>
      <c r="N139" s="171">
        <v>1</v>
      </c>
      <c r="O139" s="171">
        <v>4</v>
      </c>
      <c r="P139" s="171">
        <v>1</v>
      </c>
      <c r="Q139" s="171">
        <v>1</v>
      </c>
      <c r="R139" s="171">
        <v>1</v>
      </c>
      <c r="S139" s="171">
        <v>1</v>
      </c>
      <c r="T139" s="171">
        <v>1</v>
      </c>
      <c r="U139" s="171">
        <v>1</v>
      </c>
      <c r="V139" s="171">
        <v>2</v>
      </c>
      <c r="W139" s="171">
        <v>5</v>
      </c>
      <c r="X139" s="171">
        <v>2</v>
      </c>
      <c r="Y139" s="171">
        <v>1</v>
      </c>
      <c r="Z139" s="171">
        <v>7</v>
      </c>
      <c r="AA139" s="171">
        <v>3</v>
      </c>
      <c r="AB139" s="171">
        <v>1</v>
      </c>
      <c r="AC139" s="171">
        <v>1</v>
      </c>
      <c r="AD139" s="171">
        <v>10</v>
      </c>
      <c r="AE139" s="171"/>
      <c r="AF139" s="3"/>
      <c r="AG139" s="171"/>
      <c r="AH139" s="171"/>
      <c r="AI139" s="171"/>
      <c r="AJ139" s="171"/>
      <c r="AK139" s="171">
        <v>16</v>
      </c>
    </row>
    <row r="140" spans="1:37" x14ac:dyDescent="0.25">
      <c r="A140" s="5" t="s">
        <v>511</v>
      </c>
      <c r="B140" s="171">
        <v>9</v>
      </c>
      <c r="E140" s="171"/>
      <c r="F140" s="171"/>
      <c r="G140" s="171"/>
      <c r="H140" s="171">
        <v>1</v>
      </c>
      <c r="I140" s="171">
        <v>1</v>
      </c>
      <c r="J140" s="171">
        <v>3</v>
      </c>
      <c r="K140" s="171">
        <v>1</v>
      </c>
      <c r="L140" s="171">
        <v>2</v>
      </c>
      <c r="M140" s="171">
        <v>1</v>
      </c>
      <c r="N140" s="171">
        <v>1</v>
      </c>
      <c r="O140" s="171">
        <v>1</v>
      </c>
      <c r="P140" s="171">
        <v>7</v>
      </c>
      <c r="Q140" s="171">
        <v>2</v>
      </c>
      <c r="R140" s="171">
        <v>5</v>
      </c>
      <c r="S140" s="171">
        <v>1</v>
      </c>
      <c r="T140" s="171">
        <v>1</v>
      </c>
      <c r="U140" s="171">
        <v>1</v>
      </c>
      <c r="V140" s="171">
        <v>5</v>
      </c>
      <c r="W140" s="171">
        <v>4</v>
      </c>
      <c r="X140" s="171">
        <v>2</v>
      </c>
      <c r="Y140" s="171">
        <v>1</v>
      </c>
      <c r="Z140" s="171">
        <v>2</v>
      </c>
      <c r="AA140" s="171">
        <v>5</v>
      </c>
      <c r="AB140" s="171">
        <v>2</v>
      </c>
      <c r="AC140" s="171">
        <v>1</v>
      </c>
      <c r="AD140" s="171"/>
      <c r="AE140" s="171"/>
      <c r="AF140" s="3"/>
      <c r="AG140" s="171"/>
      <c r="AH140" s="171"/>
      <c r="AI140" s="171"/>
      <c r="AJ140" s="171"/>
      <c r="AK140" s="171">
        <v>14</v>
      </c>
    </row>
    <row r="141" spans="1:37" x14ac:dyDescent="0.25">
      <c r="A141" s="5" t="s">
        <v>515</v>
      </c>
      <c r="B141" s="172">
        <v>9</v>
      </c>
      <c r="E141" s="172"/>
      <c r="F141" s="172"/>
      <c r="G141" s="172"/>
      <c r="H141" s="172">
        <v>1</v>
      </c>
      <c r="I141" s="172">
        <v>1</v>
      </c>
      <c r="J141" s="172">
        <v>1</v>
      </c>
      <c r="K141" s="172">
        <v>2</v>
      </c>
      <c r="L141" s="172">
        <v>1</v>
      </c>
      <c r="M141" s="172">
        <v>1</v>
      </c>
      <c r="N141" s="172">
        <v>4</v>
      </c>
      <c r="O141" s="172">
        <v>1</v>
      </c>
      <c r="P141" s="172">
        <v>1</v>
      </c>
      <c r="Q141" s="172">
        <v>2</v>
      </c>
      <c r="R141" s="172">
        <v>1</v>
      </c>
      <c r="S141" s="172">
        <v>6</v>
      </c>
      <c r="T141" s="172">
        <v>3</v>
      </c>
      <c r="U141" s="172">
        <v>2</v>
      </c>
      <c r="V141" s="172">
        <v>2</v>
      </c>
      <c r="W141" s="172">
        <v>4</v>
      </c>
      <c r="X141" s="172"/>
      <c r="Y141" s="172"/>
      <c r="Z141" s="172"/>
      <c r="AA141" s="172"/>
      <c r="AB141" s="172"/>
      <c r="AC141" s="172"/>
      <c r="AD141" s="172"/>
      <c r="AE141" s="172"/>
      <c r="AF141" s="3"/>
      <c r="AG141" s="172"/>
      <c r="AH141" s="172"/>
      <c r="AI141" s="172"/>
      <c r="AJ141" s="172"/>
      <c r="AK141" s="172">
        <v>15</v>
      </c>
    </row>
    <row r="142" spans="1:37" x14ac:dyDescent="0.25">
      <c r="A142" s="5" t="s">
        <v>516</v>
      </c>
      <c r="B142" s="172">
        <v>9</v>
      </c>
      <c r="E142" s="172"/>
      <c r="F142" s="172"/>
      <c r="G142" s="172"/>
      <c r="H142" s="172">
        <v>1</v>
      </c>
      <c r="I142" s="172">
        <v>1</v>
      </c>
      <c r="J142" s="172">
        <v>1</v>
      </c>
      <c r="K142" s="172">
        <v>1</v>
      </c>
      <c r="L142" s="172">
        <v>1</v>
      </c>
      <c r="M142" s="172">
        <v>1</v>
      </c>
      <c r="N142" s="172">
        <v>2</v>
      </c>
      <c r="O142" s="172">
        <v>1</v>
      </c>
      <c r="P142" s="172">
        <v>1</v>
      </c>
      <c r="Q142" s="172">
        <v>1</v>
      </c>
      <c r="R142" s="172">
        <v>1</v>
      </c>
      <c r="S142" s="172">
        <v>3</v>
      </c>
      <c r="T142" s="172">
        <v>1</v>
      </c>
      <c r="U142" s="172">
        <v>1</v>
      </c>
      <c r="V142" s="172">
        <v>3</v>
      </c>
      <c r="W142" s="172">
        <v>4</v>
      </c>
      <c r="X142" s="172">
        <v>1</v>
      </c>
      <c r="Y142" s="172">
        <v>2</v>
      </c>
      <c r="Z142" s="172">
        <v>5</v>
      </c>
      <c r="AA142" s="172">
        <v>6</v>
      </c>
      <c r="AB142" s="172"/>
      <c r="AC142" s="172"/>
      <c r="AD142" s="172"/>
      <c r="AE142" s="172"/>
      <c r="AF142" s="3"/>
      <c r="AG142" s="172"/>
      <c r="AH142" s="172"/>
      <c r="AI142" s="172"/>
      <c r="AJ142" s="172"/>
      <c r="AK142" s="172">
        <v>18</v>
      </c>
    </row>
    <row r="143" spans="1:37" x14ac:dyDescent="0.25">
      <c r="A143" s="5" t="s">
        <v>517</v>
      </c>
      <c r="B143" s="172">
        <v>9</v>
      </c>
      <c r="E143" s="172"/>
      <c r="F143" s="172"/>
      <c r="G143" s="172"/>
      <c r="H143" s="172">
        <v>2</v>
      </c>
      <c r="I143" s="172">
        <v>1</v>
      </c>
      <c r="J143" s="172">
        <v>4</v>
      </c>
      <c r="K143" s="172">
        <v>1</v>
      </c>
      <c r="L143" s="172">
        <v>1</v>
      </c>
      <c r="M143" s="172">
        <v>2</v>
      </c>
      <c r="N143" s="172">
        <v>1</v>
      </c>
      <c r="O143" s="172">
        <v>1</v>
      </c>
      <c r="P143" s="172">
        <v>1</v>
      </c>
      <c r="Q143" s="172">
        <v>1</v>
      </c>
      <c r="R143" s="172">
        <v>2</v>
      </c>
      <c r="S143" s="172">
        <v>2</v>
      </c>
      <c r="T143" s="172">
        <v>8</v>
      </c>
      <c r="U143" s="172">
        <v>2</v>
      </c>
      <c r="V143" s="172">
        <v>2</v>
      </c>
      <c r="W143" s="172">
        <v>3</v>
      </c>
      <c r="X143" s="172">
        <v>11</v>
      </c>
      <c r="Y143" s="172">
        <v>1</v>
      </c>
      <c r="Z143" s="172">
        <v>2</v>
      </c>
      <c r="AA143" s="172">
        <v>6</v>
      </c>
      <c r="AB143" s="172"/>
      <c r="AC143" s="172"/>
      <c r="AD143" s="172"/>
      <c r="AE143" s="172"/>
      <c r="AF143" s="3"/>
      <c r="AG143" s="172"/>
      <c r="AH143" s="172"/>
      <c r="AI143" s="172"/>
      <c r="AJ143" s="172"/>
      <c r="AK143" s="172">
        <v>14</v>
      </c>
    </row>
    <row r="144" spans="1:37" x14ac:dyDescent="0.25">
      <c r="A144" s="5" t="s">
        <v>518</v>
      </c>
      <c r="B144" s="172">
        <v>9</v>
      </c>
      <c r="E144" s="172"/>
      <c r="F144" s="172"/>
      <c r="G144" s="172"/>
      <c r="H144" s="172">
        <v>1</v>
      </c>
      <c r="I144" s="172">
        <v>1</v>
      </c>
      <c r="J144" s="172">
        <v>2</v>
      </c>
      <c r="K144" s="172">
        <v>1</v>
      </c>
      <c r="L144" s="172">
        <v>1</v>
      </c>
      <c r="M144" s="172">
        <v>1</v>
      </c>
      <c r="N144" s="172">
        <v>3</v>
      </c>
      <c r="O144" s="172">
        <v>1</v>
      </c>
      <c r="P144" s="172">
        <v>3</v>
      </c>
      <c r="Q144" s="172">
        <v>2</v>
      </c>
      <c r="R144" s="172">
        <v>5</v>
      </c>
      <c r="S144" s="172">
        <v>1</v>
      </c>
      <c r="T144" s="172">
        <v>3</v>
      </c>
      <c r="U144" s="172">
        <v>2</v>
      </c>
      <c r="V144" s="172">
        <v>1</v>
      </c>
      <c r="W144" s="172">
        <v>1</v>
      </c>
      <c r="X144" s="172">
        <v>1</v>
      </c>
      <c r="Y144" s="172">
        <v>1</v>
      </c>
      <c r="Z144" s="172">
        <v>3</v>
      </c>
      <c r="AA144" s="172">
        <v>5</v>
      </c>
      <c r="AB144" s="172">
        <v>6</v>
      </c>
      <c r="AC144" s="172">
        <v>7</v>
      </c>
      <c r="AD144" s="172">
        <v>2</v>
      </c>
      <c r="AE144" s="172"/>
      <c r="AF144" s="3"/>
      <c r="AG144" s="172"/>
      <c r="AH144" s="172"/>
      <c r="AI144" s="172"/>
      <c r="AJ144" s="172"/>
      <c r="AK144" s="172">
        <v>17</v>
      </c>
    </row>
    <row r="145" spans="1:37" x14ac:dyDescent="0.25">
      <c r="A145" s="5" t="s">
        <v>523</v>
      </c>
      <c r="B145" s="173">
        <v>9</v>
      </c>
      <c r="E145" s="173"/>
      <c r="F145" s="173"/>
      <c r="G145" s="173"/>
      <c r="H145" s="173">
        <v>1</v>
      </c>
      <c r="I145" s="173">
        <v>2</v>
      </c>
      <c r="J145" s="173">
        <v>2</v>
      </c>
      <c r="K145" s="173">
        <v>2</v>
      </c>
      <c r="L145" s="173">
        <v>1</v>
      </c>
      <c r="M145" s="173">
        <v>1</v>
      </c>
      <c r="N145" s="173">
        <v>3</v>
      </c>
      <c r="O145" s="173">
        <v>1</v>
      </c>
      <c r="P145" s="173">
        <v>2</v>
      </c>
      <c r="Q145" s="173">
        <v>1</v>
      </c>
      <c r="R145" s="173">
        <v>1</v>
      </c>
      <c r="S145" s="173">
        <v>4</v>
      </c>
      <c r="T145" s="173">
        <v>1</v>
      </c>
      <c r="U145" s="173">
        <v>1</v>
      </c>
      <c r="V145" s="173">
        <v>2</v>
      </c>
      <c r="W145" s="173">
        <v>1</v>
      </c>
      <c r="X145" s="173">
        <v>3</v>
      </c>
      <c r="Y145" s="173">
        <v>6</v>
      </c>
      <c r="Z145" s="173">
        <v>3</v>
      </c>
      <c r="AA145" s="173">
        <v>3</v>
      </c>
      <c r="AB145" s="173">
        <v>3</v>
      </c>
      <c r="AC145" s="173">
        <v>1</v>
      </c>
      <c r="AD145" s="173">
        <v>2</v>
      </c>
      <c r="AE145" s="173">
        <v>2</v>
      </c>
      <c r="AF145" s="3">
        <v>7</v>
      </c>
      <c r="AG145" s="173"/>
      <c r="AH145" s="173"/>
      <c r="AI145" s="173"/>
      <c r="AJ145" s="173"/>
      <c r="AK145" s="173">
        <v>17</v>
      </c>
    </row>
    <row r="146" spans="1:37" x14ac:dyDescent="0.25">
      <c r="A146" s="5" t="s">
        <v>524</v>
      </c>
      <c r="B146" s="175">
        <v>9</v>
      </c>
      <c r="E146" s="175"/>
      <c r="F146" s="175"/>
      <c r="G146" s="175"/>
      <c r="H146" s="175">
        <v>1</v>
      </c>
      <c r="I146" s="175">
        <v>1</v>
      </c>
      <c r="J146" s="175">
        <v>2</v>
      </c>
      <c r="K146" s="175">
        <v>2</v>
      </c>
      <c r="L146" s="175">
        <v>1</v>
      </c>
      <c r="M146" s="175">
        <v>4</v>
      </c>
      <c r="N146" s="175">
        <v>1</v>
      </c>
      <c r="O146" s="175">
        <v>3</v>
      </c>
      <c r="P146" s="175">
        <v>1</v>
      </c>
      <c r="Q146" s="175">
        <v>1</v>
      </c>
      <c r="R146" s="175">
        <v>2</v>
      </c>
      <c r="S146" s="175">
        <v>2</v>
      </c>
      <c r="T146" s="175">
        <v>6</v>
      </c>
      <c r="U146" s="175">
        <v>3</v>
      </c>
      <c r="V146" s="175">
        <v>3</v>
      </c>
      <c r="W146" s="175">
        <v>1</v>
      </c>
      <c r="X146" s="175">
        <v>3</v>
      </c>
      <c r="Y146" s="175">
        <v>1</v>
      </c>
      <c r="Z146" s="175">
        <v>6</v>
      </c>
      <c r="AA146" s="175">
        <v>1</v>
      </c>
      <c r="AB146" s="175">
        <v>9</v>
      </c>
      <c r="AC146" s="175">
        <v>3</v>
      </c>
      <c r="AD146" s="175"/>
      <c r="AE146" s="175"/>
      <c r="AF146" s="3"/>
      <c r="AG146" s="175"/>
      <c r="AH146" s="175"/>
      <c r="AI146" s="175"/>
      <c r="AJ146" s="175"/>
      <c r="AK146" s="175">
        <v>14</v>
      </c>
    </row>
    <row r="147" spans="1:37" x14ac:dyDescent="0.25">
      <c r="A147" s="5" t="s">
        <v>525</v>
      </c>
      <c r="B147" s="175">
        <v>9</v>
      </c>
      <c r="E147" s="175"/>
      <c r="F147" s="175"/>
      <c r="G147" s="175"/>
      <c r="H147" s="175">
        <v>1</v>
      </c>
      <c r="I147" s="175">
        <v>1</v>
      </c>
      <c r="J147" s="175">
        <v>1</v>
      </c>
      <c r="K147" s="175">
        <v>4</v>
      </c>
      <c r="L147" s="175">
        <v>2</v>
      </c>
      <c r="M147" s="175">
        <v>1</v>
      </c>
      <c r="N147" s="175">
        <v>1</v>
      </c>
      <c r="O147" s="175">
        <v>1</v>
      </c>
      <c r="P147" s="175">
        <v>1</v>
      </c>
      <c r="Q147" s="175">
        <v>2</v>
      </c>
      <c r="R147" s="175">
        <v>1</v>
      </c>
      <c r="S147" s="175">
        <v>2</v>
      </c>
      <c r="T147" s="175">
        <v>1</v>
      </c>
      <c r="U147" s="175">
        <v>1</v>
      </c>
      <c r="V147" s="175">
        <v>1</v>
      </c>
      <c r="W147" s="175">
        <v>9</v>
      </c>
      <c r="X147" s="175">
        <v>6</v>
      </c>
      <c r="Y147" s="175">
        <v>6</v>
      </c>
      <c r="Z147" s="175">
        <v>2</v>
      </c>
      <c r="AA147" s="175">
        <v>1</v>
      </c>
      <c r="AB147" s="175">
        <v>2</v>
      </c>
      <c r="AC147" s="175">
        <v>4</v>
      </c>
      <c r="AD147" s="175"/>
      <c r="AE147" s="175"/>
      <c r="AF147" s="3"/>
      <c r="AG147" s="175"/>
      <c r="AH147" s="175"/>
      <c r="AI147" s="175"/>
      <c r="AJ147" s="175"/>
      <c r="AK147" s="175">
        <v>16</v>
      </c>
    </row>
    <row r="148" spans="1:37" x14ac:dyDescent="0.25">
      <c r="A148" s="5" t="s">
        <v>526</v>
      </c>
      <c r="B148" s="175">
        <v>9</v>
      </c>
      <c r="E148" s="175"/>
      <c r="F148" s="175"/>
      <c r="G148" s="175"/>
      <c r="H148" s="175">
        <v>2</v>
      </c>
      <c r="I148" s="175">
        <v>1</v>
      </c>
      <c r="J148" s="175">
        <v>1</v>
      </c>
      <c r="K148" s="175">
        <v>1</v>
      </c>
      <c r="L148" s="175">
        <v>1</v>
      </c>
      <c r="M148" s="175">
        <v>1</v>
      </c>
      <c r="N148" s="175">
        <v>2</v>
      </c>
      <c r="O148" s="175">
        <v>2</v>
      </c>
      <c r="P148" s="175">
        <v>1</v>
      </c>
      <c r="Q148" s="175">
        <v>1</v>
      </c>
      <c r="R148" s="175">
        <v>2</v>
      </c>
      <c r="S148" s="175">
        <v>1</v>
      </c>
      <c r="T148" s="175">
        <v>1</v>
      </c>
      <c r="U148" s="175">
        <v>2</v>
      </c>
      <c r="V148" s="175">
        <v>1</v>
      </c>
      <c r="W148" s="175">
        <v>3</v>
      </c>
      <c r="X148" s="175">
        <v>9</v>
      </c>
      <c r="Y148" s="175">
        <v>2</v>
      </c>
      <c r="Z148" s="175">
        <v>1</v>
      </c>
      <c r="AA148" s="175">
        <v>2</v>
      </c>
      <c r="AB148" s="175">
        <v>2</v>
      </c>
      <c r="AC148" s="175">
        <v>1</v>
      </c>
      <c r="AD148" s="175">
        <v>7</v>
      </c>
      <c r="AE148" s="175">
        <v>5</v>
      </c>
      <c r="AF148" s="3"/>
      <c r="AG148" s="175"/>
      <c r="AH148" s="175"/>
      <c r="AI148" s="175"/>
      <c r="AJ148" s="175"/>
      <c r="AK148" s="175">
        <v>16</v>
      </c>
    </row>
    <row r="149" spans="1:37" x14ac:dyDescent="0.25">
      <c r="A149" s="5" t="s">
        <v>528</v>
      </c>
      <c r="B149" s="175">
        <v>9</v>
      </c>
      <c r="E149" s="175"/>
      <c r="F149" s="175"/>
      <c r="G149" s="175"/>
      <c r="H149" s="175">
        <v>1</v>
      </c>
      <c r="I149" s="175">
        <v>1</v>
      </c>
      <c r="J149" s="175">
        <v>1</v>
      </c>
      <c r="K149" s="175">
        <v>1</v>
      </c>
      <c r="L149" s="175">
        <v>2</v>
      </c>
      <c r="M149" s="175">
        <v>1</v>
      </c>
      <c r="N149" s="175">
        <v>1</v>
      </c>
      <c r="O149" s="175">
        <v>1</v>
      </c>
      <c r="P149" s="175">
        <v>1</v>
      </c>
      <c r="Q149" s="175">
        <v>2</v>
      </c>
      <c r="R149" s="175">
        <v>1</v>
      </c>
      <c r="S149" s="175">
        <v>2</v>
      </c>
      <c r="T149" s="175">
        <v>2</v>
      </c>
      <c r="U149" s="175">
        <v>2</v>
      </c>
      <c r="V149" s="175">
        <v>3</v>
      </c>
      <c r="W149" s="175">
        <v>1</v>
      </c>
      <c r="X149" s="175">
        <v>1</v>
      </c>
      <c r="Y149" s="175">
        <v>5</v>
      </c>
      <c r="Z149" s="175">
        <v>3</v>
      </c>
      <c r="AA149" s="175">
        <v>7</v>
      </c>
      <c r="AB149" s="175">
        <v>2</v>
      </c>
      <c r="AC149" s="175">
        <v>5</v>
      </c>
      <c r="AD149" s="175">
        <v>5</v>
      </c>
      <c r="AE149" s="175">
        <v>3</v>
      </c>
      <c r="AF149" s="3"/>
      <c r="AG149" s="175"/>
      <c r="AH149" s="175"/>
      <c r="AI149" s="175"/>
      <c r="AJ149" s="175"/>
      <c r="AK149" s="175">
        <v>18</v>
      </c>
    </row>
    <row r="150" spans="1:37" x14ac:dyDescent="0.25">
      <c r="A150" s="5" t="s">
        <v>529</v>
      </c>
      <c r="B150" s="175">
        <v>9</v>
      </c>
      <c r="E150" s="175"/>
      <c r="F150" s="175"/>
      <c r="G150" s="175"/>
      <c r="H150" s="175">
        <v>1</v>
      </c>
      <c r="I150" s="175">
        <v>2</v>
      </c>
      <c r="J150" s="175">
        <v>1</v>
      </c>
      <c r="K150" s="175">
        <v>2</v>
      </c>
      <c r="L150" s="175">
        <v>1</v>
      </c>
      <c r="M150" s="175">
        <v>2</v>
      </c>
      <c r="N150" s="175">
        <v>2</v>
      </c>
      <c r="O150" s="175">
        <v>1</v>
      </c>
      <c r="P150" s="175">
        <v>3</v>
      </c>
      <c r="Q150" s="175">
        <v>3</v>
      </c>
      <c r="R150" s="175">
        <v>1</v>
      </c>
      <c r="S150" s="175">
        <v>1</v>
      </c>
      <c r="T150" s="175">
        <v>2</v>
      </c>
      <c r="U150" s="175">
        <v>3</v>
      </c>
      <c r="V150" s="175">
        <v>4</v>
      </c>
      <c r="W150" s="175">
        <v>1</v>
      </c>
      <c r="X150" s="175">
        <v>1</v>
      </c>
      <c r="Y150" s="175">
        <v>1</v>
      </c>
      <c r="Z150" s="175">
        <v>1</v>
      </c>
      <c r="AA150" s="175"/>
      <c r="AB150" s="175"/>
      <c r="AC150" s="175"/>
      <c r="AD150" s="175"/>
      <c r="AE150" s="175"/>
      <c r="AF150" s="3"/>
      <c r="AG150" s="175"/>
      <c r="AH150" s="175"/>
      <c r="AI150" s="175"/>
      <c r="AJ150" s="175"/>
      <c r="AK150" s="175">
        <v>16</v>
      </c>
    </row>
    <row r="151" spans="1:37" x14ac:dyDescent="0.25">
      <c r="A151" s="5" t="s">
        <v>531</v>
      </c>
      <c r="B151" s="175">
        <v>9</v>
      </c>
      <c r="E151" s="175"/>
      <c r="F151" s="175"/>
      <c r="G151" s="175"/>
      <c r="H151" s="175">
        <v>1</v>
      </c>
      <c r="I151" s="175">
        <v>1</v>
      </c>
      <c r="J151" s="175">
        <v>1</v>
      </c>
      <c r="K151" s="175">
        <v>1</v>
      </c>
      <c r="L151" s="175">
        <v>2</v>
      </c>
      <c r="M151" s="175">
        <v>2</v>
      </c>
      <c r="N151" s="175">
        <v>1</v>
      </c>
      <c r="O151" s="175">
        <v>1</v>
      </c>
      <c r="P151" s="175">
        <v>3</v>
      </c>
      <c r="Q151" s="175">
        <v>1</v>
      </c>
      <c r="R151" s="175">
        <v>7</v>
      </c>
      <c r="S151" s="175">
        <v>2</v>
      </c>
      <c r="T151" s="175">
        <v>2</v>
      </c>
      <c r="U151" s="175">
        <v>2</v>
      </c>
      <c r="V151" s="175">
        <v>3</v>
      </c>
      <c r="W151" s="175">
        <v>1</v>
      </c>
      <c r="X151" s="175">
        <v>4</v>
      </c>
      <c r="Y151" s="175">
        <v>1</v>
      </c>
      <c r="Z151" s="175">
        <v>1</v>
      </c>
      <c r="AA151" s="175">
        <v>2</v>
      </c>
      <c r="AB151" s="175">
        <v>6</v>
      </c>
      <c r="AC151" s="175">
        <v>14</v>
      </c>
      <c r="AD151" s="175"/>
      <c r="AE151" s="175"/>
      <c r="AF151" s="3"/>
      <c r="AG151" s="175"/>
      <c r="AH151" s="175"/>
      <c r="AI151" s="175"/>
      <c r="AJ151" s="175"/>
      <c r="AK151" s="175">
        <v>15</v>
      </c>
    </row>
    <row r="152" spans="1:37" x14ac:dyDescent="0.25">
      <c r="A152" s="5" t="s">
        <v>532</v>
      </c>
      <c r="B152" s="175">
        <v>9</v>
      </c>
      <c r="E152" s="175"/>
      <c r="F152" s="175"/>
      <c r="G152" s="175"/>
      <c r="H152" s="175">
        <v>2</v>
      </c>
      <c r="I152" s="175">
        <v>1</v>
      </c>
      <c r="J152" s="175">
        <v>2</v>
      </c>
      <c r="K152" s="175">
        <v>1</v>
      </c>
      <c r="L152" s="175">
        <v>1</v>
      </c>
      <c r="M152" s="175">
        <v>1</v>
      </c>
      <c r="N152" s="175">
        <v>1</v>
      </c>
      <c r="O152" s="175">
        <v>6</v>
      </c>
      <c r="P152" s="175">
        <v>2</v>
      </c>
      <c r="Q152" s="175">
        <v>2</v>
      </c>
      <c r="R152" s="175">
        <v>4</v>
      </c>
      <c r="S152" s="175">
        <v>1</v>
      </c>
      <c r="T152" s="175">
        <v>1</v>
      </c>
      <c r="U152" s="175">
        <v>3</v>
      </c>
      <c r="V152" s="175">
        <v>1</v>
      </c>
      <c r="W152" s="175">
        <v>3</v>
      </c>
      <c r="X152" s="175">
        <v>1</v>
      </c>
      <c r="Y152" s="175">
        <v>1</v>
      </c>
      <c r="Z152" s="175">
        <v>2</v>
      </c>
      <c r="AA152" s="175">
        <v>3</v>
      </c>
      <c r="AB152" s="175"/>
      <c r="AC152" s="175"/>
      <c r="AD152" s="175"/>
      <c r="AE152" s="175"/>
      <c r="AF152" s="3"/>
      <c r="AG152" s="175"/>
      <c r="AH152" s="175"/>
      <c r="AI152" s="175"/>
      <c r="AJ152" s="175"/>
      <c r="AK152" s="175">
        <v>15</v>
      </c>
    </row>
    <row r="153" spans="1:37" x14ac:dyDescent="0.25">
      <c r="A153" s="5" t="s">
        <v>537</v>
      </c>
      <c r="B153" s="175">
        <v>9</v>
      </c>
      <c r="E153" s="175"/>
      <c r="F153" s="175"/>
      <c r="G153" s="175"/>
      <c r="H153" s="175">
        <v>1</v>
      </c>
      <c r="I153" s="175">
        <v>1</v>
      </c>
      <c r="J153" s="175">
        <v>1</v>
      </c>
      <c r="K153" s="175">
        <v>1</v>
      </c>
      <c r="L153" s="175">
        <v>1</v>
      </c>
      <c r="M153" s="175">
        <v>1</v>
      </c>
      <c r="N153" s="175">
        <v>1</v>
      </c>
      <c r="O153" s="175">
        <v>1</v>
      </c>
      <c r="P153" s="175">
        <v>1</v>
      </c>
      <c r="Q153" s="175">
        <v>1</v>
      </c>
      <c r="R153" s="175">
        <v>2</v>
      </c>
      <c r="S153" s="175">
        <v>2</v>
      </c>
      <c r="T153" s="175">
        <v>1</v>
      </c>
      <c r="U153" s="175">
        <v>1</v>
      </c>
      <c r="V153" s="175">
        <v>2</v>
      </c>
      <c r="W153" s="175">
        <v>1</v>
      </c>
      <c r="X153" s="175">
        <v>1</v>
      </c>
      <c r="Y153" s="175">
        <v>1</v>
      </c>
      <c r="Z153" s="175">
        <v>4</v>
      </c>
      <c r="AA153" s="175">
        <v>2</v>
      </c>
      <c r="AB153" s="175">
        <v>1</v>
      </c>
      <c r="AC153" s="175">
        <v>5</v>
      </c>
      <c r="AD153" s="175">
        <v>1</v>
      </c>
      <c r="AE153" s="175">
        <v>3</v>
      </c>
      <c r="AF153" s="3">
        <v>2</v>
      </c>
      <c r="AG153" s="175">
        <v>12</v>
      </c>
      <c r="AH153" s="175">
        <v>2</v>
      </c>
      <c r="AI153" s="175"/>
      <c r="AJ153" s="175"/>
      <c r="AK153" s="175">
        <v>21</v>
      </c>
    </row>
    <row r="154" spans="1:37" x14ac:dyDescent="0.25">
      <c r="A154" s="5" t="s">
        <v>538</v>
      </c>
      <c r="B154" s="175">
        <v>9</v>
      </c>
      <c r="E154" s="175"/>
      <c r="F154" s="175"/>
      <c r="G154" s="175"/>
      <c r="H154" s="175">
        <v>1</v>
      </c>
      <c r="I154" s="175">
        <v>1</v>
      </c>
      <c r="J154" s="175">
        <v>1</v>
      </c>
      <c r="K154" s="175">
        <v>1</v>
      </c>
      <c r="L154" s="175">
        <v>1</v>
      </c>
      <c r="M154" s="175">
        <v>4</v>
      </c>
      <c r="N154" s="175">
        <v>1</v>
      </c>
      <c r="O154" s="175">
        <v>2</v>
      </c>
      <c r="P154" s="175">
        <v>4</v>
      </c>
      <c r="Q154" s="175">
        <v>2</v>
      </c>
      <c r="R154" s="175">
        <v>1</v>
      </c>
      <c r="S154" s="175">
        <v>3</v>
      </c>
      <c r="T154" s="175">
        <v>13</v>
      </c>
      <c r="U154" s="175">
        <v>1</v>
      </c>
      <c r="V154" s="175">
        <v>5</v>
      </c>
      <c r="W154" s="175">
        <v>3</v>
      </c>
      <c r="X154" s="175">
        <v>1</v>
      </c>
      <c r="Y154" s="175"/>
      <c r="Z154" s="175"/>
      <c r="AA154" s="175"/>
      <c r="AB154" s="175"/>
      <c r="AC154" s="175"/>
      <c r="AD154" s="175"/>
      <c r="AE154" s="175"/>
      <c r="AF154" s="3"/>
      <c r="AG154" s="175"/>
      <c r="AH154" s="175"/>
      <c r="AI154" s="175"/>
      <c r="AJ154" s="175"/>
      <c r="AK154" s="175">
        <v>12</v>
      </c>
    </row>
    <row r="155" spans="1:37" x14ac:dyDescent="0.25">
      <c r="A155" s="5" t="s">
        <v>541</v>
      </c>
      <c r="B155" s="175">
        <v>9</v>
      </c>
      <c r="E155" s="175"/>
      <c r="F155" s="175"/>
      <c r="G155" s="175"/>
      <c r="H155" s="175">
        <v>1</v>
      </c>
      <c r="I155" s="175">
        <v>1</v>
      </c>
      <c r="J155" s="175">
        <v>1</v>
      </c>
      <c r="K155" s="175">
        <v>1</v>
      </c>
      <c r="L155" s="175">
        <v>1</v>
      </c>
      <c r="M155" s="175">
        <v>1</v>
      </c>
      <c r="N155" s="175">
        <v>1</v>
      </c>
      <c r="O155" s="175">
        <v>3</v>
      </c>
      <c r="P155" s="175">
        <v>1</v>
      </c>
      <c r="Q155" s="175">
        <v>3</v>
      </c>
      <c r="R155" s="175">
        <v>1</v>
      </c>
      <c r="S155" s="175">
        <v>3</v>
      </c>
      <c r="T155" s="175">
        <v>2</v>
      </c>
      <c r="U155" s="175">
        <v>3</v>
      </c>
      <c r="V155" s="175">
        <v>3</v>
      </c>
      <c r="W155" s="175">
        <v>2</v>
      </c>
      <c r="X155" s="175">
        <v>1</v>
      </c>
      <c r="Y155" s="175">
        <v>3</v>
      </c>
      <c r="Z155" s="175">
        <v>7</v>
      </c>
      <c r="AA155" s="175">
        <v>8</v>
      </c>
      <c r="AB155" s="175"/>
      <c r="AC155" s="175"/>
      <c r="AD155" s="175"/>
      <c r="AE155" s="175"/>
      <c r="AF155" s="3"/>
      <c r="AG155" s="175"/>
      <c r="AH155" s="175"/>
      <c r="AI155" s="175"/>
      <c r="AJ155" s="175"/>
      <c r="AK155" s="175">
        <v>17</v>
      </c>
    </row>
    <row r="156" spans="1:37" x14ac:dyDescent="0.25">
      <c r="A156" s="5" t="s">
        <v>542</v>
      </c>
      <c r="B156" s="176">
        <v>9</v>
      </c>
      <c r="D156" s="176"/>
      <c r="E156" s="176"/>
      <c r="F156" s="176"/>
      <c r="G156" s="176"/>
      <c r="H156" s="176">
        <v>3</v>
      </c>
      <c r="I156" s="176">
        <v>3</v>
      </c>
      <c r="J156" s="176">
        <v>1</v>
      </c>
      <c r="K156" s="176">
        <v>1</v>
      </c>
      <c r="L156" s="176">
        <v>1</v>
      </c>
      <c r="M156" s="176">
        <v>1</v>
      </c>
      <c r="N156" s="176">
        <v>1</v>
      </c>
      <c r="O156" s="176">
        <v>1</v>
      </c>
      <c r="P156" s="176">
        <v>1</v>
      </c>
      <c r="Q156" s="176">
        <v>2</v>
      </c>
      <c r="R156" s="176">
        <v>1</v>
      </c>
      <c r="S156" s="176">
        <v>1</v>
      </c>
      <c r="T156" s="176">
        <v>1</v>
      </c>
      <c r="U156" s="176">
        <v>2</v>
      </c>
      <c r="V156" s="176">
        <v>1</v>
      </c>
      <c r="W156" s="176">
        <v>2</v>
      </c>
      <c r="X156" s="176">
        <v>7</v>
      </c>
      <c r="Y156" s="176">
        <v>1</v>
      </c>
      <c r="Z156" s="176">
        <v>2</v>
      </c>
      <c r="AA156" s="176">
        <v>17</v>
      </c>
      <c r="AB156" s="176">
        <v>3</v>
      </c>
      <c r="AC156" s="176">
        <v>5</v>
      </c>
      <c r="AD156" s="176"/>
      <c r="AE156" s="176"/>
      <c r="AF156" s="3"/>
      <c r="AG156" s="176"/>
      <c r="AH156" s="176"/>
      <c r="AI156" s="176"/>
      <c r="AJ156" s="176"/>
      <c r="AK156" s="176">
        <v>17</v>
      </c>
    </row>
    <row r="157" spans="1:37" x14ac:dyDescent="0.25">
      <c r="A157" s="5" t="s">
        <v>543</v>
      </c>
      <c r="B157" s="176">
        <v>9</v>
      </c>
      <c r="D157" s="176"/>
      <c r="E157" s="176"/>
      <c r="F157" s="176"/>
      <c r="G157" s="176"/>
      <c r="H157" s="176">
        <v>1</v>
      </c>
      <c r="I157" s="176">
        <v>3</v>
      </c>
      <c r="J157" s="176">
        <v>1</v>
      </c>
      <c r="K157" s="176">
        <v>1</v>
      </c>
      <c r="L157" s="176">
        <v>1</v>
      </c>
      <c r="M157" s="176">
        <v>1</v>
      </c>
      <c r="N157" s="176">
        <v>2</v>
      </c>
      <c r="O157" s="176">
        <v>1</v>
      </c>
      <c r="P157" s="176">
        <v>2</v>
      </c>
      <c r="Q157" s="176">
        <v>1</v>
      </c>
      <c r="R157" s="176">
        <v>2</v>
      </c>
      <c r="S157" s="176">
        <v>1</v>
      </c>
      <c r="T157" s="176">
        <v>2</v>
      </c>
      <c r="U157" s="176">
        <v>1</v>
      </c>
      <c r="V157" s="176">
        <v>4</v>
      </c>
      <c r="W157" s="176">
        <v>1</v>
      </c>
      <c r="X157" s="176">
        <v>5</v>
      </c>
      <c r="Y157" s="176">
        <v>3</v>
      </c>
      <c r="Z157" s="176">
        <v>6</v>
      </c>
      <c r="AA157" s="176">
        <v>3</v>
      </c>
      <c r="AB157" s="176">
        <v>1</v>
      </c>
      <c r="AC157" s="176">
        <v>3</v>
      </c>
      <c r="AD157" s="176">
        <v>5</v>
      </c>
      <c r="AE157" s="176"/>
      <c r="AF157" s="3"/>
      <c r="AG157" s="176"/>
      <c r="AH157" s="176"/>
      <c r="AI157" s="176"/>
      <c r="AJ157" s="176"/>
      <c r="AK157" s="176">
        <v>17</v>
      </c>
    </row>
    <row r="158" spans="1:37" x14ac:dyDescent="0.25">
      <c r="A158" s="5" t="s">
        <v>545</v>
      </c>
      <c r="B158" s="176">
        <v>9</v>
      </c>
      <c r="D158" s="176"/>
      <c r="E158" s="176"/>
      <c r="F158" s="176"/>
      <c r="G158" s="176"/>
      <c r="H158" s="176">
        <v>1</v>
      </c>
      <c r="I158" s="176">
        <v>1</v>
      </c>
      <c r="J158" s="176">
        <v>1</v>
      </c>
      <c r="K158" s="176">
        <v>3</v>
      </c>
      <c r="L158" s="176">
        <v>1</v>
      </c>
      <c r="M158" s="176">
        <v>1</v>
      </c>
      <c r="N158" s="176">
        <v>1</v>
      </c>
      <c r="O158" s="176">
        <v>3</v>
      </c>
      <c r="P158" s="176">
        <v>1</v>
      </c>
      <c r="Q158" s="176">
        <v>1</v>
      </c>
      <c r="R158" s="176">
        <v>2</v>
      </c>
      <c r="S158" s="176">
        <v>2</v>
      </c>
      <c r="T158" s="176">
        <v>5</v>
      </c>
      <c r="U158" s="176">
        <v>1</v>
      </c>
      <c r="V158" s="176">
        <v>1</v>
      </c>
      <c r="W158" s="176">
        <v>2</v>
      </c>
      <c r="X158" s="176">
        <v>2</v>
      </c>
      <c r="Y158" s="176">
        <v>7</v>
      </c>
      <c r="Z158" s="176">
        <v>5</v>
      </c>
      <c r="AA158" s="176">
        <v>5</v>
      </c>
      <c r="AB158" s="176">
        <v>7</v>
      </c>
      <c r="AC158" s="176">
        <v>1</v>
      </c>
      <c r="AD158" s="176"/>
      <c r="AE158" s="176"/>
      <c r="AF158" s="3"/>
      <c r="AG158" s="176"/>
      <c r="AH158" s="176"/>
      <c r="AI158" s="176"/>
      <c r="AJ158" s="176"/>
      <c r="AK158" s="176">
        <v>17</v>
      </c>
    </row>
    <row r="159" spans="1:37" x14ac:dyDescent="0.25">
      <c r="A159" s="5" t="s">
        <v>547</v>
      </c>
      <c r="B159" s="176">
        <v>9</v>
      </c>
      <c r="D159" s="176"/>
      <c r="E159" s="176"/>
      <c r="F159" s="176"/>
      <c r="G159" s="176"/>
      <c r="H159" s="176">
        <v>2</v>
      </c>
      <c r="I159" s="176">
        <v>2</v>
      </c>
      <c r="J159" s="176">
        <v>2</v>
      </c>
      <c r="K159" s="176">
        <v>4</v>
      </c>
      <c r="L159" s="176">
        <v>1</v>
      </c>
      <c r="M159" s="176">
        <v>1</v>
      </c>
      <c r="N159" s="176">
        <v>1</v>
      </c>
      <c r="O159" s="176">
        <v>1</v>
      </c>
      <c r="P159" s="176">
        <v>8</v>
      </c>
      <c r="Q159" s="176">
        <v>1</v>
      </c>
      <c r="R159" s="176">
        <v>1</v>
      </c>
      <c r="S159" s="176">
        <v>1</v>
      </c>
      <c r="T159" s="176">
        <v>1</v>
      </c>
      <c r="U159" s="176">
        <v>2</v>
      </c>
      <c r="V159" s="176">
        <v>1</v>
      </c>
      <c r="W159" s="176">
        <v>4</v>
      </c>
      <c r="X159" s="176">
        <v>2</v>
      </c>
      <c r="Y159" s="176">
        <v>5</v>
      </c>
      <c r="Z159" s="176">
        <v>1</v>
      </c>
      <c r="AA159" s="176">
        <v>1</v>
      </c>
      <c r="AB159" s="176">
        <v>1</v>
      </c>
      <c r="AC159" s="176">
        <v>2</v>
      </c>
      <c r="AD159" s="176">
        <v>6</v>
      </c>
      <c r="AE159" s="176">
        <v>1</v>
      </c>
      <c r="AF159" s="3"/>
      <c r="AG159" s="176"/>
      <c r="AH159" s="176"/>
      <c r="AI159" s="176"/>
      <c r="AJ159" s="176"/>
      <c r="AK159" s="176">
        <v>15</v>
      </c>
    </row>
    <row r="160" spans="1:37" x14ac:dyDescent="0.25">
      <c r="A160" s="5" t="s">
        <v>552</v>
      </c>
      <c r="B160" s="181">
        <v>9</v>
      </c>
      <c r="C160" s="181"/>
      <c r="D160" s="181"/>
      <c r="E160" s="181"/>
      <c r="F160" s="181"/>
      <c r="G160" s="181"/>
      <c r="H160" s="181">
        <v>1</v>
      </c>
      <c r="I160" s="181">
        <v>2</v>
      </c>
      <c r="J160" s="181">
        <v>1</v>
      </c>
      <c r="K160" s="181">
        <v>1</v>
      </c>
      <c r="L160" s="181">
        <v>1</v>
      </c>
      <c r="M160" s="181">
        <v>2</v>
      </c>
      <c r="N160" s="181">
        <v>3</v>
      </c>
      <c r="O160" s="181">
        <v>1</v>
      </c>
      <c r="P160" s="181">
        <v>1</v>
      </c>
      <c r="Q160" s="181">
        <v>1</v>
      </c>
      <c r="R160" s="181">
        <v>1</v>
      </c>
      <c r="S160" s="181">
        <v>3</v>
      </c>
      <c r="T160" s="181">
        <v>1</v>
      </c>
      <c r="U160" s="181">
        <v>2</v>
      </c>
      <c r="V160" s="181">
        <v>6</v>
      </c>
      <c r="W160" s="181">
        <v>4</v>
      </c>
      <c r="X160" s="181">
        <v>1</v>
      </c>
      <c r="Y160" s="181">
        <v>3</v>
      </c>
      <c r="Z160" s="181">
        <v>4</v>
      </c>
      <c r="AA160" s="181">
        <v>7</v>
      </c>
      <c r="AB160" s="181">
        <v>2</v>
      </c>
      <c r="AC160" s="181">
        <v>3</v>
      </c>
      <c r="AD160" s="181"/>
      <c r="AE160" s="181"/>
      <c r="AF160" s="3"/>
      <c r="AG160" s="181"/>
      <c r="AH160" s="181"/>
      <c r="AI160" s="181"/>
      <c r="AJ160" s="181"/>
      <c r="AK160" s="181">
        <v>15</v>
      </c>
    </row>
    <row r="161" spans="1:37" x14ac:dyDescent="0.25">
      <c r="A161" s="5" t="s">
        <v>554</v>
      </c>
      <c r="B161" s="181">
        <v>9</v>
      </c>
      <c r="C161" s="181"/>
      <c r="D161" s="181"/>
      <c r="E161" s="181"/>
      <c r="F161" s="181"/>
      <c r="G161" s="181"/>
      <c r="H161" s="181">
        <v>1</v>
      </c>
      <c r="I161" s="181">
        <v>3</v>
      </c>
      <c r="J161" s="181">
        <v>1</v>
      </c>
      <c r="K161" s="181">
        <v>1</v>
      </c>
      <c r="L161" s="181">
        <v>2</v>
      </c>
      <c r="M161" s="181">
        <v>2</v>
      </c>
      <c r="N161" s="181">
        <v>2</v>
      </c>
      <c r="O161" s="181">
        <v>1</v>
      </c>
      <c r="P161" s="181">
        <v>1</v>
      </c>
      <c r="Q161" s="181">
        <v>1</v>
      </c>
      <c r="R161" s="181">
        <v>2</v>
      </c>
      <c r="S161" s="181">
        <v>3</v>
      </c>
      <c r="T161" s="181">
        <v>1</v>
      </c>
      <c r="U161" s="181">
        <v>4</v>
      </c>
      <c r="V161" s="181">
        <v>4</v>
      </c>
      <c r="W161" s="181">
        <v>4</v>
      </c>
      <c r="X161" s="181">
        <v>7</v>
      </c>
      <c r="Y161" s="181">
        <v>1</v>
      </c>
      <c r="Z161" s="181">
        <v>1</v>
      </c>
      <c r="AA161" s="181">
        <v>2</v>
      </c>
      <c r="AB161" s="181">
        <v>1</v>
      </c>
      <c r="AC161" s="181">
        <v>1</v>
      </c>
      <c r="AD161" s="181">
        <v>11</v>
      </c>
      <c r="AE161" s="181"/>
      <c r="AF161" s="3"/>
      <c r="AG161" s="181"/>
      <c r="AH161" s="181"/>
      <c r="AI161" s="181"/>
      <c r="AJ161" s="181"/>
      <c r="AK161" s="181">
        <v>15</v>
      </c>
    </row>
    <row r="162" spans="1:37" x14ac:dyDescent="0.25">
      <c r="A162" s="5" t="s">
        <v>555</v>
      </c>
      <c r="B162" s="181">
        <v>9</v>
      </c>
      <c r="C162" s="181"/>
      <c r="D162" s="181"/>
      <c r="E162" s="181"/>
      <c r="F162" s="181"/>
      <c r="G162" s="181"/>
      <c r="H162" s="181">
        <v>1</v>
      </c>
      <c r="I162" s="181">
        <v>1</v>
      </c>
      <c r="J162" s="181">
        <v>1</v>
      </c>
      <c r="K162" s="181">
        <v>2</v>
      </c>
      <c r="L162" s="181">
        <v>1</v>
      </c>
      <c r="M162" s="181">
        <v>1</v>
      </c>
      <c r="N162" s="181">
        <v>2</v>
      </c>
      <c r="O162" s="181">
        <v>1</v>
      </c>
      <c r="P162" s="181">
        <v>5</v>
      </c>
      <c r="Q162" s="181">
        <v>2</v>
      </c>
      <c r="R162" s="181">
        <v>3</v>
      </c>
      <c r="S162" s="181">
        <v>1</v>
      </c>
      <c r="T162" s="181">
        <v>3</v>
      </c>
      <c r="U162" s="181">
        <v>2</v>
      </c>
      <c r="V162" s="181">
        <v>1</v>
      </c>
      <c r="W162" s="181">
        <v>2</v>
      </c>
      <c r="X162" s="181">
        <v>5</v>
      </c>
      <c r="Y162" s="181">
        <v>3</v>
      </c>
      <c r="Z162" s="181">
        <v>2</v>
      </c>
      <c r="AA162" s="181"/>
      <c r="AB162" s="181"/>
      <c r="AC162" s="181"/>
      <c r="AD162" s="181"/>
      <c r="AE162" s="181"/>
      <c r="AF162" s="3"/>
      <c r="AG162" s="181"/>
      <c r="AH162" s="181"/>
      <c r="AI162" s="181"/>
      <c r="AJ162" s="181"/>
      <c r="AK162" s="181">
        <v>16</v>
      </c>
    </row>
    <row r="163" spans="1:37" x14ac:dyDescent="0.25">
      <c r="A163" s="5" t="s">
        <v>557</v>
      </c>
      <c r="B163" s="181">
        <v>9</v>
      </c>
      <c r="C163" s="181"/>
      <c r="D163" s="181"/>
      <c r="E163" s="181"/>
      <c r="F163" s="181"/>
      <c r="G163" s="181"/>
      <c r="H163" s="181">
        <v>1</v>
      </c>
      <c r="I163" s="181">
        <v>2</v>
      </c>
      <c r="J163" s="181">
        <v>1</v>
      </c>
      <c r="K163" s="181">
        <v>2</v>
      </c>
      <c r="L163" s="181">
        <v>3</v>
      </c>
      <c r="M163" s="181">
        <v>1</v>
      </c>
      <c r="N163" s="181">
        <v>2</v>
      </c>
      <c r="O163" s="181">
        <v>1</v>
      </c>
      <c r="P163" s="181">
        <v>3</v>
      </c>
      <c r="Q163" s="181">
        <v>2</v>
      </c>
      <c r="R163" s="181">
        <v>2</v>
      </c>
      <c r="S163" s="181">
        <v>3</v>
      </c>
      <c r="T163" s="181">
        <v>3</v>
      </c>
      <c r="U163" s="181">
        <v>1</v>
      </c>
      <c r="V163" s="181">
        <v>4</v>
      </c>
      <c r="W163" s="181">
        <v>1</v>
      </c>
      <c r="X163" s="181">
        <v>2</v>
      </c>
      <c r="Y163" s="181">
        <v>2</v>
      </c>
      <c r="Z163" s="181">
        <v>1</v>
      </c>
      <c r="AA163" s="181">
        <v>5</v>
      </c>
      <c r="AB163" s="181"/>
      <c r="AC163" s="181"/>
      <c r="AD163" s="181"/>
      <c r="AE163" s="181"/>
      <c r="AF163" s="3"/>
      <c r="AG163" s="181"/>
      <c r="AH163" s="181"/>
      <c r="AI163" s="181"/>
      <c r="AJ163" s="181"/>
      <c r="AK163" s="181">
        <v>14</v>
      </c>
    </row>
    <row r="164" spans="1:37" x14ac:dyDescent="0.25">
      <c r="A164" s="5" t="s">
        <v>559</v>
      </c>
      <c r="B164" s="181">
        <v>9</v>
      </c>
      <c r="C164" s="181"/>
      <c r="D164" s="181"/>
      <c r="E164" s="181"/>
      <c r="F164" s="181"/>
      <c r="G164" s="181"/>
      <c r="H164" s="181">
        <v>2</v>
      </c>
      <c r="I164" s="181">
        <v>1</v>
      </c>
      <c r="J164" s="181">
        <v>3</v>
      </c>
      <c r="K164" s="181">
        <v>2</v>
      </c>
      <c r="L164" s="181">
        <v>2</v>
      </c>
      <c r="M164" s="181">
        <v>2</v>
      </c>
      <c r="N164" s="181">
        <v>3</v>
      </c>
      <c r="O164" s="181">
        <v>1</v>
      </c>
      <c r="P164" s="181">
        <v>2</v>
      </c>
      <c r="Q164" s="181">
        <v>1</v>
      </c>
      <c r="R164" s="181">
        <v>5</v>
      </c>
      <c r="S164" s="181">
        <v>1</v>
      </c>
      <c r="T164" s="181">
        <v>1</v>
      </c>
      <c r="U164" s="181">
        <v>1</v>
      </c>
      <c r="V164" s="181">
        <v>1</v>
      </c>
      <c r="W164" s="181">
        <v>3</v>
      </c>
      <c r="X164" s="181">
        <v>1</v>
      </c>
      <c r="Y164" s="181">
        <v>3</v>
      </c>
      <c r="Z164" s="181">
        <v>1</v>
      </c>
      <c r="AA164" s="181">
        <v>11</v>
      </c>
      <c r="AB164" s="181">
        <v>7</v>
      </c>
      <c r="AC164" s="181">
        <v>2</v>
      </c>
      <c r="AD164" s="181"/>
      <c r="AE164" s="181"/>
      <c r="AF164" s="3"/>
      <c r="AG164" s="181"/>
      <c r="AH164" s="181"/>
      <c r="AI164" s="181"/>
      <c r="AJ164" s="181"/>
      <c r="AK164" s="181">
        <v>15</v>
      </c>
    </row>
    <row r="165" spans="1:37" x14ac:dyDescent="0.25">
      <c r="A165" s="5" t="s">
        <v>560</v>
      </c>
      <c r="B165" s="181">
        <v>9</v>
      </c>
      <c r="C165" s="181"/>
      <c r="D165" s="181"/>
      <c r="E165" s="181"/>
      <c r="F165" s="181"/>
      <c r="G165" s="181"/>
      <c r="H165" s="181">
        <v>1</v>
      </c>
      <c r="I165" s="181">
        <v>2</v>
      </c>
      <c r="J165" s="181">
        <v>1</v>
      </c>
      <c r="K165" s="181">
        <v>1</v>
      </c>
      <c r="L165" s="181">
        <v>2</v>
      </c>
      <c r="M165" s="181">
        <v>1</v>
      </c>
      <c r="N165" s="181">
        <v>2</v>
      </c>
      <c r="O165" s="181">
        <v>2</v>
      </c>
      <c r="P165" s="181">
        <v>1</v>
      </c>
      <c r="Q165" s="181">
        <v>1</v>
      </c>
      <c r="R165" s="181">
        <v>1</v>
      </c>
      <c r="S165" s="181">
        <v>2</v>
      </c>
      <c r="T165" s="181">
        <v>2</v>
      </c>
      <c r="U165" s="181">
        <v>1</v>
      </c>
      <c r="V165" s="181">
        <v>2</v>
      </c>
      <c r="W165" s="181">
        <v>2</v>
      </c>
      <c r="X165" s="181">
        <v>1</v>
      </c>
      <c r="Y165" s="181">
        <v>2</v>
      </c>
      <c r="Z165" s="181">
        <v>4</v>
      </c>
      <c r="AA165" s="181">
        <v>1</v>
      </c>
      <c r="AB165" s="181">
        <v>6</v>
      </c>
      <c r="AC165" s="181">
        <v>8</v>
      </c>
      <c r="AD165" s="181">
        <v>2</v>
      </c>
      <c r="AE165" s="181"/>
      <c r="AF165" s="3"/>
      <c r="AG165" s="181"/>
      <c r="AH165" s="181"/>
      <c r="AI165" s="181"/>
      <c r="AJ165" s="181"/>
      <c r="AK165" s="181">
        <v>18</v>
      </c>
    </row>
    <row r="166" spans="1:37" x14ac:dyDescent="0.25">
      <c r="A166" s="5" t="s">
        <v>562</v>
      </c>
      <c r="B166" s="181">
        <v>9</v>
      </c>
      <c r="C166" s="181"/>
      <c r="D166" s="181"/>
      <c r="E166" s="181"/>
      <c r="F166" s="181"/>
      <c r="G166" s="181"/>
      <c r="H166" s="181">
        <v>1</v>
      </c>
      <c r="I166" s="181">
        <v>1</v>
      </c>
      <c r="J166" s="181">
        <v>3</v>
      </c>
      <c r="K166" s="181">
        <v>1</v>
      </c>
      <c r="L166" s="181">
        <v>2</v>
      </c>
      <c r="M166" s="181">
        <v>1</v>
      </c>
      <c r="N166" s="181">
        <v>3</v>
      </c>
      <c r="O166" s="181">
        <v>1</v>
      </c>
      <c r="P166" s="181">
        <v>1</v>
      </c>
      <c r="Q166" s="181">
        <v>3</v>
      </c>
      <c r="R166" s="181">
        <v>2</v>
      </c>
      <c r="S166" s="181">
        <v>2</v>
      </c>
      <c r="T166" s="181">
        <v>1</v>
      </c>
      <c r="U166" s="181">
        <v>4</v>
      </c>
      <c r="V166" s="181">
        <v>1</v>
      </c>
      <c r="W166" s="181">
        <v>3</v>
      </c>
      <c r="X166" s="181">
        <v>5</v>
      </c>
      <c r="Y166" s="181">
        <v>1</v>
      </c>
      <c r="Z166" s="181">
        <v>1</v>
      </c>
      <c r="AA166" s="181">
        <v>3</v>
      </c>
      <c r="AB166" s="181">
        <v>7</v>
      </c>
      <c r="AC166" s="181">
        <v>3</v>
      </c>
      <c r="AD166" s="181">
        <v>1</v>
      </c>
      <c r="AE166" s="181">
        <v>1</v>
      </c>
      <c r="AF166" s="3">
        <v>6</v>
      </c>
      <c r="AG166" s="181">
        <v>2</v>
      </c>
      <c r="AH166" s="181">
        <v>3</v>
      </c>
      <c r="AI166" s="181"/>
      <c r="AJ166" s="181"/>
      <c r="AK166" s="181">
        <v>16</v>
      </c>
    </row>
    <row r="167" spans="1:37" x14ac:dyDescent="0.25">
      <c r="A167" s="5" t="s">
        <v>564</v>
      </c>
      <c r="B167" s="181">
        <v>9</v>
      </c>
      <c r="C167" s="181"/>
      <c r="D167" s="181"/>
      <c r="E167" s="181"/>
      <c r="F167" s="181"/>
      <c r="G167" s="181"/>
      <c r="H167" s="181">
        <v>1</v>
      </c>
      <c r="I167" s="181">
        <v>3</v>
      </c>
      <c r="J167" s="181">
        <v>1</v>
      </c>
      <c r="K167" s="181">
        <v>1</v>
      </c>
      <c r="L167" s="181">
        <v>1</v>
      </c>
      <c r="M167" s="181">
        <v>1</v>
      </c>
      <c r="N167" s="181">
        <v>1</v>
      </c>
      <c r="O167" s="181">
        <v>3</v>
      </c>
      <c r="P167" s="181">
        <v>1</v>
      </c>
      <c r="Q167" s="181">
        <v>3</v>
      </c>
      <c r="R167" s="181">
        <v>3</v>
      </c>
      <c r="S167" s="181">
        <v>1</v>
      </c>
      <c r="T167" s="181">
        <v>5</v>
      </c>
      <c r="U167" s="181">
        <v>2</v>
      </c>
      <c r="V167" s="181">
        <v>4</v>
      </c>
      <c r="W167" s="181">
        <v>3</v>
      </c>
      <c r="X167" s="181">
        <v>6</v>
      </c>
      <c r="Y167" s="181">
        <v>3</v>
      </c>
      <c r="Z167" s="181">
        <v>1</v>
      </c>
      <c r="AA167" s="181">
        <v>7</v>
      </c>
      <c r="AB167" s="181">
        <v>1</v>
      </c>
      <c r="AC167" s="181">
        <v>2</v>
      </c>
      <c r="AD167" s="181">
        <v>6</v>
      </c>
      <c r="AE167" s="181">
        <v>2</v>
      </c>
      <c r="AF167" s="3"/>
      <c r="AG167" s="181"/>
      <c r="AH167" s="181"/>
      <c r="AI167" s="181"/>
      <c r="AJ167" s="181"/>
      <c r="AK167" s="181">
        <v>14</v>
      </c>
    </row>
    <row r="168" spans="1:37" x14ac:dyDescent="0.25">
      <c r="A168" s="5" t="s">
        <v>566</v>
      </c>
      <c r="B168" s="181">
        <v>9</v>
      </c>
      <c r="C168" s="181"/>
      <c r="D168" s="181"/>
      <c r="E168" s="181"/>
      <c r="F168" s="181"/>
      <c r="G168" s="181"/>
      <c r="H168" s="181">
        <v>2</v>
      </c>
      <c r="I168" s="181">
        <v>1</v>
      </c>
      <c r="J168" s="181">
        <v>1</v>
      </c>
      <c r="K168" s="181">
        <v>2</v>
      </c>
      <c r="L168" s="181">
        <v>1</v>
      </c>
      <c r="M168" s="181">
        <v>4</v>
      </c>
      <c r="N168" s="181">
        <v>1</v>
      </c>
      <c r="O168" s="181">
        <v>1</v>
      </c>
      <c r="P168" s="181">
        <v>4</v>
      </c>
      <c r="Q168" s="181">
        <v>2</v>
      </c>
      <c r="R168" s="181">
        <v>1</v>
      </c>
      <c r="S168" s="181">
        <v>2</v>
      </c>
      <c r="T168" s="181">
        <v>3</v>
      </c>
      <c r="U168" s="181">
        <v>1</v>
      </c>
      <c r="V168" s="181">
        <v>3</v>
      </c>
      <c r="W168" s="181">
        <v>1</v>
      </c>
      <c r="X168" s="181">
        <v>1</v>
      </c>
      <c r="Y168" s="181">
        <v>11</v>
      </c>
      <c r="Z168" s="181">
        <v>1</v>
      </c>
      <c r="AA168" s="181">
        <v>4</v>
      </c>
      <c r="AB168" s="181">
        <v>3</v>
      </c>
      <c r="AC168" s="181"/>
      <c r="AD168" s="181"/>
      <c r="AE168" s="181"/>
      <c r="AF168" s="3"/>
      <c r="AG168" s="181"/>
      <c r="AH168" s="181"/>
      <c r="AI168" s="181"/>
      <c r="AJ168" s="181"/>
      <c r="AK168" s="181">
        <v>15</v>
      </c>
    </row>
    <row r="169" spans="1:37" x14ac:dyDescent="0.25">
      <c r="A169" s="5" t="s">
        <v>570</v>
      </c>
      <c r="B169" s="181">
        <v>9</v>
      </c>
      <c r="C169" s="181"/>
      <c r="D169" s="181"/>
      <c r="E169" s="181"/>
      <c r="F169" s="181"/>
      <c r="G169" s="181"/>
      <c r="H169" s="181">
        <v>1</v>
      </c>
      <c r="I169" s="181">
        <v>1</v>
      </c>
      <c r="J169" s="181">
        <v>6</v>
      </c>
      <c r="K169" s="181">
        <v>1</v>
      </c>
      <c r="L169" s="181">
        <v>2</v>
      </c>
      <c r="M169" s="181">
        <v>2</v>
      </c>
      <c r="N169" s="181">
        <v>1</v>
      </c>
      <c r="O169" s="181">
        <v>1</v>
      </c>
      <c r="P169" s="181">
        <v>1</v>
      </c>
      <c r="Q169" s="181">
        <v>1</v>
      </c>
      <c r="R169" s="181">
        <v>3</v>
      </c>
      <c r="S169" s="181">
        <v>1</v>
      </c>
      <c r="T169" s="181">
        <v>2</v>
      </c>
      <c r="U169" s="181">
        <v>1</v>
      </c>
      <c r="V169" s="181">
        <v>5</v>
      </c>
      <c r="W169" s="181">
        <v>5</v>
      </c>
      <c r="X169" s="181">
        <v>1</v>
      </c>
      <c r="Y169" s="181">
        <v>7</v>
      </c>
      <c r="Z169" s="181"/>
      <c r="AA169" s="181"/>
      <c r="AB169" s="181"/>
      <c r="AC169" s="181"/>
      <c r="AD169" s="181"/>
      <c r="AE169" s="181"/>
      <c r="AF169" s="3"/>
      <c r="AG169" s="181"/>
      <c r="AH169" s="181"/>
      <c r="AI169" s="181"/>
      <c r="AJ169" s="181"/>
      <c r="AK169" s="181">
        <v>15</v>
      </c>
    </row>
    <row r="170" spans="1:37" x14ac:dyDescent="0.25">
      <c r="A170" s="3"/>
      <c r="B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3"/>
      <c r="AG170" s="151"/>
      <c r="AH170" s="151"/>
      <c r="AI170" s="151"/>
      <c r="AJ170" s="151"/>
      <c r="AK170" s="151"/>
    </row>
    <row r="171" spans="1:37" x14ac:dyDescent="0.25">
      <c r="A171" s="49"/>
      <c r="B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3"/>
      <c r="AG171" s="49"/>
      <c r="AH171" s="49"/>
      <c r="AI171" s="49"/>
      <c r="AJ171" s="49"/>
      <c r="AK171" s="49"/>
    </row>
    <row r="172" spans="1:37" x14ac:dyDescent="0.25">
      <c r="A172" s="48"/>
      <c r="B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3"/>
      <c r="AG172" s="48"/>
      <c r="AH172" s="48"/>
      <c r="AI172" s="48"/>
      <c r="AJ172" s="48"/>
      <c r="AK172" s="48"/>
    </row>
    <row r="173" spans="1:37" x14ac:dyDescent="0.25">
      <c r="A173" s="46" t="s">
        <v>346</v>
      </c>
      <c r="B173" s="46">
        <v>10</v>
      </c>
      <c r="I173" s="46">
        <v>1</v>
      </c>
      <c r="J173" s="46">
        <v>1</v>
      </c>
      <c r="K173" s="46">
        <v>1</v>
      </c>
      <c r="L173" s="46">
        <v>3</v>
      </c>
      <c r="M173" s="46">
        <v>2</v>
      </c>
      <c r="N173" s="46">
        <v>1</v>
      </c>
      <c r="O173" s="46">
        <v>1</v>
      </c>
      <c r="P173" s="46">
        <v>1</v>
      </c>
      <c r="Q173" s="46">
        <v>3</v>
      </c>
      <c r="R173" s="46">
        <v>1</v>
      </c>
      <c r="S173" s="46">
        <v>4</v>
      </c>
      <c r="T173" s="46">
        <v>1</v>
      </c>
      <c r="U173" s="46">
        <v>8</v>
      </c>
      <c r="V173" s="46">
        <v>1</v>
      </c>
      <c r="W173" s="46">
        <v>2</v>
      </c>
      <c r="X173" s="46">
        <v>10</v>
      </c>
      <c r="Y173" s="46">
        <v>3</v>
      </c>
      <c r="AF173" s="3"/>
      <c r="AK173" s="46">
        <v>14</v>
      </c>
    </row>
    <row r="174" spans="1:37" x14ac:dyDescent="0.25">
      <c r="A174" s="50" t="s">
        <v>350</v>
      </c>
      <c r="B174" s="50">
        <v>10</v>
      </c>
      <c r="E174" s="50"/>
      <c r="F174" s="50"/>
      <c r="G174" s="50"/>
      <c r="H174" s="50"/>
      <c r="I174" s="50">
        <v>2</v>
      </c>
      <c r="J174" s="50">
        <v>1</v>
      </c>
      <c r="K174" s="50">
        <v>5</v>
      </c>
      <c r="L174" s="50">
        <v>1</v>
      </c>
      <c r="M174" s="50">
        <v>1</v>
      </c>
      <c r="N174" s="50">
        <v>1</v>
      </c>
      <c r="O174" s="50">
        <v>1</v>
      </c>
      <c r="P174" s="50">
        <v>2</v>
      </c>
      <c r="Q174" s="50">
        <v>3</v>
      </c>
      <c r="R174" s="50">
        <v>1</v>
      </c>
      <c r="S174" s="50">
        <v>3</v>
      </c>
      <c r="T174" s="50">
        <v>3</v>
      </c>
      <c r="U174" s="50">
        <v>2</v>
      </c>
      <c r="V174" s="50">
        <v>2</v>
      </c>
      <c r="W174" s="50">
        <v>5</v>
      </c>
      <c r="X174" s="50">
        <v>1</v>
      </c>
      <c r="Y174" s="50">
        <v>2</v>
      </c>
      <c r="Z174" s="50">
        <v>2</v>
      </c>
      <c r="AA174" s="50">
        <v>9</v>
      </c>
      <c r="AB174" s="50">
        <v>1</v>
      </c>
      <c r="AC174" s="50"/>
      <c r="AD174" s="50"/>
      <c r="AE174" s="50"/>
      <c r="AF174" s="3"/>
      <c r="AG174" s="50"/>
      <c r="AH174" s="50"/>
      <c r="AI174" s="50"/>
      <c r="AJ174" s="50"/>
      <c r="AK174" s="50">
        <v>14</v>
      </c>
    </row>
    <row r="175" spans="1:37" x14ac:dyDescent="0.25">
      <c r="A175" s="52" t="s">
        <v>353</v>
      </c>
      <c r="B175" s="52">
        <v>10</v>
      </c>
      <c r="E175" s="52"/>
      <c r="F175" s="52"/>
      <c r="G175" s="52"/>
      <c r="H175" s="52"/>
      <c r="I175" s="52">
        <v>1</v>
      </c>
      <c r="J175" s="52">
        <v>1</v>
      </c>
      <c r="K175" s="52">
        <v>1</v>
      </c>
      <c r="L175" s="52">
        <v>1</v>
      </c>
      <c r="M175" s="52">
        <v>1</v>
      </c>
      <c r="N175" s="52">
        <v>2</v>
      </c>
      <c r="O175" s="52">
        <v>2</v>
      </c>
      <c r="P175" s="52">
        <v>2</v>
      </c>
      <c r="Q175" s="52">
        <v>1</v>
      </c>
      <c r="R175" s="52">
        <v>1</v>
      </c>
      <c r="S175" s="52">
        <v>4</v>
      </c>
      <c r="T175" s="52">
        <v>2</v>
      </c>
      <c r="U175" s="52">
        <v>2</v>
      </c>
      <c r="V175" s="52">
        <v>4</v>
      </c>
      <c r="W175" s="52">
        <v>2</v>
      </c>
      <c r="X175" s="52">
        <v>3</v>
      </c>
      <c r="Y175" s="52">
        <v>2</v>
      </c>
      <c r="Z175" s="52">
        <v>1</v>
      </c>
      <c r="AA175" s="52">
        <v>3</v>
      </c>
      <c r="AB175" s="52"/>
      <c r="AC175" s="52"/>
      <c r="AD175" s="52"/>
      <c r="AE175" s="52"/>
      <c r="AF175" s="3"/>
      <c r="AG175" s="52"/>
      <c r="AH175" s="52"/>
      <c r="AI175" s="52"/>
      <c r="AJ175" s="52"/>
      <c r="AK175" s="52">
        <v>16</v>
      </c>
    </row>
    <row r="176" spans="1:37" x14ac:dyDescent="0.25">
      <c r="A176" s="54" t="s">
        <v>355</v>
      </c>
      <c r="B176" s="54">
        <v>10</v>
      </c>
      <c r="E176" s="54"/>
      <c r="F176" s="54"/>
      <c r="G176" s="54"/>
      <c r="H176" s="54"/>
      <c r="I176" s="54">
        <v>1</v>
      </c>
      <c r="J176" s="54">
        <v>3</v>
      </c>
      <c r="K176" s="54">
        <v>1</v>
      </c>
      <c r="L176" s="54">
        <v>1</v>
      </c>
      <c r="M176" s="54">
        <v>1</v>
      </c>
      <c r="N176" s="54">
        <v>1</v>
      </c>
      <c r="O176" s="54">
        <v>1</v>
      </c>
      <c r="P176" s="54">
        <v>2</v>
      </c>
      <c r="Q176" s="54">
        <v>1</v>
      </c>
      <c r="R176" s="54">
        <v>3</v>
      </c>
      <c r="S176" s="54">
        <v>1</v>
      </c>
      <c r="T176" s="54">
        <v>2</v>
      </c>
      <c r="U176" s="54">
        <v>1</v>
      </c>
      <c r="V176" s="54">
        <v>1</v>
      </c>
      <c r="W176" s="54">
        <v>1</v>
      </c>
      <c r="X176" s="54">
        <v>3</v>
      </c>
      <c r="Y176" s="54">
        <v>1</v>
      </c>
      <c r="Z176" s="54">
        <v>1</v>
      </c>
      <c r="AA176" s="54">
        <v>3</v>
      </c>
      <c r="AB176" s="54">
        <v>3</v>
      </c>
      <c r="AC176" s="54">
        <v>1</v>
      </c>
      <c r="AD176" s="54">
        <v>1</v>
      </c>
      <c r="AE176" s="54">
        <v>6</v>
      </c>
      <c r="AF176" s="3">
        <v>7</v>
      </c>
      <c r="AG176" s="54">
        <v>1</v>
      </c>
      <c r="AH176" s="54">
        <v>1</v>
      </c>
      <c r="AI176" s="54"/>
      <c r="AJ176" s="54"/>
      <c r="AK176" s="54">
        <v>19</v>
      </c>
    </row>
    <row r="177" spans="1:37" x14ac:dyDescent="0.25">
      <c r="A177" s="55" t="s">
        <v>357</v>
      </c>
      <c r="B177" s="55">
        <v>10</v>
      </c>
      <c r="E177" s="55"/>
      <c r="F177" s="55"/>
      <c r="G177" s="55"/>
      <c r="H177" s="55"/>
      <c r="I177" s="55">
        <v>2</v>
      </c>
      <c r="J177" s="55">
        <v>2</v>
      </c>
      <c r="K177" s="55">
        <v>2</v>
      </c>
      <c r="L177" s="55">
        <v>1</v>
      </c>
      <c r="M177" s="55">
        <v>2</v>
      </c>
      <c r="N177" s="55">
        <v>1</v>
      </c>
      <c r="O177" s="55">
        <v>1</v>
      </c>
      <c r="P177" s="55">
        <v>1</v>
      </c>
      <c r="Q177" s="55">
        <v>2</v>
      </c>
      <c r="R177" s="55">
        <v>1</v>
      </c>
      <c r="S177" s="55">
        <v>2</v>
      </c>
      <c r="T177" s="55">
        <v>2</v>
      </c>
      <c r="U177" s="55">
        <v>1</v>
      </c>
      <c r="V177" s="55">
        <v>1</v>
      </c>
      <c r="W177" s="55">
        <v>1</v>
      </c>
      <c r="X177" s="55">
        <v>2</v>
      </c>
      <c r="Y177" s="55">
        <v>2</v>
      </c>
      <c r="Z177" s="55">
        <v>1</v>
      </c>
      <c r="AA177" s="55">
        <v>2</v>
      </c>
      <c r="AB177" s="55">
        <v>1</v>
      </c>
      <c r="AC177" s="55">
        <v>2</v>
      </c>
      <c r="AD177" s="55">
        <v>5</v>
      </c>
      <c r="AE177" s="55">
        <v>14</v>
      </c>
      <c r="AF177" s="3">
        <v>3</v>
      </c>
      <c r="AG177" s="55"/>
      <c r="AH177" s="55"/>
      <c r="AI177" s="55"/>
      <c r="AJ177" s="55"/>
      <c r="AK177" s="55">
        <v>20</v>
      </c>
    </row>
    <row r="178" spans="1:37" x14ac:dyDescent="0.25">
      <c r="A178" s="65" t="s">
        <v>368</v>
      </c>
      <c r="B178" s="65">
        <v>10</v>
      </c>
      <c r="E178" s="65"/>
      <c r="F178" s="65"/>
      <c r="G178" s="65"/>
      <c r="H178" s="65"/>
      <c r="I178" s="65">
        <v>1</v>
      </c>
      <c r="J178" s="65">
        <v>5</v>
      </c>
      <c r="K178" s="65">
        <v>2</v>
      </c>
      <c r="L178" s="65">
        <v>1</v>
      </c>
      <c r="M178" s="65">
        <v>1</v>
      </c>
      <c r="N178" s="65">
        <v>2</v>
      </c>
      <c r="O178" s="65">
        <v>2</v>
      </c>
      <c r="P178" s="65">
        <v>2</v>
      </c>
      <c r="Q178" s="65">
        <v>3</v>
      </c>
      <c r="R178" s="65">
        <v>3</v>
      </c>
      <c r="S178" s="65">
        <v>3</v>
      </c>
      <c r="T178" s="65">
        <v>2</v>
      </c>
      <c r="U178" s="65">
        <v>3</v>
      </c>
      <c r="V178" s="65">
        <v>2</v>
      </c>
      <c r="W178" s="65">
        <v>1</v>
      </c>
      <c r="X178" s="65">
        <v>7</v>
      </c>
      <c r="Y178" s="65">
        <v>1</v>
      </c>
      <c r="Z178" s="65">
        <v>3</v>
      </c>
      <c r="AA178" s="65">
        <v>6</v>
      </c>
      <c r="AB178" s="65"/>
      <c r="AC178" s="65"/>
      <c r="AD178" s="65"/>
      <c r="AE178" s="65"/>
      <c r="AF178" s="3"/>
      <c r="AG178" s="65"/>
      <c r="AH178" s="65"/>
      <c r="AI178" s="65"/>
      <c r="AJ178" s="65"/>
      <c r="AK178" s="65">
        <v>13</v>
      </c>
    </row>
    <row r="179" spans="1:37" x14ac:dyDescent="0.25">
      <c r="A179" s="66" t="s">
        <v>369</v>
      </c>
      <c r="B179" s="66">
        <v>10</v>
      </c>
      <c r="E179" s="66"/>
      <c r="F179" s="66"/>
      <c r="G179" s="66"/>
      <c r="H179" s="66"/>
      <c r="I179" s="66">
        <v>1</v>
      </c>
      <c r="J179" s="66">
        <v>1</v>
      </c>
      <c r="K179" s="66">
        <v>1</v>
      </c>
      <c r="L179" s="66">
        <v>3</v>
      </c>
      <c r="M179" s="66">
        <v>1</v>
      </c>
      <c r="N179" s="66">
        <v>1</v>
      </c>
      <c r="O179" s="66">
        <v>5</v>
      </c>
      <c r="P179" s="66">
        <v>3</v>
      </c>
      <c r="Q179" s="66">
        <v>1</v>
      </c>
      <c r="R179" s="66">
        <v>4</v>
      </c>
      <c r="S179" s="66">
        <v>3</v>
      </c>
      <c r="T179" s="66">
        <v>1</v>
      </c>
      <c r="U179" s="66">
        <v>5</v>
      </c>
      <c r="V179" s="66">
        <v>2</v>
      </c>
      <c r="W179" s="66">
        <v>2</v>
      </c>
      <c r="X179" s="66">
        <v>1</v>
      </c>
      <c r="Y179" s="66">
        <v>4</v>
      </c>
      <c r="Z179" s="66">
        <v>8</v>
      </c>
      <c r="AA179" s="66">
        <v>2</v>
      </c>
      <c r="AB179" s="66">
        <v>5</v>
      </c>
      <c r="AC179" s="66">
        <v>5</v>
      </c>
      <c r="AD179" s="66"/>
      <c r="AE179" s="66"/>
      <c r="AF179" s="3"/>
      <c r="AG179" s="66"/>
      <c r="AH179" s="66"/>
      <c r="AI179" s="66"/>
      <c r="AJ179" s="66"/>
      <c r="AK179" s="66">
        <v>13</v>
      </c>
    </row>
    <row r="180" spans="1:37" x14ac:dyDescent="0.25">
      <c r="A180" s="71" t="s">
        <v>374</v>
      </c>
      <c r="B180" s="71">
        <v>10</v>
      </c>
      <c r="E180" s="71"/>
      <c r="F180" s="71"/>
      <c r="G180" s="71"/>
      <c r="H180" s="71"/>
      <c r="I180" s="71">
        <v>1</v>
      </c>
      <c r="J180" s="71">
        <v>1</v>
      </c>
      <c r="K180" s="71">
        <v>1</v>
      </c>
      <c r="L180" s="71">
        <v>1</v>
      </c>
      <c r="M180" s="71">
        <v>2</v>
      </c>
      <c r="N180" s="71">
        <v>2</v>
      </c>
      <c r="O180" s="71">
        <v>2</v>
      </c>
      <c r="P180" s="71">
        <v>1</v>
      </c>
      <c r="Q180" s="71">
        <v>2</v>
      </c>
      <c r="R180" s="71">
        <v>1</v>
      </c>
      <c r="S180" s="71">
        <v>1</v>
      </c>
      <c r="T180" s="71">
        <v>1</v>
      </c>
      <c r="U180" s="71">
        <v>2</v>
      </c>
      <c r="V180" s="71">
        <v>4</v>
      </c>
      <c r="W180" s="71">
        <v>2</v>
      </c>
      <c r="X180" s="71">
        <v>1</v>
      </c>
      <c r="Y180" s="71">
        <v>6</v>
      </c>
      <c r="Z180" s="71">
        <v>5</v>
      </c>
      <c r="AA180" s="71">
        <v>2</v>
      </c>
      <c r="AB180" s="71">
        <v>4</v>
      </c>
      <c r="AC180" s="71"/>
      <c r="AD180" s="71"/>
      <c r="AE180" s="71"/>
      <c r="AF180" s="3"/>
      <c r="AG180" s="71"/>
      <c r="AH180" s="71"/>
      <c r="AI180" s="71"/>
      <c r="AJ180" s="71"/>
      <c r="AK180" s="71">
        <v>16</v>
      </c>
    </row>
    <row r="181" spans="1:37" x14ac:dyDescent="0.25">
      <c r="A181" s="72" t="s">
        <v>375</v>
      </c>
      <c r="B181" s="72">
        <v>10</v>
      </c>
      <c r="E181" s="72"/>
      <c r="F181" s="72"/>
      <c r="G181" s="72"/>
      <c r="H181" s="72"/>
      <c r="I181" s="72">
        <v>2</v>
      </c>
      <c r="J181" s="72">
        <v>1</v>
      </c>
      <c r="K181" s="72">
        <v>1</v>
      </c>
      <c r="L181" s="72">
        <v>1</v>
      </c>
      <c r="M181" s="72">
        <v>1</v>
      </c>
      <c r="N181" s="72">
        <v>1</v>
      </c>
      <c r="O181" s="72">
        <v>3</v>
      </c>
      <c r="P181" s="72">
        <v>1</v>
      </c>
      <c r="Q181" s="72">
        <v>5</v>
      </c>
      <c r="R181" s="72">
        <v>2</v>
      </c>
      <c r="S181" s="72">
        <v>1</v>
      </c>
      <c r="T181" s="72">
        <v>2</v>
      </c>
      <c r="U181" s="72">
        <v>1</v>
      </c>
      <c r="V181" s="72">
        <v>2</v>
      </c>
      <c r="W181" s="72">
        <v>2</v>
      </c>
      <c r="X181" s="72">
        <v>5</v>
      </c>
      <c r="Y181" s="72">
        <v>4</v>
      </c>
      <c r="Z181" s="72">
        <v>1</v>
      </c>
      <c r="AA181" s="72">
        <v>3</v>
      </c>
      <c r="AB181" s="72">
        <v>4</v>
      </c>
      <c r="AC181" s="72">
        <v>4</v>
      </c>
      <c r="AD181" s="72">
        <v>1</v>
      </c>
      <c r="AE181" s="72">
        <v>7</v>
      </c>
      <c r="AF181" s="3">
        <v>4</v>
      </c>
      <c r="AG181" s="72"/>
      <c r="AH181" s="72"/>
      <c r="AI181" s="72"/>
      <c r="AJ181" s="72"/>
      <c r="AK181" s="72">
        <v>15</v>
      </c>
    </row>
    <row r="182" spans="1:37" x14ac:dyDescent="0.25">
      <c r="A182" s="79" t="s">
        <v>384</v>
      </c>
      <c r="B182" s="79">
        <v>10</v>
      </c>
      <c r="E182" s="79"/>
      <c r="F182" s="79"/>
      <c r="G182" s="79"/>
      <c r="H182" s="79"/>
      <c r="I182" s="79">
        <v>1</v>
      </c>
      <c r="J182" s="79">
        <v>1</v>
      </c>
      <c r="K182" s="79">
        <v>1</v>
      </c>
      <c r="L182" s="79">
        <v>1</v>
      </c>
      <c r="M182" s="79">
        <v>1</v>
      </c>
      <c r="N182" s="79">
        <v>1</v>
      </c>
      <c r="O182" s="79">
        <v>1</v>
      </c>
      <c r="P182" s="79">
        <v>2</v>
      </c>
      <c r="Q182" s="79">
        <v>1</v>
      </c>
      <c r="R182" s="79">
        <v>1</v>
      </c>
      <c r="S182" s="79">
        <v>1</v>
      </c>
      <c r="T182" s="79">
        <v>1</v>
      </c>
      <c r="U182" s="79">
        <v>3</v>
      </c>
      <c r="V182" s="79">
        <v>4</v>
      </c>
      <c r="W182" s="79">
        <v>3</v>
      </c>
      <c r="X182" s="79">
        <v>1</v>
      </c>
      <c r="Y182" s="79">
        <v>9</v>
      </c>
      <c r="Z182" s="79">
        <v>2</v>
      </c>
      <c r="AA182" s="79">
        <v>1</v>
      </c>
      <c r="AB182" s="79">
        <v>2</v>
      </c>
      <c r="AC182" s="79">
        <v>1</v>
      </c>
      <c r="AD182" s="79">
        <v>16</v>
      </c>
      <c r="AE182" s="79">
        <v>2</v>
      </c>
      <c r="AF182" s="3"/>
      <c r="AG182" s="79"/>
      <c r="AH182" s="79"/>
      <c r="AI182" s="79"/>
      <c r="AJ182" s="79"/>
      <c r="AK182" s="79">
        <v>16</v>
      </c>
    </row>
    <row r="183" spans="1:37" x14ac:dyDescent="0.25">
      <c r="A183" s="79" t="s">
        <v>385</v>
      </c>
      <c r="B183" s="79">
        <v>10</v>
      </c>
      <c r="E183" s="79"/>
      <c r="F183" s="79"/>
      <c r="G183" s="79"/>
      <c r="H183" s="79"/>
      <c r="I183" s="79">
        <v>1</v>
      </c>
      <c r="J183" s="79">
        <v>1</v>
      </c>
      <c r="K183" s="79">
        <v>1</v>
      </c>
      <c r="L183" s="79">
        <v>1</v>
      </c>
      <c r="M183" s="79">
        <v>1</v>
      </c>
      <c r="N183" s="79">
        <v>1</v>
      </c>
      <c r="O183" s="79">
        <v>1</v>
      </c>
      <c r="P183" s="79">
        <v>1</v>
      </c>
      <c r="Q183" s="79">
        <v>1</v>
      </c>
      <c r="R183" s="79">
        <v>1</v>
      </c>
      <c r="S183" s="79">
        <v>5</v>
      </c>
      <c r="T183" s="79">
        <v>2</v>
      </c>
      <c r="U183" s="79">
        <v>5</v>
      </c>
      <c r="V183" s="79">
        <v>4</v>
      </c>
      <c r="W183" s="79">
        <v>2</v>
      </c>
      <c r="X183" s="79">
        <v>1</v>
      </c>
      <c r="Y183" s="79">
        <v>7</v>
      </c>
      <c r="Z183" s="79">
        <v>1</v>
      </c>
      <c r="AA183" s="79">
        <v>1</v>
      </c>
      <c r="AB183" s="79">
        <v>6</v>
      </c>
      <c r="AC183" s="79">
        <v>4</v>
      </c>
      <c r="AD183" s="79"/>
      <c r="AE183" s="79"/>
      <c r="AF183" s="3"/>
      <c r="AG183" s="79"/>
      <c r="AH183" s="79"/>
      <c r="AI183" s="79"/>
      <c r="AJ183" s="79"/>
      <c r="AK183" s="79">
        <v>16</v>
      </c>
    </row>
    <row r="184" spans="1:37" x14ac:dyDescent="0.25">
      <c r="A184" s="81" t="s">
        <v>387</v>
      </c>
      <c r="B184" s="81">
        <v>10</v>
      </c>
      <c r="E184" s="81"/>
      <c r="F184" s="81"/>
      <c r="G184" s="81"/>
      <c r="H184" s="81"/>
      <c r="I184" s="81">
        <v>1</v>
      </c>
      <c r="J184" s="81">
        <v>2</v>
      </c>
      <c r="K184" s="81">
        <v>2</v>
      </c>
      <c r="L184" s="81">
        <v>1</v>
      </c>
      <c r="M184" s="81">
        <v>1</v>
      </c>
      <c r="N184" s="81">
        <v>2</v>
      </c>
      <c r="O184" s="81">
        <v>1</v>
      </c>
      <c r="P184" s="81">
        <v>3</v>
      </c>
      <c r="Q184" s="81">
        <v>1</v>
      </c>
      <c r="R184" s="81">
        <v>2</v>
      </c>
      <c r="S184" s="81">
        <v>3</v>
      </c>
      <c r="T184" s="81">
        <v>4</v>
      </c>
      <c r="U184" s="81">
        <v>2</v>
      </c>
      <c r="V184" s="81">
        <v>1</v>
      </c>
      <c r="W184" s="81">
        <v>4</v>
      </c>
      <c r="X184" s="81">
        <v>3</v>
      </c>
      <c r="Y184" s="81">
        <v>4</v>
      </c>
      <c r="Z184" s="81">
        <v>2</v>
      </c>
      <c r="AA184" s="81">
        <v>15</v>
      </c>
      <c r="AB184" s="81">
        <v>1</v>
      </c>
      <c r="AC184" s="81">
        <v>4</v>
      </c>
      <c r="AD184" s="81">
        <v>1</v>
      </c>
      <c r="AE184" s="81"/>
      <c r="AF184" s="3"/>
      <c r="AG184" s="81"/>
      <c r="AH184" s="81"/>
      <c r="AI184" s="81"/>
      <c r="AJ184" s="81"/>
      <c r="AK184" s="81">
        <v>15</v>
      </c>
    </row>
    <row r="185" spans="1:37" x14ac:dyDescent="0.25">
      <c r="A185" s="84" t="s">
        <v>392</v>
      </c>
      <c r="B185" s="84">
        <v>10</v>
      </c>
      <c r="E185" s="84"/>
      <c r="F185" s="84"/>
      <c r="G185" s="84"/>
      <c r="H185" s="84"/>
      <c r="I185" s="84">
        <v>3</v>
      </c>
      <c r="J185" s="84">
        <v>1</v>
      </c>
      <c r="K185" s="84">
        <v>1</v>
      </c>
      <c r="L185" s="84">
        <v>1</v>
      </c>
      <c r="M185" s="84">
        <v>2</v>
      </c>
      <c r="N185" s="84">
        <v>1</v>
      </c>
      <c r="O185" s="84">
        <v>1</v>
      </c>
      <c r="P185" s="84">
        <v>2</v>
      </c>
      <c r="Q185" s="84">
        <v>3</v>
      </c>
      <c r="R185" s="84">
        <v>1</v>
      </c>
      <c r="S185" s="84">
        <v>2</v>
      </c>
      <c r="T185" s="84">
        <v>2</v>
      </c>
      <c r="U185" s="84">
        <v>2</v>
      </c>
      <c r="V185" s="84">
        <v>1</v>
      </c>
      <c r="W185" s="84">
        <v>6</v>
      </c>
      <c r="X185" s="84">
        <v>5</v>
      </c>
      <c r="Y185" s="84">
        <v>4</v>
      </c>
      <c r="Z185" s="84">
        <v>2</v>
      </c>
      <c r="AA185" s="84">
        <v>4</v>
      </c>
      <c r="AB185" s="84">
        <v>1</v>
      </c>
      <c r="AC185" s="84">
        <v>3</v>
      </c>
      <c r="AD185" s="84">
        <v>15</v>
      </c>
      <c r="AE185" s="84"/>
      <c r="AF185" s="3"/>
      <c r="AG185" s="84"/>
      <c r="AH185" s="84"/>
      <c r="AI185" s="84"/>
      <c r="AJ185" s="84"/>
      <c r="AK185" s="84">
        <v>15</v>
      </c>
    </row>
    <row r="186" spans="1:37" x14ac:dyDescent="0.25">
      <c r="A186" s="84" t="s">
        <v>393</v>
      </c>
      <c r="B186" s="84">
        <v>10</v>
      </c>
      <c r="E186" s="84"/>
      <c r="F186" s="84"/>
      <c r="G186" s="84"/>
      <c r="H186" s="84"/>
      <c r="I186" s="84">
        <v>1</v>
      </c>
      <c r="J186" s="84">
        <v>2</v>
      </c>
      <c r="K186" s="84">
        <v>1</v>
      </c>
      <c r="L186" s="84">
        <v>1</v>
      </c>
      <c r="M186" s="84">
        <v>3</v>
      </c>
      <c r="N186" s="84">
        <v>5</v>
      </c>
      <c r="O186" s="84">
        <v>1</v>
      </c>
      <c r="P186" s="84">
        <v>2</v>
      </c>
      <c r="Q186" s="84">
        <v>1</v>
      </c>
      <c r="R186" s="84">
        <v>2</v>
      </c>
      <c r="S186" s="84">
        <v>2</v>
      </c>
      <c r="T186" s="84">
        <v>1</v>
      </c>
      <c r="U186" s="84">
        <v>2</v>
      </c>
      <c r="V186" s="84">
        <v>2</v>
      </c>
      <c r="W186" s="84">
        <v>3</v>
      </c>
      <c r="X186" s="84">
        <v>1</v>
      </c>
      <c r="Y186" s="84">
        <v>2</v>
      </c>
      <c r="Z186" s="84">
        <v>1</v>
      </c>
      <c r="AA186" s="84">
        <v>2</v>
      </c>
      <c r="AB186" s="84">
        <v>3</v>
      </c>
      <c r="AC186" s="84">
        <v>6</v>
      </c>
      <c r="AD186" s="84">
        <v>7</v>
      </c>
      <c r="AE186" s="84">
        <v>3</v>
      </c>
      <c r="AF186" s="3"/>
      <c r="AG186" s="84"/>
      <c r="AH186" s="84"/>
      <c r="AI186" s="84"/>
      <c r="AJ186" s="84"/>
      <c r="AK186" s="84">
        <v>16</v>
      </c>
    </row>
    <row r="187" spans="1:37" x14ac:dyDescent="0.25">
      <c r="A187" s="84" t="s">
        <v>394</v>
      </c>
      <c r="B187" s="84">
        <v>10</v>
      </c>
      <c r="E187" s="84"/>
      <c r="F187" s="84"/>
      <c r="G187" s="84"/>
      <c r="H187" s="84"/>
      <c r="I187" s="84">
        <v>2</v>
      </c>
      <c r="J187" s="84">
        <v>2</v>
      </c>
      <c r="K187" s="84">
        <v>1</v>
      </c>
      <c r="L187" s="84">
        <v>1</v>
      </c>
      <c r="M187" s="84">
        <v>1</v>
      </c>
      <c r="N187" s="84">
        <v>2</v>
      </c>
      <c r="O187" s="84">
        <v>2</v>
      </c>
      <c r="P187" s="84">
        <v>1</v>
      </c>
      <c r="Q187" s="84">
        <v>1</v>
      </c>
      <c r="R187" s="84">
        <v>3</v>
      </c>
      <c r="S187" s="84">
        <v>4</v>
      </c>
      <c r="T187" s="84">
        <v>5</v>
      </c>
      <c r="U187" s="84">
        <v>2</v>
      </c>
      <c r="V187" s="84">
        <v>1</v>
      </c>
      <c r="W187" s="84">
        <v>2</v>
      </c>
      <c r="X187" s="84">
        <v>3</v>
      </c>
      <c r="Y187" s="84">
        <v>2</v>
      </c>
      <c r="Z187" s="84">
        <v>10</v>
      </c>
      <c r="AA187" s="84">
        <v>1</v>
      </c>
      <c r="AB187" s="84">
        <v>9</v>
      </c>
      <c r="AC187" s="84">
        <v>2</v>
      </c>
      <c r="AD187" s="84">
        <v>1</v>
      </c>
      <c r="AE187" s="84"/>
      <c r="AF187" s="3"/>
      <c r="AG187" s="84"/>
      <c r="AH187" s="84"/>
      <c r="AI187" s="84"/>
      <c r="AJ187" s="84"/>
      <c r="AK187" s="84">
        <v>15</v>
      </c>
    </row>
    <row r="188" spans="1:37" x14ac:dyDescent="0.25">
      <c r="A188" s="90" t="s">
        <v>402</v>
      </c>
      <c r="B188" s="90">
        <v>10</v>
      </c>
      <c r="E188" s="90"/>
      <c r="F188" s="90"/>
      <c r="G188" s="90"/>
      <c r="H188" s="90"/>
      <c r="I188" s="90">
        <v>3</v>
      </c>
      <c r="J188" s="90">
        <v>2</v>
      </c>
      <c r="K188" s="90">
        <v>1</v>
      </c>
      <c r="L188" s="90">
        <v>1</v>
      </c>
      <c r="M188" s="90">
        <v>1</v>
      </c>
      <c r="N188" s="90">
        <v>1</v>
      </c>
      <c r="O188" s="90">
        <v>1</v>
      </c>
      <c r="P188" s="90">
        <v>1</v>
      </c>
      <c r="Q188" s="90">
        <v>4</v>
      </c>
      <c r="R188" s="90">
        <v>1</v>
      </c>
      <c r="S188" s="90">
        <v>1</v>
      </c>
      <c r="T188" s="90">
        <v>5</v>
      </c>
      <c r="U188" s="90">
        <v>5</v>
      </c>
      <c r="V188" s="90">
        <v>3</v>
      </c>
      <c r="W188" s="90">
        <v>4</v>
      </c>
      <c r="X188" s="90">
        <v>2</v>
      </c>
      <c r="Y188" s="90">
        <v>1</v>
      </c>
      <c r="Z188" s="90">
        <v>3</v>
      </c>
      <c r="AA188" s="90">
        <v>2</v>
      </c>
      <c r="AB188" s="90">
        <v>2</v>
      </c>
      <c r="AC188" s="90">
        <v>4</v>
      </c>
      <c r="AD188" s="90"/>
      <c r="AE188" s="90"/>
      <c r="AF188" s="3"/>
      <c r="AG188" s="90"/>
      <c r="AH188" s="90"/>
      <c r="AI188" s="90"/>
      <c r="AJ188" s="90"/>
      <c r="AK188" s="90">
        <v>14</v>
      </c>
    </row>
    <row r="189" spans="1:37" x14ac:dyDescent="0.25">
      <c r="A189" s="90" t="s">
        <v>403</v>
      </c>
      <c r="B189" s="90">
        <v>10</v>
      </c>
      <c r="E189" s="90"/>
      <c r="F189" s="90"/>
      <c r="G189" s="90"/>
      <c r="H189" s="90"/>
      <c r="I189" s="90">
        <v>1</v>
      </c>
      <c r="J189" s="90">
        <v>1</v>
      </c>
      <c r="K189" s="90">
        <v>1</v>
      </c>
      <c r="L189" s="90">
        <v>3</v>
      </c>
      <c r="M189" s="90">
        <v>1</v>
      </c>
      <c r="N189" s="90">
        <v>1</v>
      </c>
      <c r="O189" s="90">
        <v>1</v>
      </c>
      <c r="P189" s="90">
        <v>1</v>
      </c>
      <c r="Q189" s="90">
        <v>1</v>
      </c>
      <c r="R189" s="90">
        <v>1</v>
      </c>
      <c r="S189" s="90">
        <v>1</v>
      </c>
      <c r="T189" s="90">
        <v>1</v>
      </c>
      <c r="U189" s="90">
        <v>4</v>
      </c>
      <c r="V189" s="90">
        <v>1</v>
      </c>
      <c r="W189" s="90">
        <v>6</v>
      </c>
      <c r="X189" s="90">
        <v>3</v>
      </c>
      <c r="Y189" s="90">
        <v>2</v>
      </c>
      <c r="Z189" s="90">
        <v>1</v>
      </c>
      <c r="AA189" s="90">
        <v>3</v>
      </c>
      <c r="AB189" s="90">
        <v>5</v>
      </c>
      <c r="AC189" s="90">
        <v>3</v>
      </c>
      <c r="AD189" s="90">
        <v>5</v>
      </c>
      <c r="AE189" s="90">
        <v>4</v>
      </c>
      <c r="AF189" s="3">
        <v>5</v>
      </c>
      <c r="AG189" s="90"/>
      <c r="AH189" s="90"/>
      <c r="AI189" s="90"/>
      <c r="AJ189" s="90"/>
      <c r="AK189" s="90">
        <v>17</v>
      </c>
    </row>
    <row r="190" spans="1:37" x14ac:dyDescent="0.25">
      <c r="A190" s="92" t="s">
        <v>404</v>
      </c>
      <c r="B190" s="92">
        <v>10</v>
      </c>
      <c r="E190" s="92"/>
      <c r="F190" s="92"/>
      <c r="G190" s="92"/>
      <c r="H190" s="92"/>
      <c r="I190" s="92">
        <v>1</v>
      </c>
      <c r="J190" s="92">
        <v>3</v>
      </c>
      <c r="K190" s="92">
        <v>2</v>
      </c>
      <c r="L190" s="92">
        <v>1</v>
      </c>
      <c r="M190" s="92">
        <v>1</v>
      </c>
      <c r="N190" s="92">
        <v>1</v>
      </c>
      <c r="O190" s="92">
        <v>5</v>
      </c>
      <c r="P190" s="92">
        <v>1</v>
      </c>
      <c r="Q190" s="92">
        <v>1</v>
      </c>
      <c r="R190" s="92">
        <v>1</v>
      </c>
      <c r="S190" s="92">
        <v>2</v>
      </c>
      <c r="T190" s="92">
        <v>4</v>
      </c>
      <c r="U190" s="92">
        <v>1</v>
      </c>
      <c r="V190" s="92">
        <v>1</v>
      </c>
      <c r="W190" s="92">
        <v>1</v>
      </c>
      <c r="X190" s="92">
        <v>2</v>
      </c>
      <c r="Y190" s="92">
        <v>9</v>
      </c>
      <c r="Z190" s="92">
        <v>4</v>
      </c>
      <c r="AA190" s="92">
        <v>4</v>
      </c>
      <c r="AB190" s="92">
        <v>6</v>
      </c>
      <c r="AC190" s="92"/>
      <c r="AD190" s="92"/>
      <c r="AE190" s="92"/>
      <c r="AF190" s="3"/>
      <c r="AG190" s="92"/>
      <c r="AH190" s="92"/>
      <c r="AI190" s="92"/>
      <c r="AJ190" s="92"/>
      <c r="AK190" s="92">
        <v>16</v>
      </c>
    </row>
    <row r="191" spans="1:37" x14ac:dyDescent="0.25">
      <c r="A191" s="96" t="s">
        <v>407</v>
      </c>
      <c r="B191" s="96">
        <v>10</v>
      </c>
      <c r="E191" s="96"/>
      <c r="F191" s="96"/>
      <c r="G191" s="96"/>
      <c r="H191" s="96"/>
      <c r="I191" s="96">
        <v>2</v>
      </c>
      <c r="J191" s="96">
        <v>1</v>
      </c>
      <c r="K191" s="96">
        <v>1</v>
      </c>
      <c r="L191" s="96">
        <v>1</v>
      </c>
      <c r="M191" s="96">
        <v>2</v>
      </c>
      <c r="N191" s="96">
        <v>1</v>
      </c>
      <c r="O191" s="96">
        <v>4</v>
      </c>
      <c r="P191" s="96">
        <v>1</v>
      </c>
      <c r="Q191" s="96">
        <v>1</v>
      </c>
      <c r="R191" s="96">
        <v>2</v>
      </c>
      <c r="S191" s="96">
        <v>5</v>
      </c>
      <c r="T191" s="96">
        <v>5</v>
      </c>
      <c r="U191" s="96">
        <v>1</v>
      </c>
      <c r="V191" s="96">
        <v>6</v>
      </c>
      <c r="W191" s="96">
        <v>1</v>
      </c>
      <c r="X191" s="96">
        <v>1</v>
      </c>
      <c r="Y191" s="96">
        <v>8</v>
      </c>
      <c r="Z191" s="96">
        <v>1</v>
      </c>
      <c r="AA191" s="96">
        <v>4</v>
      </c>
      <c r="AB191" s="96">
        <v>1</v>
      </c>
      <c r="AC191" s="96">
        <v>1</v>
      </c>
      <c r="AD191" s="96">
        <v>3</v>
      </c>
      <c r="AE191" s="96"/>
      <c r="AF191" s="3"/>
      <c r="AG191" s="96"/>
      <c r="AH191" s="96"/>
      <c r="AI191" s="96"/>
      <c r="AJ191" s="96"/>
      <c r="AK191" s="96">
        <v>13</v>
      </c>
    </row>
    <row r="192" spans="1:37" x14ac:dyDescent="0.25">
      <c r="A192" s="99" t="s">
        <v>410</v>
      </c>
      <c r="B192" s="99">
        <v>10</v>
      </c>
      <c r="E192" s="99"/>
      <c r="F192" s="99"/>
      <c r="G192" s="99"/>
      <c r="H192" s="99"/>
      <c r="I192" s="99">
        <v>2</v>
      </c>
      <c r="J192" s="99">
        <v>1</v>
      </c>
      <c r="K192" s="99">
        <v>2</v>
      </c>
      <c r="L192" s="99">
        <v>2</v>
      </c>
      <c r="M192" s="99">
        <v>1</v>
      </c>
      <c r="N192" s="99">
        <v>3</v>
      </c>
      <c r="O192" s="99">
        <v>2</v>
      </c>
      <c r="P192" s="99">
        <v>2</v>
      </c>
      <c r="Q192" s="99">
        <v>1</v>
      </c>
      <c r="R192" s="99">
        <v>1</v>
      </c>
      <c r="S192" s="99">
        <v>2</v>
      </c>
      <c r="T192" s="99">
        <v>1</v>
      </c>
      <c r="U192" s="99">
        <v>3</v>
      </c>
      <c r="V192" s="99">
        <v>3</v>
      </c>
      <c r="W192" s="99">
        <v>3</v>
      </c>
      <c r="X192" s="99">
        <v>1</v>
      </c>
      <c r="Y192" s="99">
        <v>4</v>
      </c>
      <c r="Z192" s="99">
        <v>2</v>
      </c>
      <c r="AA192" s="99">
        <v>4</v>
      </c>
      <c r="AB192" s="99">
        <v>2</v>
      </c>
      <c r="AC192" s="99">
        <v>2</v>
      </c>
      <c r="AD192" s="99"/>
      <c r="AE192" s="99"/>
      <c r="AF192" s="3"/>
      <c r="AG192" s="99"/>
      <c r="AH192" s="99"/>
      <c r="AI192" s="99"/>
      <c r="AJ192" s="99"/>
      <c r="AK192" s="99">
        <v>16</v>
      </c>
    </row>
    <row r="193" spans="1:37" x14ac:dyDescent="0.25">
      <c r="A193" s="114" t="s">
        <v>423</v>
      </c>
      <c r="B193" s="114">
        <v>10</v>
      </c>
      <c r="E193" s="114"/>
      <c r="F193" s="114"/>
      <c r="G193" s="114"/>
      <c r="H193" s="114"/>
      <c r="I193" s="114">
        <v>1</v>
      </c>
      <c r="J193" s="114">
        <v>1</v>
      </c>
      <c r="K193" s="114">
        <v>2</v>
      </c>
      <c r="L193" s="114">
        <v>1</v>
      </c>
      <c r="M193" s="114">
        <v>2</v>
      </c>
      <c r="N193" s="114">
        <v>3</v>
      </c>
      <c r="O193" s="114">
        <v>2</v>
      </c>
      <c r="P193" s="114">
        <v>1</v>
      </c>
      <c r="Q193" s="114">
        <v>3</v>
      </c>
      <c r="R193" s="114">
        <v>2</v>
      </c>
      <c r="S193" s="114">
        <v>4</v>
      </c>
      <c r="T193" s="114">
        <v>1</v>
      </c>
      <c r="U193" s="114">
        <v>3</v>
      </c>
      <c r="V193" s="114">
        <v>3</v>
      </c>
      <c r="W193" s="114">
        <v>2</v>
      </c>
      <c r="X193" s="114">
        <v>1</v>
      </c>
      <c r="Y193" s="114">
        <v>2</v>
      </c>
      <c r="Z193" s="114">
        <v>7</v>
      </c>
      <c r="AA193" s="114">
        <v>3</v>
      </c>
      <c r="AB193" s="114">
        <v>8</v>
      </c>
      <c r="AC193" s="114">
        <v>3</v>
      </c>
      <c r="AD193" s="114">
        <v>8</v>
      </c>
      <c r="AE193" s="114">
        <v>2</v>
      </c>
      <c r="AF193" s="3">
        <v>1</v>
      </c>
      <c r="AG193" s="114">
        <v>1</v>
      </c>
      <c r="AH193" s="114"/>
      <c r="AI193" s="114"/>
      <c r="AJ193" s="114"/>
      <c r="AK193" s="114">
        <v>14</v>
      </c>
    </row>
    <row r="194" spans="1:37" x14ac:dyDescent="0.25">
      <c r="A194" s="116" t="s">
        <v>426</v>
      </c>
      <c r="B194" s="116">
        <v>10</v>
      </c>
      <c r="E194" s="116"/>
      <c r="F194" s="116"/>
      <c r="G194" s="116"/>
      <c r="H194" s="116"/>
      <c r="I194" s="116">
        <v>1</v>
      </c>
      <c r="J194" s="116">
        <v>1</v>
      </c>
      <c r="K194" s="116">
        <v>1</v>
      </c>
      <c r="L194" s="116">
        <v>1</v>
      </c>
      <c r="M194" s="116">
        <v>1</v>
      </c>
      <c r="N194" s="116">
        <v>3</v>
      </c>
      <c r="O194" s="116">
        <v>3</v>
      </c>
      <c r="P194" s="116">
        <v>1</v>
      </c>
      <c r="Q194" s="116">
        <v>4</v>
      </c>
      <c r="R194" s="116">
        <v>3</v>
      </c>
      <c r="S194" s="116">
        <v>2</v>
      </c>
      <c r="T194" s="116">
        <v>6</v>
      </c>
      <c r="U194" s="116">
        <v>1</v>
      </c>
      <c r="V194" s="116">
        <v>6</v>
      </c>
      <c r="W194" s="116">
        <v>1</v>
      </c>
      <c r="X194" s="116">
        <v>8</v>
      </c>
      <c r="Y194" s="116">
        <v>2</v>
      </c>
      <c r="Z194" s="116">
        <v>4</v>
      </c>
      <c r="AA194" s="116">
        <v>4</v>
      </c>
      <c r="AB194" s="116">
        <v>5</v>
      </c>
      <c r="AC194" s="116"/>
      <c r="AD194" s="116"/>
      <c r="AE194" s="116"/>
      <c r="AF194" s="3"/>
      <c r="AG194" s="116"/>
      <c r="AH194" s="116"/>
      <c r="AI194" s="116"/>
      <c r="AJ194" s="116"/>
      <c r="AK194" s="116">
        <v>13</v>
      </c>
    </row>
    <row r="195" spans="1:37" x14ac:dyDescent="0.25">
      <c r="A195" s="123" t="s">
        <v>432</v>
      </c>
      <c r="B195" s="123">
        <v>10</v>
      </c>
      <c r="E195" s="123"/>
      <c r="F195" s="123"/>
      <c r="G195" s="123"/>
      <c r="H195" s="123"/>
      <c r="I195" s="123">
        <v>1</v>
      </c>
      <c r="J195" s="123">
        <v>2</v>
      </c>
      <c r="K195" s="123">
        <v>1</v>
      </c>
      <c r="L195" s="123">
        <v>2</v>
      </c>
      <c r="M195" s="123">
        <v>4</v>
      </c>
      <c r="N195" s="123">
        <v>1</v>
      </c>
      <c r="O195" s="123">
        <v>1</v>
      </c>
      <c r="P195" s="123">
        <v>3</v>
      </c>
      <c r="Q195" s="123">
        <v>3</v>
      </c>
      <c r="R195" s="123">
        <v>2</v>
      </c>
      <c r="S195" s="123">
        <v>3</v>
      </c>
      <c r="T195" s="123">
        <v>1</v>
      </c>
      <c r="U195" s="123">
        <v>2</v>
      </c>
      <c r="V195" s="123">
        <v>2</v>
      </c>
      <c r="W195" s="123">
        <v>2</v>
      </c>
      <c r="X195" s="123">
        <v>1</v>
      </c>
      <c r="Y195" s="123">
        <v>2</v>
      </c>
      <c r="Z195" s="123">
        <v>2</v>
      </c>
      <c r="AA195" s="123">
        <v>3</v>
      </c>
      <c r="AB195" s="123">
        <v>4</v>
      </c>
      <c r="AC195" s="123">
        <v>18</v>
      </c>
      <c r="AD195" s="123"/>
      <c r="AE195" s="123"/>
      <c r="AF195" s="3"/>
      <c r="AG195" s="123"/>
      <c r="AH195" s="123"/>
      <c r="AI195" s="123"/>
      <c r="AJ195" s="123"/>
      <c r="AK195" s="123">
        <v>15</v>
      </c>
    </row>
    <row r="196" spans="1:37" x14ac:dyDescent="0.25">
      <c r="A196" s="124" t="s">
        <v>433</v>
      </c>
      <c r="B196" s="124">
        <v>10</v>
      </c>
      <c r="E196" s="124"/>
      <c r="F196" s="124"/>
      <c r="G196" s="124"/>
      <c r="H196" s="124"/>
      <c r="I196" s="124">
        <v>3</v>
      </c>
      <c r="J196" s="124">
        <v>1</v>
      </c>
      <c r="K196" s="124">
        <v>1</v>
      </c>
      <c r="L196" s="124">
        <v>2</v>
      </c>
      <c r="M196" s="124">
        <v>2</v>
      </c>
      <c r="N196" s="124">
        <v>1</v>
      </c>
      <c r="O196" s="124">
        <v>1</v>
      </c>
      <c r="P196" s="124">
        <v>1</v>
      </c>
      <c r="Q196" s="124">
        <v>4</v>
      </c>
      <c r="R196" s="124">
        <v>1</v>
      </c>
      <c r="S196" s="124">
        <v>5</v>
      </c>
      <c r="T196" s="124">
        <v>1</v>
      </c>
      <c r="U196" s="124">
        <v>4</v>
      </c>
      <c r="V196" s="124">
        <v>2</v>
      </c>
      <c r="W196" s="124">
        <v>8</v>
      </c>
      <c r="X196" s="124">
        <v>7</v>
      </c>
      <c r="Y196" s="124">
        <v>1</v>
      </c>
      <c r="Z196" s="124">
        <v>2</v>
      </c>
      <c r="AA196" s="124"/>
      <c r="AB196" s="124"/>
      <c r="AC196" s="124"/>
      <c r="AD196" s="124"/>
      <c r="AE196" s="124"/>
      <c r="AF196" s="3"/>
      <c r="AG196" s="124"/>
      <c r="AH196" s="124"/>
      <c r="AI196" s="124"/>
      <c r="AJ196" s="124"/>
      <c r="AK196" s="124">
        <v>14</v>
      </c>
    </row>
    <row r="197" spans="1:37" x14ac:dyDescent="0.25">
      <c r="A197" s="131" t="s">
        <v>442</v>
      </c>
      <c r="B197" s="131">
        <v>10</v>
      </c>
      <c r="E197" s="131"/>
      <c r="F197" s="131"/>
      <c r="G197" s="131"/>
      <c r="H197" s="131"/>
      <c r="I197" s="131">
        <v>1</v>
      </c>
      <c r="J197" s="131">
        <v>3</v>
      </c>
      <c r="K197" s="131">
        <v>1</v>
      </c>
      <c r="L197" s="131">
        <v>1</v>
      </c>
      <c r="M197" s="131">
        <v>2</v>
      </c>
      <c r="N197" s="131">
        <v>2</v>
      </c>
      <c r="O197" s="131">
        <v>2</v>
      </c>
      <c r="P197" s="131">
        <v>6</v>
      </c>
      <c r="Q197" s="131">
        <v>1</v>
      </c>
      <c r="R197" s="131">
        <v>1</v>
      </c>
      <c r="S197" s="131">
        <v>1</v>
      </c>
      <c r="T197" s="131">
        <v>1</v>
      </c>
      <c r="U197" s="131">
        <v>3</v>
      </c>
      <c r="V197" s="131">
        <v>3</v>
      </c>
      <c r="W197" s="131">
        <v>9</v>
      </c>
      <c r="X197" s="131">
        <v>7</v>
      </c>
      <c r="Y197" s="131">
        <v>3</v>
      </c>
      <c r="Z197" s="131">
        <v>3</v>
      </c>
      <c r="AA197" s="131">
        <v>4</v>
      </c>
      <c r="AB197" s="131">
        <v>2</v>
      </c>
      <c r="AC197" s="131">
        <v>3</v>
      </c>
      <c r="AD197" s="131"/>
      <c r="AE197" s="131"/>
      <c r="AF197" s="3"/>
      <c r="AG197" s="131"/>
      <c r="AH197" s="131"/>
      <c r="AI197" s="131"/>
      <c r="AJ197" s="131"/>
      <c r="AK197" s="131">
        <v>14</v>
      </c>
    </row>
    <row r="198" spans="1:37" x14ac:dyDescent="0.25">
      <c r="A198" s="135" t="s">
        <v>448</v>
      </c>
      <c r="B198" s="135">
        <v>10</v>
      </c>
      <c r="E198" s="135"/>
      <c r="F198" s="135"/>
      <c r="G198" s="135"/>
      <c r="H198" s="135"/>
      <c r="I198" s="135">
        <v>1</v>
      </c>
      <c r="J198" s="135">
        <v>2</v>
      </c>
      <c r="K198" s="135">
        <v>2</v>
      </c>
      <c r="L198" s="135">
        <v>5</v>
      </c>
      <c r="M198" s="135">
        <v>1</v>
      </c>
      <c r="N198" s="135">
        <v>3</v>
      </c>
      <c r="O198" s="135">
        <v>1</v>
      </c>
      <c r="P198" s="135">
        <v>1</v>
      </c>
      <c r="Q198" s="135">
        <v>1</v>
      </c>
      <c r="R198" s="135">
        <v>1</v>
      </c>
      <c r="S198" s="135">
        <v>1</v>
      </c>
      <c r="T198" s="135">
        <v>2</v>
      </c>
      <c r="U198" s="135">
        <v>2</v>
      </c>
      <c r="V198" s="135">
        <v>2</v>
      </c>
      <c r="W198" s="135">
        <v>2</v>
      </c>
      <c r="X198" s="135">
        <v>1</v>
      </c>
      <c r="Y198" s="135">
        <v>7</v>
      </c>
      <c r="Z198" s="135">
        <v>7</v>
      </c>
      <c r="AA198" s="135">
        <v>7</v>
      </c>
      <c r="AB198" s="135">
        <v>6</v>
      </c>
      <c r="AC198" s="135">
        <v>4</v>
      </c>
      <c r="AD198" s="135"/>
      <c r="AE198" s="135"/>
      <c r="AF198" s="3"/>
      <c r="AG198" s="135"/>
      <c r="AH198" s="135"/>
      <c r="AI198" s="135"/>
      <c r="AJ198" s="135"/>
      <c r="AK198" s="135">
        <v>16</v>
      </c>
    </row>
    <row r="199" spans="1:37" x14ac:dyDescent="0.25">
      <c r="A199" s="140" t="s">
        <v>459</v>
      </c>
      <c r="B199" s="140">
        <v>10</v>
      </c>
      <c r="E199" s="140"/>
      <c r="F199" s="140"/>
      <c r="G199" s="140"/>
      <c r="H199" s="140"/>
      <c r="I199" s="140">
        <v>2</v>
      </c>
      <c r="J199" s="140">
        <v>1</v>
      </c>
      <c r="K199" s="140">
        <v>1</v>
      </c>
      <c r="L199" s="140">
        <v>3</v>
      </c>
      <c r="M199" s="140">
        <v>1</v>
      </c>
      <c r="N199" s="140">
        <v>3</v>
      </c>
      <c r="O199" s="140">
        <v>2</v>
      </c>
      <c r="P199" s="140">
        <v>1</v>
      </c>
      <c r="Q199" s="140">
        <v>6</v>
      </c>
      <c r="R199" s="140">
        <v>6</v>
      </c>
      <c r="S199" s="140">
        <v>5</v>
      </c>
      <c r="T199" s="140">
        <v>4</v>
      </c>
      <c r="U199" s="140">
        <v>3</v>
      </c>
      <c r="V199" s="140">
        <v>5</v>
      </c>
      <c r="W199" s="140">
        <v>1</v>
      </c>
      <c r="X199" s="140">
        <v>6</v>
      </c>
      <c r="Y199" s="140">
        <v>6</v>
      </c>
      <c r="Z199" s="140">
        <v>5</v>
      </c>
      <c r="AA199" s="140">
        <v>6</v>
      </c>
      <c r="AB199" s="140"/>
      <c r="AC199" s="140"/>
      <c r="AD199" s="140"/>
      <c r="AE199" s="140"/>
      <c r="AF199" s="3"/>
      <c r="AG199" s="140"/>
      <c r="AH199" s="140"/>
      <c r="AI199" s="140"/>
      <c r="AJ199" s="140"/>
      <c r="AK199" s="140">
        <v>10</v>
      </c>
    </row>
    <row r="200" spans="1:37" x14ac:dyDescent="0.25">
      <c r="A200" s="141" t="s">
        <v>460</v>
      </c>
      <c r="B200" s="141">
        <v>10</v>
      </c>
      <c r="E200" s="141"/>
      <c r="F200" s="141"/>
      <c r="G200" s="141"/>
      <c r="H200" s="141"/>
      <c r="I200" s="141">
        <v>2</v>
      </c>
      <c r="J200" s="141">
        <v>1</v>
      </c>
      <c r="K200" s="141">
        <v>1</v>
      </c>
      <c r="L200" s="141">
        <v>3</v>
      </c>
      <c r="M200" s="141">
        <v>1</v>
      </c>
      <c r="N200" s="141">
        <v>1</v>
      </c>
      <c r="O200" s="141">
        <v>2</v>
      </c>
      <c r="P200" s="141">
        <v>3</v>
      </c>
      <c r="Q200" s="141">
        <v>1</v>
      </c>
      <c r="R200" s="141">
        <v>1</v>
      </c>
      <c r="S200" s="141">
        <v>2</v>
      </c>
      <c r="T200" s="141">
        <v>3</v>
      </c>
      <c r="U200" s="141">
        <v>1</v>
      </c>
      <c r="V200" s="141">
        <v>3</v>
      </c>
      <c r="W200" s="141">
        <v>1</v>
      </c>
      <c r="X200" s="141">
        <v>2</v>
      </c>
      <c r="Y200" s="141">
        <v>2</v>
      </c>
      <c r="Z200" s="141">
        <v>1</v>
      </c>
      <c r="AA200" s="141">
        <v>4</v>
      </c>
      <c r="AB200" s="141">
        <v>11</v>
      </c>
      <c r="AC200" s="141">
        <v>5</v>
      </c>
      <c r="AD200" s="141">
        <v>2</v>
      </c>
      <c r="AE200" s="141">
        <v>3</v>
      </c>
      <c r="AF200" s="3"/>
      <c r="AG200" s="141"/>
      <c r="AH200" s="141"/>
      <c r="AI200" s="141"/>
      <c r="AJ200" s="141"/>
      <c r="AK200" s="141">
        <v>17</v>
      </c>
    </row>
    <row r="201" spans="1:37" x14ac:dyDescent="0.25">
      <c r="A201" s="5" t="s">
        <v>468</v>
      </c>
      <c r="B201" s="149">
        <v>10</v>
      </c>
      <c r="E201" s="149"/>
      <c r="F201" s="149"/>
      <c r="G201" s="149"/>
      <c r="H201" s="149"/>
      <c r="I201" s="149">
        <v>1</v>
      </c>
      <c r="J201" s="149">
        <v>3</v>
      </c>
      <c r="K201" s="149">
        <v>2</v>
      </c>
      <c r="L201" s="149">
        <v>1</v>
      </c>
      <c r="M201" s="149">
        <v>1</v>
      </c>
      <c r="N201" s="149">
        <v>1</v>
      </c>
      <c r="O201" s="149">
        <v>4</v>
      </c>
      <c r="P201" s="149">
        <v>1</v>
      </c>
      <c r="Q201" s="149">
        <v>3</v>
      </c>
      <c r="R201" s="149">
        <v>1</v>
      </c>
      <c r="S201" s="149">
        <v>2</v>
      </c>
      <c r="T201" s="149">
        <v>2</v>
      </c>
      <c r="U201" s="149">
        <v>2</v>
      </c>
      <c r="V201" s="149">
        <v>3</v>
      </c>
      <c r="W201" s="149">
        <v>1</v>
      </c>
      <c r="X201" s="149">
        <v>16</v>
      </c>
      <c r="Y201" s="149">
        <v>3</v>
      </c>
      <c r="Z201" s="149">
        <v>3</v>
      </c>
      <c r="AA201" s="149">
        <v>2</v>
      </c>
      <c r="AB201" s="149">
        <v>6</v>
      </c>
      <c r="AC201" s="149">
        <v>1</v>
      </c>
      <c r="AD201" s="149">
        <v>7</v>
      </c>
      <c r="AE201" s="149"/>
      <c r="AF201" s="3"/>
      <c r="AG201" s="149"/>
      <c r="AH201" s="149"/>
      <c r="AI201" s="149"/>
      <c r="AJ201" s="149"/>
      <c r="AK201" s="149">
        <v>16</v>
      </c>
    </row>
    <row r="202" spans="1:37" x14ac:dyDescent="0.25">
      <c r="A202" s="5" t="s">
        <v>475</v>
      </c>
      <c r="B202" s="156">
        <v>10</v>
      </c>
      <c r="E202" s="156"/>
      <c r="F202" s="156"/>
      <c r="G202" s="156"/>
      <c r="H202" s="156"/>
      <c r="I202" s="156">
        <v>1</v>
      </c>
      <c r="J202" s="156">
        <v>1</v>
      </c>
      <c r="K202" s="156">
        <v>1</v>
      </c>
      <c r="L202" s="156">
        <v>4</v>
      </c>
      <c r="M202" s="156">
        <v>1</v>
      </c>
      <c r="N202" s="156">
        <v>2</v>
      </c>
      <c r="O202" s="156">
        <v>2</v>
      </c>
      <c r="P202" s="156">
        <v>1</v>
      </c>
      <c r="Q202" s="156">
        <v>1</v>
      </c>
      <c r="R202" s="156">
        <v>1</v>
      </c>
      <c r="S202" s="156">
        <v>1</v>
      </c>
      <c r="T202" s="156">
        <v>1</v>
      </c>
      <c r="U202" s="156">
        <v>8</v>
      </c>
      <c r="V202" s="156">
        <v>3</v>
      </c>
      <c r="W202" s="156">
        <v>5</v>
      </c>
      <c r="X202" s="156">
        <v>1</v>
      </c>
      <c r="Y202" s="156">
        <v>1</v>
      </c>
      <c r="Z202" s="156">
        <v>3</v>
      </c>
      <c r="AA202" s="156">
        <v>3</v>
      </c>
      <c r="AB202" s="156">
        <v>10</v>
      </c>
      <c r="AC202" s="156">
        <v>1</v>
      </c>
      <c r="AD202" s="156"/>
      <c r="AE202" s="156"/>
      <c r="AF202" s="3"/>
      <c r="AG202" s="156"/>
      <c r="AH202" s="156"/>
      <c r="AI202" s="156"/>
      <c r="AJ202" s="156"/>
      <c r="AK202" s="156">
        <v>14</v>
      </c>
    </row>
    <row r="203" spans="1:37" x14ac:dyDescent="0.25">
      <c r="A203" s="5" t="s">
        <v>483</v>
      </c>
      <c r="B203" s="161">
        <v>10</v>
      </c>
      <c r="E203" s="161"/>
      <c r="F203" s="161"/>
      <c r="G203" s="161"/>
      <c r="H203" s="161"/>
      <c r="I203" s="161">
        <v>1</v>
      </c>
      <c r="J203" s="161">
        <v>1</v>
      </c>
      <c r="K203" s="161">
        <v>2</v>
      </c>
      <c r="L203" s="161">
        <v>2</v>
      </c>
      <c r="M203" s="161">
        <v>1</v>
      </c>
      <c r="N203" s="161">
        <v>1</v>
      </c>
      <c r="O203" s="161">
        <v>1</v>
      </c>
      <c r="P203" s="161">
        <v>1</v>
      </c>
      <c r="Q203" s="161">
        <v>1</v>
      </c>
      <c r="R203" s="161">
        <v>2</v>
      </c>
      <c r="S203" s="161">
        <v>1</v>
      </c>
      <c r="T203" s="161">
        <v>2</v>
      </c>
      <c r="U203" s="161">
        <v>3</v>
      </c>
      <c r="V203" s="161">
        <v>3</v>
      </c>
      <c r="W203" s="161">
        <v>1</v>
      </c>
      <c r="X203" s="161">
        <v>2</v>
      </c>
      <c r="Y203" s="161">
        <v>3</v>
      </c>
      <c r="Z203" s="161">
        <v>4</v>
      </c>
      <c r="AA203" s="161">
        <v>4</v>
      </c>
      <c r="AB203" s="161">
        <v>2</v>
      </c>
      <c r="AC203" s="161">
        <v>5</v>
      </c>
      <c r="AD203" s="161">
        <v>1</v>
      </c>
      <c r="AE203" s="161">
        <v>9</v>
      </c>
      <c r="AF203" s="3">
        <v>2</v>
      </c>
      <c r="AG203" s="161"/>
      <c r="AH203" s="161"/>
      <c r="AI203" s="161"/>
      <c r="AJ203" s="161"/>
      <c r="AK203" s="161">
        <v>17</v>
      </c>
    </row>
    <row r="204" spans="1:37" x14ac:dyDescent="0.25">
      <c r="A204" s="5" t="s">
        <v>488</v>
      </c>
      <c r="B204" s="162">
        <v>10</v>
      </c>
      <c r="E204" s="162"/>
      <c r="F204" s="162"/>
      <c r="G204" s="162"/>
      <c r="H204" s="162"/>
      <c r="I204" s="162">
        <v>3</v>
      </c>
      <c r="J204" s="162">
        <v>2</v>
      </c>
      <c r="K204" s="162">
        <v>1</v>
      </c>
      <c r="L204" s="162">
        <v>1</v>
      </c>
      <c r="M204" s="162">
        <v>1</v>
      </c>
      <c r="N204" s="162">
        <v>1</v>
      </c>
      <c r="O204" s="162">
        <v>4</v>
      </c>
      <c r="P204" s="162">
        <v>1</v>
      </c>
      <c r="Q204" s="162">
        <v>1</v>
      </c>
      <c r="R204" s="162">
        <v>6</v>
      </c>
      <c r="S204" s="162">
        <v>3</v>
      </c>
      <c r="T204" s="162">
        <v>1</v>
      </c>
      <c r="U204" s="162">
        <v>4</v>
      </c>
      <c r="V204" s="162">
        <v>8</v>
      </c>
      <c r="W204" s="162">
        <v>2</v>
      </c>
      <c r="X204" s="162">
        <v>3</v>
      </c>
      <c r="Y204" s="162">
        <v>1</v>
      </c>
      <c r="Z204" s="162">
        <v>5</v>
      </c>
      <c r="AA204" s="162"/>
      <c r="AB204" s="162"/>
      <c r="AC204" s="162"/>
      <c r="AD204" s="162"/>
      <c r="AE204" s="162"/>
      <c r="AF204" s="3"/>
      <c r="AG204" s="162"/>
      <c r="AH204" s="162"/>
      <c r="AI204" s="162"/>
      <c r="AJ204" s="162"/>
      <c r="AK204" s="162">
        <v>13</v>
      </c>
    </row>
    <row r="205" spans="1:37" x14ac:dyDescent="0.25">
      <c r="A205" s="5" t="s">
        <v>494</v>
      </c>
      <c r="B205" s="165">
        <v>10</v>
      </c>
      <c r="E205" s="165"/>
      <c r="F205" s="165"/>
      <c r="G205" s="165"/>
      <c r="H205" s="165"/>
      <c r="I205" s="165">
        <v>2</v>
      </c>
      <c r="J205" s="165">
        <v>3</v>
      </c>
      <c r="K205" s="165">
        <v>2</v>
      </c>
      <c r="L205" s="165">
        <v>1</v>
      </c>
      <c r="M205" s="165">
        <v>1</v>
      </c>
      <c r="N205" s="165">
        <v>1</v>
      </c>
      <c r="O205" s="165">
        <v>2</v>
      </c>
      <c r="P205" s="165">
        <v>1</v>
      </c>
      <c r="Q205" s="165">
        <v>1</v>
      </c>
      <c r="R205" s="165">
        <v>1</v>
      </c>
      <c r="S205" s="165">
        <v>1</v>
      </c>
      <c r="T205" s="165">
        <v>2</v>
      </c>
      <c r="U205" s="165">
        <v>1</v>
      </c>
      <c r="V205" s="165">
        <v>2</v>
      </c>
      <c r="W205" s="165">
        <v>1</v>
      </c>
      <c r="X205" s="165">
        <v>1</v>
      </c>
      <c r="Y205" s="165">
        <v>4</v>
      </c>
      <c r="Z205" s="165">
        <v>1</v>
      </c>
      <c r="AA205" s="165">
        <v>1</v>
      </c>
      <c r="AB205" s="165">
        <v>12</v>
      </c>
      <c r="AC205" s="165">
        <v>4</v>
      </c>
      <c r="AD205" s="165">
        <v>4</v>
      </c>
      <c r="AE205" s="165"/>
      <c r="AF205" s="3"/>
      <c r="AG205" s="165"/>
      <c r="AH205" s="165"/>
      <c r="AI205" s="165"/>
      <c r="AJ205" s="165"/>
      <c r="AK205" s="165">
        <v>19</v>
      </c>
    </row>
    <row r="206" spans="1:37" x14ac:dyDescent="0.25">
      <c r="A206" s="5" t="s">
        <v>504</v>
      </c>
      <c r="B206" s="169">
        <v>10</v>
      </c>
      <c r="E206" s="169"/>
      <c r="F206" s="169"/>
      <c r="G206" s="169"/>
      <c r="H206" s="169"/>
      <c r="I206" s="169">
        <v>1</v>
      </c>
      <c r="J206" s="169">
        <v>1</v>
      </c>
      <c r="K206" s="169">
        <v>2</v>
      </c>
      <c r="L206" s="169">
        <v>4</v>
      </c>
      <c r="M206" s="169">
        <v>2</v>
      </c>
      <c r="N206" s="169">
        <v>1</v>
      </c>
      <c r="O206" s="169">
        <v>1</v>
      </c>
      <c r="P206" s="169">
        <v>1</v>
      </c>
      <c r="Q206" s="169">
        <v>1</v>
      </c>
      <c r="R206" s="169">
        <v>1</v>
      </c>
      <c r="S206" s="169">
        <v>2</v>
      </c>
      <c r="T206" s="169">
        <v>4</v>
      </c>
      <c r="U206" s="169">
        <v>6</v>
      </c>
      <c r="V206" s="169">
        <v>2</v>
      </c>
      <c r="W206" s="169">
        <v>1</v>
      </c>
      <c r="X206" s="169">
        <v>1</v>
      </c>
      <c r="Y206" s="169">
        <v>2</v>
      </c>
      <c r="Z206" s="169">
        <v>1</v>
      </c>
      <c r="AA206" s="169">
        <v>2</v>
      </c>
      <c r="AB206" s="169">
        <v>1</v>
      </c>
      <c r="AC206" s="169">
        <v>1</v>
      </c>
      <c r="AD206" s="169">
        <v>15</v>
      </c>
      <c r="AE206" s="169"/>
      <c r="AF206" s="3"/>
      <c r="AG206" s="169"/>
      <c r="AH206" s="169"/>
      <c r="AI206" s="169"/>
      <c r="AJ206" s="169"/>
      <c r="AK206" s="169">
        <v>15</v>
      </c>
    </row>
    <row r="207" spans="1:37" x14ac:dyDescent="0.25">
      <c r="A207" s="5" t="s">
        <v>506</v>
      </c>
      <c r="B207" s="169">
        <v>10</v>
      </c>
      <c r="E207" s="169"/>
      <c r="F207" s="169"/>
      <c r="G207" s="169"/>
      <c r="H207" s="169"/>
      <c r="I207" s="169">
        <v>1</v>
      </c>
      <c r="J207" s="169">
        <v>4</v>
      </c>
      <c r="K207" s="169">
        <v>1</v>
      </c>
      <c r="L207" s="169">
        <v>1</v>
      </c>
      <c r="M207" s="169">
        <v>2</v>
      </c>
      <c r="N207" s="169">
        <v>1</v>
      </c>
      <c r="O207" s="169">
        <v>1</v>
      </c>
      <c r="P207" s="169">
        <v>3</v>
      </c>
      <c r="Q207" s="169">
        <v>3</v>
      </c>
      <c r="R207" s="169">
        <v>1</v>
      </c>
      <c r="S207" s="169">
        <v>1</v>
      </c>
      <c r="T207" s="169">
        <v>2</v>
      </c>
      <c r="U207" s="169">
        <v>4</v>
      </c>
      <c r="V207" s="169">
        <v>1</v>
      </c>
      <c r="W207" s="169">
        <v>3</v>
      </c>
      <c r="X207" s="169">
        <v>1</v>
      </c>
      <c r="Y207" s="169">
        <v>1</v>
      </c>
      <c r="Z207" s="169">
        <v>2</v>
      </c>
      <c r="AA207" s="169">
        <v>7</v>
      </c>
      <c r="AB207" s="169">
        <v>6</v>
      </c>
      <c r="AC207" s="169">
        <v>5</v>
      </c>
      <c r="AD207" s="169">
        <v>4</v>
      </c>
      <c r="AE207" s="169"/>
      <c r="AF207" s="3"/>
      <c r="AG207" s="169"/>
      <c r="AH207" s="169"/>
      <c r="AI207" s="169"/>
      <c r="AJ207" s="169"/>
      <c r="AK207" s="169">
        <v>16</v>
      </c>
    </row>
    <row r="208" spans="1:37" x14ac:dyDescent="0.25">
      <c r="A208" s="5" t="s">
        <v>513</v>
      </c>
      <c r="B208" s="171">
        <v>10</v>
      </c>
      <c r="E208" s="171"/>
      <c r="F208" s="171"/>
      <c r="G208" s="171"/>
      <c r="H208" s="171"/>
      <c r="I208" s="171">
        <v>1</v>
      </c>
      <c r="J208" s="171">
        <v>2</v>
      </c>
      <c r="K208" s="171">
        <v>1</v>
      </c>
      <c r="L208" s="171">
        <v>1</v>
      </c>
      <c r="M208" s="171">
        <v>2</v>
      </c>
      <c r="N208" s="171">
        <v>2</v>
      </c>
      <c r="O208" s="171">
        <v>1</v>
      </c>
      <c r="P208" s="171">
        <v>2</v>
      </c>
      <c r="Q208" s="171">
        <v>1</v>
      </c>
      <c r="R208" s="171">
        <v>2</v>
      </c>
      <c r="S208" s="171">
        <v>2</v>
      </c>
      <c r="T208" s="171">
        <v>1</v>
      </c>
      <c r="U208" s="171">
        <v>4</v>
      </c>
      <c r="V208" s="171">
        <v>3</v>
      </c>
      <c r="W208" s="171">
        <v>1</v>
      </c>
      <c r="X208" s="171">
        <v>3</v>
      </c>
      <c r="Y208" s="171">
        <v>2</v>
      </c>
      <c r="Z208" s="171">
        <v>8</v>
      </c>
      <c r="AA208" s="171">
        <v>4</v>
      </c>
      <c r="AB208" s="171">
        <v>3</v>
      </c>
      <c r="AC208" s="171">
        <v>2</v>
      </c>
      <c r="AD208" s="171"/>
      <c r="AE208" s="171"/>
      <c r="AF208" s="3"/>
      <c r="AG208" s="171"/>
      <c r="AH208" s="171"/>
      <c r="AI208" s="171"/>
      <c r="AJ208" s="171"/>
      <c r="AK208" s="171">
        <v>17</v>
      </c>
    </row>
    <row r="209" spans="1:37" x14ac:dyDescent="0.25">
      <c r="A209" s="5" t="s">
        <v>514</v>
      </c>
      <c r="B209" s="172">
        <v>10</v>
      </c>
      <c r="E209" s="172"/>
      <c r="F209" s="172"/>
      <c r="G209" s="172"/>
      <c r="H209" s="172"/>
      <c r="I209" s="172">
        <v>1</v>
      </c>
      <c r="J209" s="172">
        <v>1</v>
      </c>
      <c r="K209" s="172">
        <v>1</v>
      </c>
      <c r="L209" s="172">
        <v>1</v>
      </c>
      <c r="M209" s="172">
        <v>1</v>
      </c>
      <c r="N209" s="172">
        <v>3</v>
      </c>
      <c r="O209" s="172">
        <v>2</v>
      </c>
      <c r="P209" s="172">
        <v>1</v>
      </c>
      <c r="Q209" s="172">
        <v>5</v>
      </c>
      <c r="R209" s="172">
        <v>1</v>
      </c>
      <c r="S209" s="172">
        <v>2</v>
      </c>
      <c r="T209" s="172">
        <v>2</v>
      </c>
      <c r="U209" s="172">
        <v>3</v>
      </c>
      <c r="V209" s="172">
        <v>4</v>
      </c>
      <c r="W209" s="172">
        <v>12</v>
      </c>
      <c r="X209" s="172">
        <v>3</v>
      </c>
      <c r="Y209" s="172">
        <v>1</v>
      </c>
      <c r="Z209" s="172">
        <v>2</v>
      </c>
      <c r="AA209" s="172">
        <v>1</v>
      </c>
      <c r="AB209" s="172">
        <v>5</v>
      </c>
      <c r="AC209" s="172"/>
      <c r="AD209" s="172"/>
      <c r="AE209" s="172"/>
      <c r="AF209" s="3"/>
      <c r="AG209" s="172"/>
      <c r="AH209" s="172"/>
      <c r="AI209" s="172"/>
      <c r="AJ209" s="172"/>
      <c r="AK209" s="172">
        <v>14</v>
      </c>
    </row>
    <row r="210" spans="1:37" x14ac:dyDescent="0.25">
      <c r="A210" s="5" t="s">
        <v>521</v>
      </c>
      <c r="B210" s="173">
        <v>10</v>
      </c>
      <c r="E210" s="173"/>
      <c r="F210" s="173"/>
      <c r="G210" s="173"/>
      <c r="H210" s="173"/>
      <c r="I210" s="173">
        <v>2</v>
      </c>
      <c r="J210" s="173">
        <v>1</v>
      </c>
      <c r="K210" s="173">
        <v>1</v>
      </c>
      <c r="L210" s="173">
        <v>1</v>
      </c>
      <c r="M210" s="173">
        <v>3</v>
      </c>
      <c r="N210" s="173">
        <v>1</v>
      </c>
      <c r="O210" s="173">
        <v>1</v>
      </c>
      <c r="P210" s="173">
        <v>1</v>
      </c>
      <c r="Q210" s="173">
        <v>3</v>
      </c>
      <c r="R210" s="173">
        <v>1</v>
      </c>
      <c r="S210" s="173">
        <v>1</v>
      </c>
      <c r="T210" s="173">
        <v>1</v>
      </c>
      <c r="U210" s="173">
        <v>1</v>
      </c>
      <c r="V210" s="173">
        <v>3</v>
      </c>
      <c r="W210" s="173">
        <v>2</v>
      </c>
      <c r="X210" s="173">
        <v>3</v>
      </c>
      <c r="Y210" s="173">
        <v>5</v>
      </c>
      <c r="Z210" s="173">
        <v>3</v>
      </c>
      <c r="AA210" s="173">
        <v>1</v>
      </c>
      <c r="AB210" s="173">
        <v>5</v>
      </c>
      <c r="AC210" s="173">
        <v>1</v>
      </c>
      <c r="AD210" s="173">
        <v>2</v>
      </c>
      <c r="AE210" s="173">
        <v>8</v>
      </c>
      <c r="AF210" s="3">
        <v>1</v>
      </c>
      <c r="AG210" s="173">
        <v>4</v>
      </c>
      <c r="AH210" s="173"/>
      <c r="AI210" s="173"/>
      <c r="AJ210" s="173"/>
      <c r="AK210" s="173">
        <v>17</v>
      </c>
    </row>
    <row r="211" spans="1:37" x14ac:dyDescent="0.25">
      <c r="A211" s="5" t="s">
        <v>535</v>
      </c>
      <c r="B211" s="175">
        <v>10</v>
      </c>
      <c r="E211" s="175"/>
      <c r="F211" s="175"/>
      <c r="G211" s="175"/>
      <c r="H211" s="175"/>
      <c r="I211" s="175">
        <v>3</v>
      </c>
      <c r="J211" s="175">
        <v>1</v>
      </c>
      <c r="K211" s="175">
        <v>4</v>
      </c>
      <c r="L211" s="175">
        <v>1</v>
      </c>
      <c r="M211" s="175">
        <v>1</v>
      </c>
      <c r="N211" s="175">
        <v>1</v>
      </c>
      <c r="O211" s="175">
        <v>1</v>
      </c>
      <c r="P211" s="175">
        <v>1</v>
      </c>
      <c r="Q211" s="175">
        <v>1</v>
      </c>
      <c r="R211" s="175">
        <v>1</v>
      </c>
      <c r="S211" s="175">
        <v>1</v>
      </c>
      <c r="T211" s="175">
        <v>1</v>
      </c>
      <c r="U211" s="175">
        <v>1</v>
      </c>
      <c r="V211" s="175">
        <v>1</v>
      </c>
      <c r="W211" s="175">
        <v>1</v>
      </c>
      <c r="X211" s="175">
        <v>3</v>
      </c>
      <c r="Y211" s="175">
        <v>1</v>
      </c>
      <c r="Z211" s="175">
        <v>1</v>
      </c>
      <c r="AA211" s="175">
        <v>3</v>
      </c>
      <c r="AB211" s="175">
        <v>9</v>
      </c>
      <c r="AC211" s="175">
        <v>11</v>
      </c>
      <c r="AD211" s="175">
        <v>1</v>
      </c>
      <c r="AE211" s="175">
        <v>1</v>
      </c>
      <c r="AF211" s="3">
        <v>1</v>
      </c>
      <c r="AG211" s="175">
        <v>1</v>
      </c>
      <c r="AH211" s="175">
        <v>1</v>
      </c>
      <c r="AI211" s="175"/>
      <c r="AJ211" s="175"/>
      <c r="AK211" s="175">
        <v>19</v>
      </c>
    </row>
    <row r="212" spans="1:37" x14ac:dyDescent="0.25">
      <c r="A212" s="5" t="s">
        <v>539</v>
      </c>
      <c r="B212" s="175">
        <v>10</v>
      </c>
      <c r="E212" s="175"/>
      <c r="F212" s="175"/>
      <c r="G212" s="175"/>
      <c r="H212" s="175"/>
      <c r="I212" s="175">
        <v>1</v>
      </c>
      <c r="J212" s="175">
        <v>1</v>
      </c>
      <c r="K212" s="175">
        <v>1</v>
      </c>
      <c r="L212" s="175">
        <v>2</v>
      </c>
      <c r="M212" s="175">
        <v>1</v>
      </c>
      <c r="N212" s="175">
        <v>2</v>
      </c>
      <c r="O212" s="175">
        <v>2</v>
      </c>
      <c r="P212" s="175">
        <v>1</v>
      </c>
      <c r="Q212" s="175">
        <v>1</v>
      </c>
      <c r="R212" s="175">
        <v>1</v>
      </c>
      <c r="S212" s="175">
        <v>10</v>
      </c>
      <c r="T212" s="175">
        <v>1</v>
      </c>
      <c r="U212" s="175">
        <v>1</v>
      </c>
      <c r="V212" s="175">
        <v>2</v>
      </c>
      <c r="W212" s="175">
        <v>3</v>
      </c>
      <c r="X212" s="175">
        <v>2</v>
      </c>
      <c r="Y212" s="175">
        <v>4</v>
      </c>
      <c r="Z212" s="175"/>
      <c r="AA212" s="175"/>
      <c r="AB212" s="175"/>
      <c r="AC212" s="175"/>
      <c r="AD212" s="175"/>
      <c r="AE212" s="175"/>
      <c r="AF212" s="3"/>
      <c r="AG212" s="175"/>
      <c r="AH212" s="175"/>
      <c r="AI212" s="175"/>
      <c r="AJ212" s="175"/>
      <c r="AK212" s="175">
        <v>15</v>
      </c>
    </row>
    <row r="213" spans="1:37" x14ac:dyDescent="0.25">
      <c r="A213" s="5" t="s">
        <v>548</v>
      </c>
      <c r="B213" s="181">
        <v>10</v>
      </c>
      <c r="C213" s="181"/>
      <c r="D213" s="181"/>
      <c r="E213" s="181"/>
      <c r="F213" s="181"/>
      <c r="G213" s="181"/>
      <c r="H213" s="181"/>
      <c r="I213" s="181">
        <v>2</v>
      </c>
      <c r="J213" s="181">
        <v>1</v>
      </c>
      <c r="K213" s="181">
        <v>1</v>
      </c>
      <c r="L213" s="181">
        <v>1</v>
      </c>
      <c r="M213" s="181">
        <v>1</v>
      </c>
      <c r="N213" s="181">
        <v>1</v>
      </c>
      <c r="O213" s="181">
        <v>1</v>
      </c>
      <c r="P213" s="181">
        <v>1</v>
      </c>
      <c r="Q213" s="181">
        <v>3</v>
      </c>
      <c r="R213" s="181">
        <v>6</v>
      </c>
      <c r="S213" s="181">
        <v>1</v>
      </c>
      <c r="T213" s="181">
        <v>1</v>
      </c>
      <c r="U213" s="181">
        <v>4</v>
      </c>
      <c r="V213" s="181">
        <v>1</v>
      </c>
      <c r="W213" s="181">
        <v>2</v>
      </c>
      <c r="X213" s="181">
        <v>4</v>
      </c>
      <c r="Y213" s="181">
        <v>3</v>
      </c>
      <c r="Z213" s="181">
        <v>1</v>
      </c>
      <c r="AA213" s="181">
        <v>2</v>
      </c>
      <c r="AB213" s="181">
        <v>3</v>
      </c>
      <c r="AC213" s="181">
        <v>1</v>
      </c>
      <c r="AD213" s="181">
        <v>4</v>
      </c>
      <c r="AE213" s="181"/>
      <c r="AF213" s="3"/>
      <c r="AG213" s="181"/>
      <c r="AH213" s="181"/>
      <c r="AI213" s="181"/>
      <c r="AJ213" s="181"/>
      <c r="AK213" s="181">
        <v>15</v>
      </c>
    </row>
    <row r="214" spans="1:37" x14ac:dyDescent="0.25">
      <c r="A214" s="5" t="s">
        <v>558</v>
      </c>
      <c r="B214" s="181">
        <v>10</v>
      </c>
      <c r="C214" s="181"/>
      <c r="D214" s="181"/>
      <c r="E214" s="181"/>
      <c r="F214" s="181"/>
      <c r="G214" s="181"/>
      <c r="H214" s="181"/>
      <c r="I214" s="181">
        <v>1</v>
      </c>
      <c r="J214" s="181">
        <v>1</v>
      </c>
      <c r="K214" s="181">
        <v>1</v>
      </c>
      <c r="L214" s="181">
        <v>1</v>
      </c>
      <c r="M214" s="181">
        <v>1</v>
      </c>
      <c r="N214" s="181">
        <v>1</v>
      </c>
      <c r="O214" s="181">
        <v>1</v>
      </c>
      <c r="P214" s="181">
        <v>1</v>
      </c>
      <c r="Q214" s="181">
        <v>2</v>
      </c>
      <c r="R214" s="181">
        <v>2</v>
      </c>
      <c r="S214" s="181">
        <v>1</v>
      </c>
      <c r="T214" s="181">
        <v>1</v>
      </c>
      <c r="U214" s="181">
        <v>2</v>
      </c>
      <c r="V214" s="181">
        <v>2</v>
      </c>
      <c r="W214" s="181">
        <v>5</v>
      </c>
      <c r="X214" s="181">
        <v>5</v>
      </c>
      <c r="Y214" s="181">
        <v>2</v>
      </c>
      <c r="Z214" s="181">
        <v>1</v>
      </c>
      <c r="AA214" s="181">
        <v>2</v>
      </c>
      <c r="AB214" s="181">
        <v>7</v>
      </c>
      <c r="AC214" s="181">
        <v>1</v>
      </c>
      <c r="AD214" s="181">
        <v>12</v>
      </c>
      <c r="AE214" s="181"/>
      <c r="AF214" s="3"/>
      <c r="AG214" s="181"/>
      <c r="AH214" s="181"/>
      <c r="AI214" s="181"/>
      <c r="AJ214" s="181"/>
      <c r="AK214" s="181">
        <v>17</v>
      </c>
    </row>
    <row r="215" spans="1:37" x14ac:dyDescent="0.25">
      <c r="A215" s="5" t="s">
        <v>563</v>
      </c>
      <c r="B215" s="181">
        <v>10</v>
      </c>
      <c r="C215" s="181"/>
      <c r="D215" s="181"/>
      <c r="E215" s="181"/>
      <c r="F215" s="181"/>
      <c r="G215" s="181"/>
      <c r="H215" s="181"/>
      <c r="I215" s="181">
        <v>1</v>
      </c>
      <c r="J215" s="181">
        <v>1</v>
      </c>
      <c r="K215" s="181">
        <v>2</v>
      </c>
      <c r="L215" s="181">
        <v>2</v>
      </c>
      <c r="M215" s="181">
        <v>3</v>
      </c>
      <c r="N215" s="181">
        <v>1</v>
      </c>
      <c r="O215" s="181">
        <v>1</v>
      </c>
      <c r="P215" s="181">
        <v>2</v>
      </c>
      <c r="Q215" s="181">
        <v>2</v>
      </c>
      <c r="R215" s="181">
        <v>4</v>
      </c>
      <c r="S215" s="181">
        <v>2</v>
      </c>
      <c r="T215" s="181">
        <v>1</v>
      </c>
      <c r="U215" s="181">
        <v>10</v>
      </c>
      <c r="V215" s="181">
        <v>6</v>
      </c>
      <c r="W215" s="181">
        <v>1</v>
      </c>
      <c r="X215" s="181">
        <v>1</v>
      </c>
      <c r="Y215" s="181">
        <v>4</v>
      </c>
      <c r="Z215" s="181">
        <v>2</v>
      </c>
      <c r="AA215" s="181">
        <v>1</v>
      </c>
      <c r="AB215" s="181">
        <v>15</v>
      </c>
      <c r="AC215" s="181"/>
      <c r="AD215" s="181"/>
      <c r="AE215" s="181"/>
      <c r="AF215" s="3"/>
      <c r="AG215" s="181"/>
      <c r="AH215" s="181"/>
      <c r="AI215" s="181"/>
      <c r="AJ215" s="181"/>
      <c r="AK215" s="181">
        <v>12</v>
      </c>
    </row>
    <row r="216" spans="1:37" x14ac:dyDescent="0.25">
      <c r="A216" s="5" t="s">
        <v>569</v>
      </c>
      <c r="B216" s="181">
        <v>10</v>
      </c>
      <c r="C216" s="181"/>
      <c r="D216" s="181"/>
      <c r="E216" s="181"/>
      <c r="F216" s="181"/>
      <c r="G216" s="181"/>
      <c r="H216" s="181"/>
      <c r="I216" s="181">
        <v>1</v>
      </c>
      <c r="J216" s="181">
        <v>2</v>
      </c>
      <c r="K216" s="181">
        <v>1</v>
      </c>
      <c r="L216" s="181">
        <v>1</v>
      </c>
      <c r="M216" s="181">
        <v>2</v>
      </c>
      <c r="N216" s="181">
        <v>2</v>
      </c>
      <c r="O216" s="181">
        <v>2</v>
      </c>
      <c r="P216" s="181">
        <v>1</v>
      </c>
      <c r="Q216" s="181">
        <v>2</v>
      </c>
      <c r="R216" s="181">
        <v>1</v>
      </c>
      <c r="S216" s="181">
        <v>2</v>
      </c>
      <c r="T216" s="181">
        <v>1</v>
      </c>
      <c r="U216" s="181">
        <v>2</v>
      </c>
      <c r="V216" s="181">
        <v>2</v>
      </c>
      <c r="W216" s="181">
        <v>1</v>
      </c>
      <c r="X216" s="181">
        <v>3</v>
      </c>
      <c r="Y216" s="181">
        <v>1</v>
      </c>
      <c r="Z216" s="181">
        <v>2</v>
      </c>
      <c r="AA216" s="181">
        <v>1</v>
      </c>
      <c r="AB216" s="181">
        <v>9</v>
      </c>
      <c r="AC216" s="181">
        <v>2</v>
      </c>
      <c r="AD216" s="181">
        <v>1</v>
      </c>
      <c r="AE216" s="181">
        <v>6</v>
      </c>
      <c r="AF216" s="3">
        <v>5</v>
      </c>
      <c r="AG216" s="181">
        <v>7</v>
      </c>
      <c r="AH216" s="181"/>
      <c r="AI216" s="181"/>
      <c r="AJ216" s="181"/>
      <c r="AK216" s="181">
        <v>19</v>
      </c>
    </row>
    <row r="221" spans="1:37" x14ac:dyDescent="0.25">
      <c r="A221" s="46" t="s">
        <v>21</v>
      </c>
      <c r="C221" s="181">
        <f t="shared" ref="C221:E221" si="0">COUNT(C2:C220)</f>
        <v>0</v>
      </c>
      <c r="D221" s="181">
        <f t="shared" si="0"/>
        <v>1</v>
      </c>
      <c r="E221" s="181">
        <f t="shared" si="0"/>
        <v>2</v>
      </c>
      <c r="F221" s="48">
        <f t="shared" ref="F221:AI221" si="1">COUNT(F2:F220)</f>
        <v>14</v>
      </c>
      <c r="G221" s="48">
        <f t="shared" si="1"/>
        <v>60</v>
      </c>
      <c r="H221" s="48">
        <f t="shared" si="1"/>
        <v>156</v>
      </c>
      <c r="I221" s="46">
        <f t="shared" si="1"/>
        <v>200</v>
      </c>
      <c r="J221" s="48">
        <f t="shared" si="1"/>
        <v>200</v>
      </c>
      <c r="K221" s="48">
        <f t="shared" si="1"/>
        <v>200</v>
      </c>
      <c r="L221" s="48">
        <f t="shared" si="1"/>
        <v>200</v>
      </c>
      <c r="M221" s="48">
        <f t="shared" si="1"/>
        <v>200</v>
      </c>
      <c r="N221" s="48">
        <f t="shared" si="1"/>
        <v>200</v>
      </c>
      <c r="O221" s="48">
        <f t="shared" si="1"/>
        <v>200</v>
      </c>
      <c r="P221" s="48">
        <f t="shared" si="1"/>
        <v>200</v>
      </c>
      <c r="Q221" s="48">
        <f t="shared" si="1"/>
        <v>200</v>
      </c>
      <c r="R221" s="48">
        <f t="shared" si="1"/>
        <v>200</v>
      </c>
      <c r="S221" s="48">
        <f t="shared" si="1"/>
        <v>200</v>
      </c>
      <c r="T221" s="48">
        <f t="shared" si="1"/>
        <v>200</v>
      </c>
      <c r="U221" s="48">
        <f t="shared" si="1"/>
        <v>200</v>
      </c>
      <c r="V221" s="48">
        <f t="shared" si="1"/>
        <v>200</v>
      </c>
      <c r="W221" s="48">
        <f t="shared" si="1"/>
        <v>200</v>
      </c>
      <c r="X221" s="48">
        <f t="shared" si="1"/>
        <v>198</v>
      </c>
      <c r="Y221" s="48">
        <f t="shared" si="1"/>
        <v>191</v>
      </c>
      <c r="Z221" s="48">
        <f t="shared" si="1"/>
        <v>186</v>
      </c>
      <c r="AA221" s="48">
        <f t="shared" si="1"/>
        <v>171</v>
      </c>
      <c r="AB221" s="48">
        <f t="shared" si="1"/>
        <v>152</v>
      </c>
      <c r="AC221" s="48">
        <f t="shared" si="1"/>
        <v>132</v>
      </c>
      <c r="AD221" s="48">
        <f t="shared" si="1"/>
        <v>97</v>
      </c>
      <c r="AE221" s="48">
        <f t="shared" si="1"/>
        <v>59</v>
      </c>
      <c r="AF221" s="48">
        <f t="shared" si="1"/>
        <v>28</v>
      </c>
      <c r="AG221" s="48">
        <f t="shared" si="1"/>
        <v>13</v>
      </c>
      <c r="AH221" s="48">
        <f t="shared" si="1"/>
        <v>6</v>
      </c>
      <c r="AI221" s="48">
        <f t="shared" si="1"/>
        <v>0</v>
      </c>
    </row>
    <row r="222" spans="1:37" x14ac:dyDescent="0.25">
      <c r="A222" s="110" t="s">
        <v>118</v>
      </c>
      <c r="B222" s="110"/>
      <c r="C222" s="181">
        <v>5</v>
      </c>
      <c r="D222" s="181">
        <v>6</v>
      </c>
      <c r="E222" s="110">
        <v>7</v>
      </c>
      <c r="F222" s="110">
        <v>8</v>
      </c>
      <c r="G222" s="110">
        <v>9</v>
      </c>
      <c r="H222" s="110">
        <v>10</v>
      </c>
      <c r="I222" s="110">
        <v>11</v>
      </c>
      <c r="J222" s="110">
        <v>12</v>
      </c>
      <c r="K222" s="110">
        <v>13</v>
      </c>
      <c r="L222" s="110">
        <v>14</v>
      </c>
      <c r="M222" s="110">
        <v>15</v>
      </c>
      <c r="N222" s="110">
        <v>16</v>
      </c>
      <c r="O222" s="110">
        <v>17</v>
      </c>
      <c r="P222" s="110">
        <v>18</v>
      </c>
      <c r="Q222" s="110">
        <v>19</v>
      </c>
      <c r="R222" s="110">
        <v>20</v>
      </c>
      <c r="S222" s="110">
        <v>21</v>
      </c>
      <c r="T222" s="110">
        <v>22</v>
      </c>
      <c r="U222" s="110">
        <v>23</v>
      </c>
      <c r="V222" s="110">
        <v>24</v>
      </c>
      <c r="W222" s="110">
        <v>25</v>
      </c>
      <c r="X222" s="110">
        <v>26</v>
      </c>
      <c r="Y222" s="110">
        <v>27</v>
      </c>
      <c r="Z222" s="110">
        <v>28</v>
      </c>
      <c r="AA222" s="110">
        <v>29</v>
      </c>
      <c r="AB222" s="110">
        <v>30</v>
      </c>
      <c r="AC222" s="110">
        <v>31</v>
      </c>
      <c r="AD222" s="110">
        <v>32</v>
      </c>
      <c r="AE222" s="110">
        <v>33</v>
      </c>
      <c r="AF222" s="3">
        <v>34</v>
      </c>
      <c r="AG222" s="110">
        <v>35</v>
      </c>
      <c r="AH222" s="110">
        <v>36</v>
      </c>
      <c r="AI222" s="110">
        <v>37</v>
      </c>
      <c r="AJ222" s="110"/>
      <c r="AK222" s="110"/>
    </row>
    <row r="223" spans="1:37" x14ac:dyDescent="0.25">
      <c r="A223" s="46" t="s">
        <v>20</v>
      </c>
      <c r="C223" s="181">
        <f t="shared" ref="C223:D223" si="2">MAX(C2:C219)</f>
        <v>0</v>
      </c>
      <c r="D223" s="181">
        <f t="shared" si="2"/>
        <v>1</v>
      </c>
      <c r="E223" s="110">
        <f t="shared" ref="E223:AI223" si="3">MAX(E2:E219)</f>
        <v>2</v>
      </c>
      <c r="F223" s="110">
        <f t="shared" si="3"/>
        <v>2</v>
      </c>
      <c r="G223" s="110">
        <f t="shared" si="3"/>
        <v>4</v>
      </c>
      <c r="H223" s="110">
        <f t="shared" si="3"/>
        <v>4</v>
      </c>
      <c r="I223" s="110">
        <f t="shared" si="3"/>
        <v>5</v>
      </c>
      <c r="J223" s="110">
        <f t="shared" si="3"/>
        <v>6</v>
      </c>
      <c r="K223" s="110">
        <f t="shared" si="3"/>
        <v>6</v>
      </c>
      <c r="L223" s="110">
        <f t="shared" si="3"/>
        <v>7</v>
      </c>
      <c r="M223" s="110">
        <f t="shared" si="3"/>
        <v>6</v>
      </c>
      <c r="N223" s="110">
        <f t="shared" si="3"/>
        <v>6</v>
      </c>
      <c r="O223" s="110">
        <f t="shared" si="3"/>
        <v>7</v>
      </c>
      <c r="P223" s="110">
        <f t="shared" si="3"/>
        <v>8</v>
      </c>
      <c r="Q223" s="110">
        <f t="shared" si="3"/>
        <v>13</v>
      </c>
      <c r="R223" s="110">
        <f t="shared" si="3"/>
        <v>8</v>
      </c>
      <c r="S223" s="110">
        <f t="shared" si="3"/>
        <v>13</v>
      </c>
      <c r="T223" s="110">
        <f t="shared" si="3"/>
        <v>13</v>
      </c>
      <c r="U223" s="110">
        <f t="shared" si="3"/>
        <v>11</v>
      </c>
      <c r="V223" s="110">
        <f t="shared" si="3"/>
        <v>10</v>
      </c>
      <c r="W223" s="110">
        <f t="shared" si="3"/>
        <v>17</v>
      </c>
      <c r="X223" s="110">
        <f t="shared" si="3"/>
        <v>27</v>
      </c>
      <c r="Y223" s="110">
        <f t="shared" si="3"/>
        <v>11</v>
      </c>
      <c r="Z223" s="110">
        <f t="shared" si="3"/>
        <v>12</v>
      </c>
      <c r="AA223" s="110">
        <f t="shared" si="3"/>
        <v>17</v>
      </c>
      <c r="AB223" s="110">
        <f t="shared" si="3"/>
        <v>15</v>
      </c>
      <c r="AC223" s="110">
        <f t="shared" si="3"/>
        <v>18</v>
      </c>
      <c r="AD223" s="110">
        <f t="shared" si="3"/>
        <v>16</v>
      </c>
      <c r="AE223" s="110">
        <f t="shared" si="3"/>
        <v>20</v>
      </c>
      <c r="AF223" s="110">
        <f t="shared" si="3"/>
        <v>10</v>
      </c>
      <c r="AG223" s="110">
        <f t="shared" si="3"/>
        <v>12</v>
      </c>
      <c r="AH223" s="110">
        <f t="shared" si="3"/>
        <v>15</v>
      </c>
      <c r="AI223" s="110">
        <f t="shared" si="3"/>
        <v>0</v>
      </c>
    </row>
    <row r="226" spans="1:37" x14ac:dyDescent="0.25">
      <c r="A226" s="46" t="s">
        <v>18</v>
      </c>
      <c r="C226" s="181"/>
      <c r="D226" s="181">
        <f t="shared" ref="D226" si="4">AVERAGE(D2:D219)</f>
        <v>1</v>
      </c>
      <c r="E226" s="110">
        <f t="shared" ref="E226:AI226" si="5">AVERAGE(E2:E219)</f>
        <v>1.5</v>
      </c>
      <c r="F226" s="110">
        <f t="shared" si="5"/>
        <v>1.2857142857142858</v>
      </c>
      <c r="G226" s="110">
        <f t="shared" si="5"/>
        <v>1.2833333333333334</v>
      </c>
      <c r="H226" s="110">
        <f t="shared" si="5"/>
        <v>1.2051282051282051</v>
      </c>
      <c r="I226" s="110">
        <f t="shared" si="5"/>
        <v>1.44</v>
      </c>
      <c r="J226" s="110">
        <f t="shared" si="5"/>
        <v>1.5349999999999999</v>
      </c>
      <c r="K226" s="110">
        <f t="shared" si="5"/>
        <v>1.4850000000000001</v>
      </c>
      <c r="L226" s="110">
        <f t="shared" si="5"/>
        <v>1.4750000000000001</v>
      </c>
      <c r="M226" s="110">
        <f t="shared" si="5"/>
        <v>1.5649999999999999</v>
      </c>
      <c r="N226" s="110">
        <f t="shared" si="5"/>
        <v>1.625</v>
      </c>
      <c r="O226" s="46">
        <f t="shared" si="5"/>
        <v>1.67</v>
      </c>
      <c r="P226" s="110">
        <f t="shared" si="5"/>
        <v>1.81</v>
      </c>
      <c r="Q226" s="110">
        <f t="shared" si="5"/>
        <v>1.83</v>
      </c>
      <c r="R226" s="110">
        <f t="shared" si="5"/>
        <v>2.1150000000000002</v>
      </c>
      <c r="S226" s="110">
        <f t="shared" si="5"/>
        <v>2.29</v>
      </c>
      <c r="T226" s="110">
        <f t="shared" si="5"/>
        <v>2.375</v>
      </c>
      <c r="U226" s="110">
        <f t="shared" si="5"/>
        <v>2.2349999999999999</v>
      </c>
      <c r="V226" s="110">
        <f t="shared" si="5"/>
        <v>2.58</v>
      </c>
      <c r="W226" s="110">
        <f t="shared" si="5"/>
        <v>2.8450000000000002</v>
      </c>
      <c r="X226" s="110">
        <f t="shared" si="5"/>
        <v>3.2222222222222223</v>
      </c>
      <c r="Y226" s="110">
        <f t="shared" si="5"/>
        <v>3.0418848167539267</v>
      </c>
      <c r="Z226" s="110">
        <f t="shared" si="5"/>
        <v>3.252688172043011</v>
      </c>
      <c r="AA226" s="110">
        <f t="shared" si="5"/>
        <v>3.935672514619883</v>
      </c>
      <c r="AB226" s="110">
        <f t="shared" si="5"/>
        <v>3.8486842105263159</v>
      </c>
      <c r="AC226" s="110">
        <f t="shared" si="5"/>
        <v>3.4772727272727271</v>
      </c>
      <c r="AD226" s="110">
        <f t="shared" si="5"/>
        <v>4.65979381443299</v>
      </c>
      <c r="AE226" s="110">
        <f t="shared" si="5"/>
        <v>4.5762711864406782</v>
      </c>
      <c r="AF226" s="110">
        <f t="shared" si="5"/>
        <v>4.0357142857142856</v>
      </c>
      <c r="AG226" s="110">
        <f t="shared" si="5"/>
        <v>3.8461538461538463</v>
      </c>
      <c r="AH226" s="110">
        <f t="shared" si="5"/>
        <v>4.166666666666667</v>
      </c>
      <c r="AI226" s="110" t="e">
        <f t="shared" si="5"/>
        <v>#DIV/0!</v>
      </c>
    </row>
    <row r="227" spans="1:37" ht="30" x14ac:dyDescent="0.25">
      <c r="A227" s="45" t="s">
        <v>19</v>
      </c>
      <c r="AK227" s="46">
        <f>AVERAGE(AK2:AK219)</f>
        <v>15.935</v>
      </c>
    </row>
    <row r="228" spans="1:37" x14ac:dyDescent="0.25">
      <c r="A228" s="45" t="s">
        <v>103</v>
      </c>
      <c r="C228" s="181">
        <f t="shared" ref="C228:H228" si="6">SUM(C2:C219)</f>
        <v>0</v>
      </c>
      <c r="D228" s="181">
        <f t="shared" si="6"/>
        <v>1</v>
      </c>
      <c r="E228" s="181">
        <f t="shared" si="6"/>
        <v>3</v>
      </c>
      <c r="F228" s="181">
        <f t="shared" si="6"/>
        <v>18</v>
      </c>
      <c r="G228" s="181">
        <f t="shared" si="6"/>
        <v>77</v>
      </c>
      <c r="H228" s="181">
        <f t="shared" si="6"/>
        <v>188</v>
      </c>
      <c r="I228" s="46">
        <f t="shared" ref="I228:AI228" si="7">SUM(I2:I219)</f>
        <v>288</v>
      </c>
      <c r="J228" s="110">
        <f t="shared" si="7"/>
        <v>307</v>
      </c>
      <c r="K228" s="110">
        <f t="shared" si="7"/>
        <v>297</v>
      </c>
      <c r="L228" s="110">
        <f t="shared" si="7"/>
        <v>295</v>
      </c>
      <c r="M228" s="110">
        <f t="shared" si="7"/>
        <v>313</v>
      </c>
      <c r="N228" s="110">
        <f t="shared" si="7"/>
        <v>325</v>
      </c>
      <c r="O228" s="110">
        <f t="shared" si="7"/>
        <v>334</v>
      </c>
      <c r="P228" s="110">
        <f t="shared" si="7"/>
        <v>362</v>
      </c>
      <c r="Q228" s="110">
        <f t="shared" si="7"/>
        <v>366</v>
      </c>
      <c r="R228" s="110">
        <f t="shared" si="7"/>
        <v>423</v>
      </c>
      <c r="S228" s="110">
        <f t="shared" si="7"/>
        <v>458</v>
      </c>
      <c r="T228" s="110">
        <f t="shared" si="7"/>
        <v>475</v>
      </c>
      <c r="U228" s="110">
        <f t="shared" si="7"/>
        <v>447</v>
      </c>
      <c r="V228" s="110">
        <f t="shared" si="7"/>
        <v>516</v>
      </c>
      <c r="W228" s="110">
        <f t="shared" si="7"/>
        <v>569</v>
      </c>
      <c r="X228" s="110">
        <f t="shared" si="7"/>
        <v>638</v>
      </c>
      <c r="Y228" s="110">
        <f t="shared" si="7"/>
        <v>581</v>
      </c>
      <c r="Z228" s="110">
        <f t="shared" si="7"/>
        <v>605</v>
      </c>
      <c r="AA228" s="110">
        <f t="shared" si="7"/>
        <v>673</v>
      </c>
      <c r="AB228" s="110">
        <f t="shared" si="7"/>
        <v>585</v>
      </c>
      <c r="AC228" s="110">
        <f t="shared" si="7"/>
        <v>459</v>
      </c>
      <c r="AD228" s="110">
        <f t="shared" si="7"/>
        <v>452</v>
      </c>
      <c r="AE228" s="110">
        <f t="shared" si="7"/>
        <v>270</v>
      </c>
      <c r="AF228" s="110">
        <f t="shared" si="7"/>
        <v>113</v>
      </c>
      <c r="AG228" s="110">
        <f t="shared" si="7"/>
        <v>50</v>
      </c>
      <c r="AH228" s="110">
        <f t="shared" si="7"/>
        <v>25</v>
      </c>
      <c r="AI228" s="110">
        <f t="shared" si="7"/>
        <v>0</v>
      </c>
    </row>
    <row r="230" spans="1:37" x14ac:dyDescent="0.25">
      <c r="AA230" s="46">
        <f>AA221*36-(AA228*9)</f>
        <v>99</v>
      </c>
      <c r="AB230" s="113">
        <f>AB221*36-(AB228*8)</f>
        <v>792</v>
      </c>
      <c r="AC230" s="113">
        <f>AC221*36-(AC228*7)</f>
        <v>1539</v>
      </c>
      <c r="AD230" s="113">
        <f>AD221*36-(AD228*6)</f>
        <v>780</v>
      </c>
      <c r="AE230" s="113">
        <f>AE221*36-(AE228*5)</f>
        <v>774</v>
      </c>
      <c r="AF230" s="113">
        <f>AF221*36-(AF228*4)</f>
        <v>556</v>
      </c>
      <c r="AG230" s="113">
        <f>AG221*36-(AG228*3)</f>
        <v>318</v>
      </c>
      <c r="AH230" s="113">
        <f>AH221*36-(AH228*2)</f>
        <v>166</v>
      </c>
    </row>
    <row r="231" spans="1:37" x14ac:dyDescent="0.25">
      <c r="A231" s="46" t="s">
        <v>56</v>
      </c>
      <c r="I231" s="46">
        <f t="shared" ref="I231:AI231" si="8">COUNTIF(I2:I219,1)</f>
        <v>134</v>
      </c>
      <c r="J231" s="110">
        <f t="shared" si="8"/>
        <v>130</v>
      </c>
      <c r="K231" s="110">
        <f t="shared" si="8"/>
        <v>131</v>
      </c>
      <c r="L231" s="110">
        <f t="shared" si="8"/>
        <v>141</v>
      </c>
      <c r="M231" s="110">
        <f t="shared" si="8"/>
        <v>130</v>
      </c>
      <c r="N231" s="110">
        <f t="shared" si="8"/>
        <v>124</v>
      </c>
      <c r="O231" s="110">
        <f t="shared" si="8"/>
        <v>120</v>
      </c>
      <c r="P231" s="110">
        <f t="shared" si="8"/>
        <v>113</v>
      </c>
      <c r="Q231" s="110">
        <f t="shared" si="8"/>
        <v>108</v>
      </c>
      <c r="R231" s="110">
        <f t="shared" si="8"/>
        <v>90</v>
      </c>
      <c r="S231" s="110">
        <f t="shared" si="8"/>
        <v>87</v>
      </c>
      <c r="T231" s="110">
        <f t="shared" si="8"/>
        <v>85</v>
      </c>
      <c r="U231" s="110">
        <f t="shared" si="8"/>
        <v>92</v>
      </c>
      <c r="V231" s="110">
        <f t="shared" si="8"/>
        <v>68</v>
      </c>
      <c r="W231" s="110">
        <f t="shared" si="8"/>
        <v>62</v>
      </c>
      <c r="X231" s="110">
        <f t="shared" si="8"/>
        <v>71</v>
      </c>
      <c r="Y231" s="110">
        <f t="shared" si="8"/>
        <v>59</v>
      </c>
      <c r="Z231" s="110">
        <f t="shared" si="8"/>
        <v>52</v>
      </c>
      <c r="AA231" s="110">
        <f t="shared" si="8"/>
        <v>35</v>
      </c>
      <c r="AB231" s="110">
        <f t="shared" si="8"/>
        <v>28</v>
      </c>
      <c r="AC231" s="110">
        <f t="shared" si="8"/>
        <v>39</v>
      </c>
      <c r="AD231" s="110">
        <f t="shared" si="8"/>
        <v>20</v>
      </c>
      <c r="AE231" s="110">
        <f t="shared" si="8"/>
        <v>10</v>
      </c>
      <c r="AF231" s="110">
        <f t="shared" si="8"/>
        <v>5</v>
      </c>
      <c r="AG231" s="110">
        <f t="shared" si="8"/>
        <v>4</v>
      </c>
      <c r="AH231" s="110">
        <f t="shared" si="8"/>
        <v>2</v>
      </c>
      <c r="AI231" s="110">
        <f t="shared" si="8"/>
        <v>0</v>
      </c>
    </row>
    <row r="232" spans="1:37" x14ac:dyDescent="0.25">
      <c r="A232" s="46">
        <v>2</v>
      </c>
      <c r="I232" s="110">
        <f t="shared" ref="I232:AI232" si="9">COUNTIF(I2:I219,2)</f>
        <v>50</v>
      </c>
      <c r="J232" s="110">
        <f t="shared" si="9"/>
        <v>45</v>
      </c>
      <c r="K232" s="110">
        <f t="shared" si="9"/>
        <v>51</v>
      </c>
      <c r="L232" s="110">
        <f t="shared" si="9"/>
        <v>39</v>
      </c>
      <c r="M232" s="110">
        <f t="shared" si="9"/>
        <v>46</v>
      </c>
      <c r="N232" s="110">
        <f t="shared" si="9"/>
        <v>42</v>
      </c>
      <c r="O232" s="110">
        <f t="shared" si="9"/>
        <v>46</v>
      </c>
      <c r="P232" s="110">
        <f t="shared" si="9"/>
        <v>45</v>
      </c>
      <c r="Q232" s="110">
        <f t="shared" si="9"/>
        <v>49</v>
      </c>
      <c r="R232" s="110">
        <f t="shared" si="9"/>
        <v>56</v>
      </c>
      <c r="S232" s="110">
        <f t="shared" si="9"/>
        <v>50</v>
      </c>
      <c r="T232" s="110">
        <f t="shared" si="9"/>
        <v>49</v>
      </c>
      <c r="U232" s="110">
        <f t="shared" si="9"/>
        <v>49</v>
      </c>
      <c r="V232" s="110">
        <f t="shared" si="9"/>
        <v>47</v>
      </c>
      <c r="W232" s="110">
        <f t="shared" si="9"/>
        <v>57</v>
      </c>
      <c r="X232" s="110">
        <f t="shared" si="9"/>
        <v>35</v>
      </c>
      <c r="Y232" s="110">
        <f t="shared" si="9"/>
        <v>45</v>
      </c>
      <c r="Z232" s="110">
        <f t="shared" si="9"/>
        <v>39</v>
      </c>
      <c r="AA232" s="110">
        <f t="shared" si="9"/>
        <v>35</v>
      </c>
      <c r="AB232" s="110">
        <f t="shared" si="9"/>
        <v>31</v>
      </c>
      <c r="AC232" s="110">
        <f t="shared" si="9"/>
        <v>21</v>
      </c>
      <c r="AD232" s="110">
        <f t="shared" si="9"/>
        <v>22</v>
      </c>
      <c r="AE232" s="110">
        <f t="shared" si="9"/>
        <v>10</v>
      </c>
      <c r="AF232" s="110">
        <f t="shared" si="9"/>
        <v>5</v>
      </c>
      <c r="AG232" s="110">
        <f t="shared" si="9"/>
        <v>1</v>
      </c>
      <c r="AH232" s="110">
        <f t="shared" si="9"/>
        <v>1</v>
      </c>
      <c r="AI232" s="110">
        <f t="shared" si="9"/>
        <v>0</v>
      </c>
      <c r="AJ232" s="46">
        <v>10</v>
      </c>
      <c r="AK232" s="77">
        <f>COUNTIF(AK2:AK219,10)</f>
        <v>1</v>
      </c>
    </row>
    <row r="233" spans="1:37" x14ac:dyDescent="0.25">
      <c r="A233" s="46">
        <v>3</v>
      </c>
      <c r="I233" s="110">
        <f t="shared" ref="I233:AI233" si="10">COUNTIF(I2:I219,3)</f>
        <v>12</v>
      </c>
      <c r="J233" s="110">
        <f t="shared" si="10"/>
        <v>17</v>
      </c>
      <c r="K233" s="110">
        <f t="shared" si="10"/>
        <v>11</v>
      </c>
      <c r="L233" s="110">
        <f t="shared" si="10"/>
        <v>10</v>
      </c>
      <c r="M233" s="110">
        <f t="shared" si="10"/>
        <v>10</v>
      </c>
      <c r="N233" s="110">
        <f t="shared" si="10"/>
        <v>25</v>
      </c>
      <c r="O233" s="110">
        <f t="shared" si="10"/>
        <v>22</v>
      </c>
      <c r="P233" s="110">
        <f t="shared" si="10"/>
        <v>26</v>
      </c>
      <c r="Q233" s="110">
        <f t="shared" si="10"/>
        <v>28</v>
      </c>
      <c r="R233" s="110">
        <f t="shared" si="10"/>
        <v>22</v>
      </c>
      <c r="S233" s="110">
        <f t="shared" si="10"/>
        <v>28</v>
      </c>
      <c r="T233" s="110">
        <f t="shared" si="10"/>
        <v>27</v>
      </c>
      <c r="U233" s="110">
        <f t="shared" si="10"/>
        <v>24</v>
      </c>
      <c r="V233" s="110">
        <f t="shared" si="10"/>
        <v>39</v>
      </c>
      <c r="W233" s="110">
        <f t="shared" si="10"/>
        <v>27</v>
      </c>
      <c r="X233" s="110">
        <f t="shared" si="10"/>
        <v>32</v>
      </c>
      <c r="Y233" s="110">
        <f t="shared" si="10"/>
        <v>31</v>
      </c>
      <c r="Z233" s="110">
        <f t="shared" si="10"/>
        <v>28</v>
      </c>
      <c r="AA233" s="110">
        <f t="shared" si="10"/>
        <v>29</v>
      </c>
      <c r="AB233" s="110">
        <f t="shared" si="10"/>
        <v>26</v>
      </c>
      <c r="AC233" s="110">
        <f t="shared" si="10"/>
        <v>23</v>
      </c>
      <c r="AD233" s="110">
        <f t="shared" si="10"/>
        <v>9</v>
      </c>
      <c r="AE233" s="110">
        <f t="shared" si="10"/>
        <v>8</v>
      </c>
      <c r="AF233" s="110">
        <f t="shared" si="10"/>
        <v>3</v>
      </c>
      <c r="AG233" s="110">
        <f t="shared" si="10"/>
        <v>2</v>
      </c>
      <c r="AH233" s="110">
        <f t="shared" si="10"/>
        <v>2</v>
      </c>
      <c r="AI233" s="110">
        <f t="shared" si="10"/>
        <v>0</v>
      </c>
      <c r="AJ233" s="77">
        <v>11</v>
      </c>
      <c r="AK233" s="77">
        <f>COUNTIF(AK2:AK219,11)</f>
        <v>1</v>
      </c>
    </row>
    <row r="234" spans="1:37" x14ac:dyDescent="0.25">
      <c r="A234" s="46">
        <v>4</v>
      </c>
      <c r="I234" s="110">
        <f t="shared" ref="I234:AI234" si="11">COUNTIF(I2:I219,4)</f>
        <v>2</v>
      </c>
      <c r="J234" s="110">
        <f t="shared" si="11"/>
        <v>5</v>
      </c>
      <c r="K234" s="110">
        <f t="shared" si="11"/>
        <v>5</v>
      </c>
      <c r="L234" s="110">
        <f t="shared" si="11"/>
        <v>7</v>
      </c>
      <c r="M234" s="110">
        <f t="shared" si="11"/>
        <v>11</v>
      </c>
      <c r="N234" s="110">
        <f t="shared" si="11"/>
        <v>5</v>
      </c>
      <c r="O234" s="110">
        <f t="shared" si="11"/>
        <v>7</v>
      </c>
      <c r="P234" s="110">
        <f t="shared" si="11"/>
        <v>6</v>
      </c>
      <c r="Q234" s="110">
        <f t="shared" si="11"/>
        <v>8</v>
      </c>
      <c r="R234" s="110">
        <f t="shared" si="11"/>
        <v>16</v>
      </c>
      <c r="S234" s="110">
        <f t="shared" si="11"/>
        <v>15</v>
      </c>
      <c r="T234" s="110">
        <f t="shared" si="11"/>
        <v>16</v>
      </c>
      <c r="U234" s="110">
        <f t="shared" si="11"/>
        <v>16</v>
      </c>
      <c r="V234" s="110">
        <f t="shared" si="11"/>
        <v>19</v>
      </c>
      <c r="W234" s="110">
        <f t="shared" si="11"/>
        <v>20</v>
      </c>
      <c r="X234" s="110">
        <f t="shared" si="11"/>
        <v>14</v>
      </c>
      <c r="Y234" s="110">
        <f t="shared" si="11"/>
        <v>18</v>
      </c>
      <c r="Z234" s="110">
        <f t="shared" si="11"/>
        <v>25</v>
      </c>
      <c r="AA234" s="110">
        <f t="shared" si="11"/>
        <v>21</v>
      </c>
      <c r="AB234" s="110">
        <f t="shared" si="11"/>
        <v>20</v>
      </c>
      <c r="AC234" s="110">
        <f t="shared" si="11"/>
        <v>16</v>
      </c>
      <c r="AD234" s="110">
        <f t="shared" si="11"/>
        <v>7</v>
      </c>
      <c r="AE234" s="110">
        <f t="shared" si="11"/>
        <v>6</v>
      </c>
      <c r="AF234" s="110">
        <f t="shared" si="11"/>
        <v>3</v>
      </c>
      <c r="AG234" s="110">
        <f t="shared" si="11"/>
        <v>3</v>
      </c>
      <c r="AH234" s="110">
        <f t="shared" si="11"/>
        <v>0</v>
      </c>
      <c r="AI234" s="110">
        <f t="shared" si="11"/>
        <v>0</v>
      </c>
      <c r="AJ234" s="77">
        <v>12</v>
      </c>
      <c r="AK234" s="77">
        <f>COUNTIF(AK2:AK219,12)</f>
        <v>7</v>
      </c>
    </row>
    <row r="235" spans="1:37" x14ac:dyDescent="0.25">
      <c r="A235" s="110">
        <v>5</v>
      </c>
      <c r="I235" s="110">
        <f t="shared" ref="I235:AI235" si="12">COUNTIF(I2:I219,5)</f>
        <v>2</v>
      </c>
      <c r="J235" s="110">
        <f t="shared" si="12"/>
        <v>2</v>
      </c>
      <c r="K235" s="110">
        <f t="shared" si="12"/>
        <v>1</v>
      </c>
      <c r="L235" s="110">
        <f t="shared" si="12"/>
        <v>1</v>
      </c>
      <c r="M235" s="110">
        <f t="shared" si="12"/>
        <v>1</v>
      </c>
      <c r="N235" s="110">
        <f t="shared" si="12"/>
        <v>2</v>
      </c>
      <c r="O235" s="110">
        <f t="shared" si="12"/>
        <v>3</v>
      </c>
      <c r="P235" s="110">
        <f t="shared" si="12"/>
        <v>6</v>
      </c>
      <c r="Q235" s="110">
        <f t="shared" si="12"/>
        <v>5</v>
      </c>
      <c r="R235" s="110">
        <f t="shared" si="12"/>
        <v>9</v>
      </c>
      <c r="S235" s="110">
        <f t="shared" si="12"/>
        <v>10</v>
      </c>
      <c r="T235" s="110">
        <f t="shared" si="12"/>
        <v>10</v>
      </c>
      <c r="U235" s="110">
        <f t="shared" si="12"/>
        <v>11</v>
      </c>
      <c r="V235" s="110">
        <f t="shared" si="12"/>
        <v>13</v>
      </c>
      <c r="W235" s="110">
        <f t="shared" si="12"/>
        <v>11</v>
      </c>
      <c r="X235" s="110">
        <f t="shared" si="12"/>
        <v>12</v>
      </c>
      <c r="Y235" s="110">
        <f t="shared" si="12"/>
        <v>7</v>
      </c>
      <c r="Z235" s="110">
        <f t="shared" si="12"/>
        <v>10</v>
      </c>
      <c r="AA235" s="110">
        <f t="shared" si="12"/>
        <v>15</v>
      </c>
      <c r="AB235" s="110">
        <f t="shared" si="12"/>
        <v>11</v>
      </c>
      <c r="AC235" s="110">
        <f t="shared" si="12"/>
        <v>15</v>
      </c>
      <c r="AD235" s="110">
        <f t="shared" si="12"/>
        <v>9</v>
      </c>
      <c r="AE235" s="110">
        <f t="shared" si="12"/>
        <v>7</v>
      </c>
      <c r="AF235" s="110">
        <f t="shared" si="12"/>
        <v>5</v>
      </c>
      <c r="AG235" s="110">
        <f t="shared" si="12"/>
        <v>0</v>
      </c>
      <c r="AH235" s="110">
        <f t="shared" si="12"/>
        <v>0</v>
      </c>
      <c r="AI235" s="110">
        <f t="shared" si="12"/>
        <v>0</v>
      </c>
      <c r="AJ235" s="77">
        <v>13</v>
      </c>
      <c r="AK235" s="77">
        <f>COUNTIF(AK2:AK219,13)</f>
        <v>11</v>
      </c>
    </row>
    <row r="236" spans="1:37" x14ac:dyDescent="0.25">
      <c r="A236" s="110">
        <v>6</v>
      </c>
      <c r="I236" s="110">
        <f t="shared" ref="I236:AI236" si="13">COUNTIF(I2:I219,6)</f>
        <v>0</v>
      </c>
      <c r="J236" s="110">
        <f t="shared" si="13"/>
        <v>1</v>
      </c>
      <c r="K236" s="110">
        <f t="shared" si="13"/>
        <v>1</v>
      </c>
      <c r="L236" s="110">
        <f t="shared" si="13"/>
        <v>1</v>
      </c>
      <c r="M236" s="110">
        <f t="shared" si="13"/>
        <v>2</v>
      </c>
      <c r="N236" s="110">
        <f t="shared" si="13"/>
        <v>2</v>
      </c>
      <c r="O236" s="110">
        <f t="shared" si="13"/>
        <v>1</v>
      </c>
      <c r="P236" s="110">
        <f t="shared" si="13"/>
        <v>2</v>
      </c>
      <c r="Q236" s="110">
        <f t="shared" si="13"/>
        <v>1</v>
      </c>
      <c r="R236" s="110">
        <f t="shared" si="13"/>
        <v>4</v>
      </c>
      <c r="S236" s="110">
        <f t="shared" si="13"/>
        <v>6</v>
      </c>
      <c r="T236" s="110">
        <f t="shared" si="13"/>
        <v>5</v>
      </c>
      <c r="U236" s="110">
        <f t="shared" si="13"/>
        <v>2</v>
      </c>
      <c r="V236" s="110">
        <f t="shared" si="13"/>
        <v>10</v>
      </c>
      <c r="W236" s="110">
        <f t="shared" si="13"/>
        <v>11</v>
      </c>
      <c r="X236" s="110">
        <f t="shared" si="13"/>
        <v>10</v>
      </c>
      <c r="Y236" s="110">
        <f t="shared" si="13"/>
        <v>9</v>
      </c>
      <c r="Z236" s="110">
        <f t="shared" si="13"/>
        <v>11</v>
      </c>
      <c r="AA236" s="110">
        <f t="shared" si="13"/>
        <v>11</v>
      </c>
      <c r="AB236" s="110">
        <f t="shared" si="13"/>
        <v>15</v>
      </c>
      <c r="AC236" s="110">
        <f t="shared" si="13"/>
        <v>4</v>
      </c>
      <c r="AD236" s="110">
        <f t="shared" si="13"/>
        <v>4</v>
      </c>
      <c r="AE236" s="110">
        <f t="shared" si="13"/>
        <v>5</v>
      </c>
      <c r="AF236" s="110">
        <f t="shared" si="13"/>
        <v>2</v>
      </c>
      <c r="AG236" s="110">
        <f t="shared" si="13"/>
        <v>0</v>
      </c>
      <c r="AH236" s="110">
        <f t="shared" si="13"/>
        <v>0</v>
      </c>
      <c r="AI236" s="110">
        <f t="shared" si="13"/>
        <v>0</v>
      </c>
      <c r="AJ236" s="77">
        <v>14</v>
      </c>
      <c r="AK236" s="77">
        <f>COUNTIF(AK2:AK219,14)</f>
        <v>27</v>
      </c>
    </row>
    <row r="237" spans="1:37" x14ac:dyDescent="0.25">
      <c r="A237" s="110">
        <v>7</v>
      </c>
      <c r="I237" s="110">
        <f t="shared" ref="I237:AI237" si="14">COUNTIF(I2:I219,7)</f>
        <v>0</v>
      </c>
      <c r="J237" s="110">
        <f t="shared" si="14"/>
        <v>0</v>
      </c>
      <c r="K237" s="110">
        <f t="shared" si="14"/>
        <v>0</v>
      </c>
      <c r="L237" s="110">
        <f t="shared" si="14"/>
        <v>1</v>
      </c>
      <c r="M237" s="110">
        <f t="shared" si="14"/>
        <v>0</v>
      </c>
      <c r="N237" s="110">
        <f t="shared" si="14"/>
        <v>0</v>
      </c>
      <c r="O237" s="110">
        <f t="shared" si="14"/>
        <v>1</v>
      </c>
      <c r="P237" s="110">
        <f t="shared" si="14"/>
        <v>1</v>
      </c>
      <c r="Q237" s="110">
        <f t="shared" si="14"/>
        <v>0</v>
      </c>
      <c r="R237" s="110">
        <f t="shared" si="14"/>
        <v>2</v>
      </c>
      <c r="S237" s="110">
        <f t="shared" si="14"/>
        <v>0</v>
      </c>
      <c r="T237" s="110">
        <f t="shared" si="14"/>
        <v>2</v>
      </c>
      <c r="U237" s="110">
        <f t="shared" si="14"/>
        <v>0</v>
      </c>
      <c r="V237" s="110">
        <f t="shared" si="14"/>
        <v>0</v>
      </c>
      <c r="W237" s="110">
        <f t="shared" si="14"/>
        <v>2</v>
      </c>
      <c r="X237" s="110">
        <f t="shared" si="14"/>
        <v>12</v>
      </c>
      <c r="Y237" s="110">
        <f t="shared" si="14"/>
        <v>9</v>
      </c>
      <c r="Z237" s="110">
        <f t="shared" si="14"/>
        <v>9</v>
      </c>
      <c r="AA237" s="110">
        <f t="shared" si="14"/>
        <v>7</v>
      </c>
      <c r="AB237" s="110">
        <f t="shared" si="14"/>
        <v>7</v>
      </c>
      <c r="AC237" s="110">
        <f t="shared" si="14"/>
        <v>5</v>
      </c>
      <c r="AD237" s="110">
        <f t="shared" si="14"/>
        <v>7</v>
      </c>
      <c r="AE237" s="110">
        <f t="shared" si="14"/>
        <v>1</v>
      </c>
      <c r="AF237" s="110">
        <f t="shared" si="14"/>
        <v>3</v>
      </c>
      <c r="AG237" s="110">
        <f t="shared" si="14"/>
        <v>2</v>
      </c>
      <c r="AH237" s="110">
        <f t="shared" si="14"/>
        <v>0</v>
      </c>
      <c r="AI237" s="110">
        <f t="shared" si="14"/>
        <v>0</v>
      </c>
      <c r="AJ237" s="77">
        <v>15</v>
      </c>
      <c r="AK237" s="77">
        <f>COUNTIF(AK2:AK219,15)</f>
        <v>39</v>
      </c>
    </row>
    <row r="238" spans="1:37" x14ac:dyDescent="0.25">
      <c r="A238" s="110">
        <v>8</v>
      </c>
      <c r="I238" s="110">
        <f t="shared" ref="I238:AI238" si="15">COUNTIF(I2:I219,8)</f>
        <v>0</v>
      </c>
      <c r="J238" s="110">
        <f t="shared" si="15"/>
        <v>0</v>
      </c>
      <c r="K238" s="110">
        <f t="shared" si="15"/>
        <v>0</v>
      </c>
      <c r="L238" s="110">
        <f t="shared" si="15"/>
        <v>0</v>
      </c>
      <c r="M238" s="110">
        <f t="shared" si="15"/>
        <v>0</v>
      </c>
      <c r="N238" s="110">
        <f t="shared" si="15"/>
        <v>0</v>
      </c>
      <c r="O238" s="110">
        <f t="shared" si="15"/>
        <v>0</v>
      </c>
      <c r="P238" s="110">
        <f t="shared" si="15"/>
        <v>1</v>
      </c>
      <c r="Q238" s="110">
        <f t="shared" si="15"/>
        <v>0</v>
      </c>
      <c r="R238" s="110">
        <f t="shared" si="15"/>
        <v>1</v>
      </c>
      <c r="S238" s="110">
        <f t="shared" si="15"/>
        <v>1</v>
      </c>
      <c r="T238" s="110">
        <f t="shared" si="15"/>
        <v>5</v>
      </c>
      <c r="U238" s="110">
        <f t="shared" si="15"/>
        <v>3</v>
      </c>
      <c r="V238" s="110">
        <f t="shared" si="15"/>
        <v>2</v>
      </c>
      <c r="W238" s="110">
        <f t="shared" si="15"/>
        <v>4</v>
      </c>
      <c r="X238" s="110">
        <f t="shared" si="15"/>
        <v>4</v>
      </c>
      <c r="Y238" s="110">
        <f t="shared" si="15"/>
        <v>5</v>
      </c>
      <c r="Z238" s="110">
        <f t="shared" si="15"/>
        <v>4</v>
      </c>
      <c r="AA238" s="110">
        <f t="shared" si="15"/>
        <v>5</v>
      </c>
      <c r="AB238" s="110">
        <f t="shared" si="15"/>
        <v>2</v>
      </c>
      <c r="AC238" s="110">
        <f t="shared" si="15"/>
        <v>1</v>
      </c>
      <c r="AD238" s="110">
        <f t="shared" si="15"/>
        <v>4</v>
      </c>
      <c r="AE238" s="110">
        <f t="shared" si="15"/>
        <v>7</v>
      </c>
      <c r="AF238" s="110">
        <f t="shared" si="15"/>
        <v>0</v>
      </c>
      <c r="AG238" s="110">
        <f t="shared" si="15"/>
        <v>0</v>
      </c>
      <c r="AH238" s="110">
        <f t="shared" si="15"/>
        <v>0</v>
      </c>
      <c r="AI238" s="110">
        <f t="shared" si="15"/>
        <v>0</v>
      </c>
      <c r="AJ238" s="77">
        <v>16</v>
      </c>
      <c r="AK238" s="77">
        <f>COUNTIF(AK2:AK219,16)</f>
        <v>40</v>
      </c>
    </row>
    <row r="239" spans="1:37" x14ac:dyDescent="0.25">
      <c r="A239" s="110">
        <v>9</v>
      </c>
      <c r="I239" s="110">
        <f t="shared" ref="I239:Z239" si="16">COUNTIF(I2:I219,59)</f>
        <v>0</v>
      </c>
      <c r="J239" s="110">
        <f t="shared" si="16"/>
        <v>0</v>
      </c>
      <c r="K239" s="110">
        <f t="shared" si="16"/>
        <v>0</v>
      </c>
      <c r="L239" s="110">
        <f t="shared" si="16"/>
        <v>0</v>
      </c>
      <c r="M239" s="110">
        <f t="shared" si="16"/>
        <v>0</v>
      </c>
      <c r="N239" s="110">
        <f t="shared" si="16"/>
        <v>0</v>
      </c>
      <c r="O239" s="110">
        <f t="shared" si="16"/>
        <v>0</v>
      </c>
      <c r="P239" s="110">
        <f t="shared" si="16"/>
        <v>0</v>
      </c>
      <c r="Q239" s="110">
        <f t="shared" si="16"/>
        <v>0</v>
      </c>
      <c r="R239" s="110">
        <f t="shared" si="16"/>
        <v>0</v>
      </c>
      <c r="S239" s="110">
        <f t="shared" si="16"/>
        <v>0</v>
      </c>
      <c r="T239" s="110">
        <f t="shared" si="16"/>
        <v>0</v>
      </c>
      <c r="U239" s="110">
        <f t="shared" si="16"/>
        <v>0</v>
      </c>
      <c r="V239" s="110">
        <f t="shared" si="16"/>
        <v>0</v>
      </c>
      <c r="W239" s="110">
        <f t="shared" si="16"/>
        <v>0</v>
      </c>
      <c r="X239" s="110">
        <f t="shared" si="16"/>
        <v>0</v>
      </c>
      <c r="Y239" s="110">
        <f t="shared" si="16"/>
        <v>0</v>
      </c>
      <c r="Z239" s="110">
        <f t="shared" si="16"/>
        <v>0</v>
      </c>
      <c r="AA239" s="110">
        <f>COUNTIF(AA2:AA219,9)</f>
        <v>3</v>
      </c>
      <c r="AB239" s="110">
        <f t="shared" ref="AB239:AI239" si="17">COUNTIF(AB2:AB219,59)</f>
        <v>0</v>
      </c>
      <c r="AC239" s="110">
        <f t="shared" si="17"/>
        <v>0</v>
      </c>
      <c r="AD239" s="110">
        <f t="shared" si="17"/>
        <v>0</v>
      </c>
      <c r="AE239" s="110">
        <f t="shared" si="17"/>
        <v>0</v>
      </c>
      <c r="AF239" s="110">
        <f t="shared" si="17"/>
        <v>0</v>
      </c>
      <c r="AG239" s="110">
        <f t="shared" si="17"/>
        <v>0</v>
      </c>
      <c r="AH239" s="110">
        <f t="shared" si="17"/>
        <v>0</v>
      </c>
      <c r="AI239" s="110">
        <f t="shared" si="17"/>
        <v>0</v>
      </c>
      <c r="AJ239" s="77">
        <v>17</v>
      </c>
      <c r="AK239" s="77">
        <f>COUNTIF(AK2:AK219,17)</f>
        <v>35</v>
      </c>
    </row>
    <row r="240" spans="1:37" x14ac:dyDescent="0.25">
      <c r="A240" s="110">
        <v>10</v>
      </c>
      <c r="I240" s="110">
        <f t="shared" ref="I240:AI240" si="18">COUNTIF(I2:I219,10)</f>
        <v>0</v>
      </c>
      <c r="J240" s="110">
        <f t="shared" si="18"/>
        <v>0</v>
      </c>
      <c r="K240" s="110">
        <f t="shared" si="18"/>
        <v>0</v>
      </c>
      <c r="L240" s="110">
        <f t="shared" si="18"/>
        <v>0</v>
      </c>
      <c r="M240" s="110">
        <f t="shared" si="18"/>
        <v>0</v>
      </c>
      <c r="N240" s="110">
        <f t="shared" si="18"/>
        <v>0</v>
      </c>
      <c r="O240" s="110">
        <f t="shared" si="18"/>
        <v>0</v>
      </c>
      <c r="P240" s="110">
        <f t="shared" si="18"/>
        <v>0</v>
      </c>
      <c r="Q240" s="110">
        <f t="shared" si="18"/>
        <v>0</v>
      </c>
      <c r="R240" s="110">
        <f t="shared" si="18"/>
        <v>0</v>
      </c>
      <c r="S240" s="110">
        <f t="shared" si="18"/>
        <v>2</v>
      </c>
      <c r="T240" s="110">
        <f t="shared" si="18"/>
        <v>0</v>
      </c>
      <c r="U240" s="110">
        <f t="shared" si="18"/>
        <v>1</v>
      </c>
      <c r="V240" s="110">
        <f t="shared" si="18"/>
        <v>2</v>
      </c>
      <c r="W240" s="110">
        <f t="shared" si="18"/>
        <v>0</v>
      </c>
      <c r="X240" s="110">
        <f t="shared" si="18"/>
        <v>1</v>
      </c>
      <c r="Y240" s="110">
        <f t="shared" si="18"/>
        <v>1</v>
      </c>
      <c r="Z240" s="110">
        <f t="shared" si="18"/>
        <v>5</v>
      </c>
      <c r="AA240" s="110">
        <f t="shared" si="18"/>
        <v>0</v>
      </c>
      <c r="AB240" s="110">
        <f t="shared" si="18"/>
        <v>1</v>
      </c>
      <c r="AC240" s="110">
        <f t="shared" si="18"/>
        <v>1</v>
      </c>
      <c r="AD240" s="110">
        <f t="shared" si="18"/>
        <v>3</v>
      </c>
      <c r="AE240" s="110">
        <f t="shared" si="18"/>
        <v>0</v>
      </c>
      <c r="AF240" s="110">
        <f t="shared" si="18"/>
        <v>1</v>
      </c>
      <c r="AG240" s="110">
        <f t="shared" si="18"/>
        <v>0</v>
      </c>
      <c r="AH240" s="110">
        <f t="shared" si="18"/>
        <v>0</v>
      </c>
      <c r="AI240" s="110">
        <f t="shared" si="18"/>
        <v>0</v>
      </c>
      <c r="AJ240" s="77">
        <v>18</v>
      </c>
      <c r="AK240" s="77">
        <f>COUNTIF(AK2:AK219,18)</f>
        <v>16</v>
      </c>
    </row>
    <row r="241" spans="1:37" x14ac:dyDescent="0.25">
      <c r="A241" s="110">
        <v>11</v>
      </c>
      <c r="I241" s="110">
        <f t="shared" ref="I241:AI241" si="19">COUNTIF(I2:I219,11)</f>
        <v>0</v>
      </c>
      <c r="J241" s="110">
        <f t="shared" si="19"/>
        <v>0</v>
      </c>
      <c r="K241" s="110">
        <f t="shared" si="19"/>
        <v>0</v>
      </c>
      <c r="L241" s="110">
        <f t="shared" si="19"/>
        <v>0</v>
      </c>
      <c r="M241" s="110">
        <f t="shared" si="19"/>
        <v>0</v>
      </c>
      <c r="N241" s="110">
        <f t="shared" si="19"/>
        <v>0</v>
      </c>
      <c r="O241" s="110">
        <f t="shared" si="19"/>
        <v>0</v>
      </c>
      <c r="P241" s="110">
        <f t="shared" si="19"/>
        <v>0</v>
      </c>
      <c r="Q241" s="110">
        <f t="shared" si="19"/>
        <v>0</v>
      </c>
      <c r="R241" s="110">
        <f t="shared" si="19"/>
        <v>0</v>
      </c>
      <c r="S241" s="110">
        <f t="shared" si="19"/>
        <v>0</v>
      </c>
      <c r="T241" s="110">
        <f t="shared" si="19"/>
        <v>0</v>
      </c>
      <c r="U241" s="110">
        <f t="shared" si="19"/>
        <v>1</v>
      </c>
      <c r="V241" s="110">
        <f t="shared" si="19"/>
        <v>0</v>
      </c>
      <c r="W241" s="110">
        <f t="shared" si="19"/>
        <v>0</v>
      </c>
      <c r="X241" s="110">
        <f t="shared" si="19"/>
        <v>2</v>
      </c>
      <c r="Y241" s="110">
        <f t="shared" si="19"/>
        <v>1</v>
      </c>
      <c r="Z241" s="110">
        <f t="shared" si="19"/>
        <v>0</v>
      </c>
      <c r="AA241" s="110">
        <f t="shared" si="19"/>
        <v>2</v>
      </c>
      <c r="AB241" s="110">
        <f t="shared" si="19"/>
        <v>3</v>
      </c>
      <c r="AC241" s="110">
        <f t="shared" si="19"/>
        <v>1</v>
      </c>
      <c r="AD241" s="110">
        <f t="shared" si="19"/>
        <v>2</v>
      </c>
      <c r="AE241" s="110">
        <f t="shared" si="19"/>
        <v>0</v>
      </c>
      <c r="AF241" s="110">
        <f t="shared" si="19"/>
        <v>0</v>
      </c>
      <c r="AG241" s="110">
        <f t="shared" si="19"/>
        <v>0</v>
      </c>
      <c r="AH241" s="110">
        <f t="shared" si="19"/>
        <v>0</v>
      </c>
      <c r="AI241" s="110">
        <f t="shared" si="19"/>
        <v>0</v>
      </c>
      <c r="AJ241" s="77">
        <v>19</v>
      </c>
      <c r="AK241" s="77">
        <f>COUNTIF(AK2:AK219,19)</f>
        <v>13</v>
      </c>
    </row>
    <row r="242" spans="1:37" x14ac:dyDescent="0.25">
      <c r="A242" s="110">
        <v>12</v>
      </c>
      <c r="I242" s="110">
        <f t="shared" ref="I242:AI242" si="20">COUNTIF(I2:I219,12)</f>
        <v>0</v>
      </c>
      <c r="J242" s="110">
        <f t="shared" si="20"/>
        <v>0</v>
      </c>
      <c r="K242" s="110">
        <f t="shared" si="20"/>
        <v>0</v>
      </c>
      <c r="L242" s="110">
        <f t="shared" si="20"/>
        <v>0</v>
      </c>
      <c r="M242" s="110">
        <f t="shared" si="20"/>
        <v>0</v>
      </c>
      <c r="N242" s="110">
        <f t="shared" si="20"/>
        <v>0</v>
      </c>
      <c r="O242" s="110">
        <f t="shared" si="20"/>
        <v>0</v>
      </c>
      <c r="P242" s="110">
        <f t="shared" si="20"/>
        <v>0</v>
      </c>
      <c r="Q242" s="110">
        <f t="shared" si="20"/>
        <v>0</v>
      </c>
      <c r="R242" s="110">
        <f t="shared" si="20"/>
        <v>0</v>
      </c>
      <c r="S242" s="110">
        <f t="shared" si="20"/>
        <v>0</v>
      </c>
      <c r="T242" s="110">
        <f t="shared" si="20"/>
        <v>0</v>
      </c>
      <c r="U242" s="110">
        <f t="shared" si="20"/>
        <v>0</v>
      </c>
      <c r="V242" s="110">
        <f t="shared" si="20"/>
        <v>0</v>
      </c>
      <c r="W242" s="110">
        <f t="shared" si="20"/>
        <v>1</v>
      </c>
      <c r="X242" s="110">
        <f t="shared" si="20"/>
        <v>0</v>
      </c>
      <c r="Y242" s="110">
        <f t="shared" si="20"/>
        <v>0</v>
      </c>
      <c r="Z242" s="110">
        <f t="shared" si="20"/>
        <v>1</v>
      </c>
      <c r="AA242" s="110">
        <f t="shared" si="20"/>
        <v>0</v>
      </c>
      <c r="AB242" s="110">
        <f t="shared" si="20"/>
        <v>2</v>
      </c>
      <c r="AC242" s="110">
        <f t="shared" si="20"/>
        <v>2</v>
      </c>
      <c r="AD242" s="110">
        <f t="shared" si="20"/>
        <v>2</v>
      </c>
      <c r="AE242" s="110">
        <f t="shared" si="20"/>
        <v>1</v>
      </c>
      <c r="AF242" s="110">
        <f t="shared" si="20"/>
        <v>0</v>
      </c>
      <c r="AG242" s="110">
        <f t="shared" si="20"/>
        <v>1</v>
      </c>
      <c r="AH242" s="110">
        <f t="shared" si="20"/>
        <v>0</v>
      </c>
      <c r="AI242" s="110">
        <f t="shared" si="20"/>
        <v>0</v>
      </c>
      <c r="AJ242" s="77">
        <v>20</v>
      </c>
      <c r="AK242" s="77">
        <f>COUNTIF(AK2:AK219,20)</f>
        <v>6</v>
      </c>
    </row>
    <row r="243" spans="1:37" x14ac:dyDescent="0.25">
      <c r="A243" s="110">
        <v>13</v>
      </c>
      <c r="I243" s="110">
        <f t="shared" ref="I243:AI243" si="21">COUNTIF(I2:I219,13)</f>
        <v>0</v>
      </c>
      <c r="J243" s="110">
        <f t="shared" si="21"/>
        <v>0</v>
      </c>
      <c r="K243" s="110">
        <f t="shared" si="21"/>
        <v>0</v>
      </c>
      <c r="L243" s="110">
        <f t="shared" si="21"/>
        <v>0</v>
      </c>
      <c r="M243" s="110">
        <f t="shared" si="21"/>
        <v>0</v>
      </c>
      <c r="N243" s="110">
        <f t="shared" si="21"/>
        <v>0</v>
      </c>
      <c r="O243" s="110">
        <f t="shared" si="21"/>
        <v>0</v>
      </c>
      <c r="P243" s="110">
        <f t="shared" si="21"/>
        <v>0</v>
      </c>
      <c r="Q243" s="110">
        <f t="shared" si="21"/>
        <v>1</v>
      </c>
      <c r="R243" s="110">
        <f t="shared" si="21"/>
        <v>0</v>
      </c>
      <c r="S243" s="110">
        <f t="shared" si="21"/>
        <v>1</v>
      </c>
      <c r="T243" s="110">
        <f t="shared" si="21"/>
        <v>1</v>
      </c>
      <c r="U243" s="110">
        <f t="shared" si="21"/>
        <v>0</v>
      </c>
      <c r="V243" s="110">
        <f t="shared" si="21"/>
        <v>0</v>
      </c>
      <c r="W243" s="110">
        <f t="shared" si="21"/>
        <v>0</v>
      </c>
      <c r="X243" s="110">
        <f t="shared" si="21"/>
        <v>0</v>
      </c>
      <c r="Y243" s="110">
        <f t="shared" si="21"/>
        <v>0</v>
      </c>
      <c r="Z243" s="110">
        <f t="shared" si="21"/>
        <v>0</v>
      </c>
      <c r="AA243" s="110">
        <f t="shared" si="21"/>
        <v>1</v>
      </c>
      <c r="AB243" s="110">
        <f t="shared" si="21"/>
        <v>0</v>
      </c>
      <c r="AC243" s="110">
        <f t="shared" si="21"/>
        <v>2</v>
      </c>
      <c r="AD243" s="110">
        <f t="shared" si="21"/>
        <v>1</v>
      </c>
      <c r="AE243" s="110">
        <f t="shared" si="21"/>
        <v>0</v>
      </c>
      <c r="AF243" s="110">
        <f t="shared" si="21"/>
        <v>0</v>
      </c>
      <c r="AG243" s="110">
        <f t="shared" si="21"/>
        <v>0</v>
      </c>
      <c r="AH243" s="110">
        <f t="shared" si="21"/>
        <v>0</v>
      </c>
      <c r="AI243" s="110">
        <f t="shared" si="21"/>
        <v>0</v>
      </c>
      <c r="AJ243" s="77">
        <v>21</v>
      </c>
      <c r="AK243" s="77">
        <f>COUNTIF(AK2:AK219,21)</f>
        <v>2</v>
      </c>
    </row>
    <row r="244" spans="1:37" x14ac:dyDescent="0.25">
      <c r="A244" s="110">
        <v>14</v>
      </c>
      <c r="I244" s="110">
        <f t="shared" ref="I244:AI244" si="22">COUNTIF(I2:I219,14)</f>
        <v>0</v>
      </c>
      <c r="J244" s="110">
        <f t="shared" si="22"/>
        <v>0</v>
      </c>
      <c r="K244" s="110">
        <f t="shared" si="22"/>
        <v>0</v>
      </c>
      <c r="L244" s="110">
        <f t="shared" si="22"/>
        <v>0</v>
      </c>
      <c r="M244" s="110">
        <f t="shared" si="22"/>
        <v>0</v>
      </c>
      <c r="N244" s="110">
        <f t="shared" si="22"/>
        <v>0</v>
      </c>
      <c r="O244" s="110">
        <f t="shared" si="22"/>
        <v>0</v>
      </c>
      <c r="P244" s="110">
        <f t="shared" si="22"/>
        <v>0</v>
      </c>
      <c r="Q244" s="110">
        <f t="shared" si="22"/>
        <v>0</v>
      </c>
      <c r="R244" s="110">
        <f t="shared" si="22"/>
        <v>0</v>
      </c>
      <c r="S244" s="110">
        <f t="shared" si="22"/>
        <v>0</v>
      </c>
      <c r="T244" s="110">
        <f t="shared" si="22"/>
        <v>0</v>
      </c>
      <c r="U244" s="110">
        <f t="shared" si="22"/>
        <v>0</v>
      </c>
      <c r="V244" s="110">
        <f t="shared" si="22"/>
        <v>0</v>
      </c>
      <c r="W244" s="110">
        <f t="shared" si="22"/>
        <v>0</v>
      </c>
      <c r="X244" s="110">
        <f t="shared" si="22"/>
        <v>0</v>
      </c>
      <c r="Y244" s="110">
        <f t="shared" si="22"/>
        <v>0</v>
      </c>
      <c r="Z244" s="110">
        <f t="shared" si="22"/>
        <v>0</v>
      </c>
      <c r="AA244" s="110">
        <f t="shared" si="22"/>
        <v>2</v>
      </c>
      <c r="AB244" s="110">
        <f t="shared" si="22"/>
        <v>0</v>
      </c>
      <c r="AC244" s="110">
        <f t="shared" si="22"/>
        <v>1</v>
      </c>
      <c r="AD244" s="110">
        <f t="shared" si="22"/>
        <v>1</v>
      </c>
      <c r="AE244" s="110">
        <f t="shared" si="22"/>
        <v>1</v>
      </c>
      <c r="AF244" s="110">
        <f t="shared" si="22"/>
        <v>0</v>
      </c>
      <c r="AG244" s="110">
        <f t="shared" si="22"/>
        <v>0</v>
      </c>
      <c r="AH244" s="110">
        <f t="shared" si="22"/>
        <v>0</v>
      </c>
      <c r="AI244" s="110">
        <f t="shared" si="22"/>
        <v>0</v>
      </c>
      <c r="AJ244" s="77">
        <v>22</v>
      </c>
      <c r="AK244" s="77">
        <f>COUNTIF(AK2:AK219,22)</f>
        <v>2</v>
      </c>
    </row>
    <row r="245" spans="1:37" x14ac:dyDescent="0.25">
      <c r="A245" s="110">
        <v>15</v>
      </c>
      <c r="I245" s="110">
        <f t="shared" ref="I245:AI245" si="23">COUNTIF(I2:I219,15)</f>
        <v>0</v>
      </c>
      <c r="J245" s="110">
        <f t="shared" si="23"/>
        <v>0</v>
      </c>
      <c r="K245" s="110">
        <f t="shared" si="23"/>
        <v>0</v>
      </c>
      <c r="L245" s="110">
        <f t="shared" si="23"/>
        <v>0</v>
      </c>
      <c r="M245" s="110">
        <f t="shared" si="23"/>
        <v>0</v>
      </c>
      <c r="N245" s="110">
        <f t="shared" si="23"/>
        <v>0</v>
      </c>
      <c r="O245" s="110">
        <f t="shared" si="23"/>
        <v>0</v>
      </c>
      <c r="P245" s="110">
        <f t="shared" si="23"/>
        <v>0</v>
      </c>
      <c r="Q245" s="110">
        <f t="shared" si="23"/>
        <v>0</v>
      </c>
      <c r="R245" s="110">
        <f t="shared" si="23"/>
        <v>0</v>
      </c>
      <c r="S245" s="110">
        <f t="shared" si="23"/>
        <v>0</v>
      </c>
      <c r="T245" s="110">
        <f t="shared" si="23"/>
        <v>0</v>
      </c>
      <c r="U245" s="110">
        <f t="shared" si="23"/>
        <v>0</v>
      </c>
      <c r="V245" s="110">
        <f t="shared" si="23"/>
        <v>0</v>
      </c>
      <c r="W245" s="110">
        <f t="shared" si="23"/>
        <v>0</v>
      </c>
      <c r="X245" s="110">
        <f t="shared" si="23"/>
        <v>0</v>
      </c>
      <c r="Y245" s="110">
        <f t="shared" si="23"/>
        <v>0</v>
      </c>
      <c r="Z245" s="110">
        <f t="shared" si="23"/>
        <v>0</v>
      </c>
      <c r="AA245" s="110">
        <f t="shared" si="23"/>
        <v>4</v>
      </c>
      <c r="AB245" s="110">
        <f t="shared" si="23"/>
        <v>1</v>
      </c>
      <c r="AC245" s="110">
        <f t="shared" si="23"/>
        <v>0</v>
      </c>
      <c r="AD245" s="110">
        <f t="shared" si="23"/>
        <v>2</v>
      </c>
      <c r="AE245" s="110">
        <f t="shared" si="23"/>
        <v>0</v>
      </c>
      <c r="AF245" s="110">
        <f t="shared" si="23"/>
        <v>0</v>
      </c>
      <c r="AG245" s="110">
        <f t="shared" si="23"/>
        <v>0</v>
      </c>
      <c r="AH245" s="110">
        <f t="shared" si="23"/>
        <v>1</v>
      </c>
      <c r="AI245" s="110">
        <f t="shared" si="23"/>
        <v>0</v>
      </c>
    </row>
    <row r="246" spans="1:37" x14ac:dyDescent="0.25">
      <c r="A246" s="110">
        <v>16</v>
      </c>
      <c r="I246" s="110">
        <f t="shared" ref="I246:AI246" si="24">COUNTIF(I2:I219,16)</f>
        <v>0</v>
      </c>
      <c r="J246" s="110">
        <f t="shared" si="24"/>
        <v>0</v>
      </c>
      <c r="K246" s="110">
        <f t="shared" si="24"/>
        <v>0</v>
      </c>
      <c r="L246" s="110">
        <f t="shared" si="24"/>
        <v>0</v>
      </c>
      <c r="M246" s="110">
        <f t="shared" si="24"/>
        <v>0</v>
      </c>
      <c r="N246" s="110">
        <f t="shared" si="24"/>
        <v>0</v>
      </c>
      <c r="O246" s="110">
        <f t="shared" si="24"/>
        <v>0</v>
      </c>
      <c r="P246" s="110">
        <f t="shared" si="24"/>
        <v>0</v>
      </c>
      <c r="Q246" s="110">
        <f t="shared" si="24"/>
        <v>0</v>
      </c>
      <c r="R246" s="110">
        <f t="shared" si="24"/>
        <v>0</v>
      </c>
      <c r="S246" s="110">
        <f t="shared" si="24"/>
        <v>0</v>
      </c>
      <c r="T246" s="110">
        <f t="shared" si="24"/>
        <v>0</v>
      </c>
      <c r="U246" s="110">
        <f t="shared" si="24"/>
        <v>0</v>
      </c>
      <c r="V246" s="110">
        <f t="shared" si="24"/>
        <v>0</v>
      </c>
      <c r="W246" s="110">
        <f t="shared" si="24"/>
        <v>0</v>
      </c>
      <c r="X246" s="110">
        <f t="shared" si="24"/>
        <v>2</v>
      </c>
      <c r="Y246" s="110">
        <f t="shared" si="24"/>
        <v>0</v>
      </c>
      <c r="Z246" s="110">
        <f t="shared" si="24"/>
        <v>0</v>
      </c>
      <c r="AA246" s="110">
        <f t="shared" si="24"/>
        <v>0</v>
      </c>
      <c r="AB246" s="110">
        <f t="shared" si="24"/>
        <v>0</v>
      </c>
      <c r="AC246" s="110">
        <f t="shared" si="24"/>
        <v>0</v>
      </c>
      <c r="AD246" s="110">
        <f t="shared" si="24"/>
        <v>2</v>
      </c>
      <c r="AE246" s="110">
        <f t="shared" si="24"/>
        <v>0</v>
      </c>
      <c r="AF246" s="110">
        <f t="shared" si="24"/>
        <v>0</v>
      </c>
      <c r="AG246" s="110">
        <f t="shared" si="24"/>
        <v>0</v>
      </c>
      <c r="AH246" s="110">
        <f t="shared" si="24"/>
        <v>0</v>
      </c>
      <c r="AI246" s="110">
        <f t="shared" si="24"/>
        <v>0</v>
      </c>
    </row>
    <row r="247" spans="1:37" x14ac:dyDescent="0.25">
      <c r="A247" s="110">
        <v>17</v>
      </c>
      <c r="I247" s="110">
        <f t="shared" ref="I247:AI247" si="25">COUNTIF(I2:I219,17)</f>
        <v>0</v>
      </c>
      <c r="J247" s="110">
        <f t="shared" si="25"/>
        <v>0</v>
      </c>
      <c r="K247" s="110">
        <f t="shared" si="25"/>
        <v>0</v>
      </c>
      <c r="L247" s="110">
        <f t="shared" si="25"/>
        <v>0</v>
      </c>
      <c r="M247" s="110">
        <f t="shared" si="25"/>
        <v>0</v>
      </c>
      <c r="N247" s="110">
        <f t="shared" si="25"/>
        <v>0</v>
      </c>
      <c r="O247" s="110">
        <f t="shared" si="25"/>
        <v>0</v>
      </c>
      <c r="P247" s="110">
        <f t="shared" si="25"/>
        <v>0</v>
      </c>
      <c r="Q247" s="110">
        <f t="shared" si="25"/>
        <v>0</v>
      </c>
      <c r="R247" s="110">
        <f t="shared" si="25"/>
        <v>0</v>
      </c>
      <c r="S247" s="110">
        <f t="shared" si="25"/>
        <v>0</v>
      </c>
      <c r="T247" s="110">
        <f t="shared" si="25"/>
        <v>0</v>
      </c>
      <c r="U247" s="110">
        <f t="shared" si="25"/>
        <v>0</v>
      </c>
      <c r="V247" s="110">
        <f t="shared" si="25"/>
        <v>0</v>
      </c>
      <c r="W247" s="110">
        <f t="shared" si="25"/>
        <v>1</v>
      </c>
      <c r="X247" s="110">
        <f t="shared" si="25"/>
        <v>0</v>
      </c>
      <c r="Y247" s="110">
        <f t="shared" si="25"/>
        <v>0</v>
      </c>
      <c r="Z247" s="110">
        <f t="shared" si="25"/>
        <v>0</v>
      </c>
      <c r="AA247" s="110">
        <f t="shared" si="25"/>
        <v>1</v>
      </c>
      <c r="AB247" s="110">
        <f t="shared" si="25"/>
        <v>0</v>
      </c>
      <c r="AC247" s="110">
        <f t="shared" si="25"/>
        <v>0</v>
      </c>
      <c r="AD247" s="110">
        <f t="shared" si="25"/>
        <v>0</v>
      </c>
      <c r="AE247" s="110">
        <f t="shared" si="25"/>
        <v>0</v>
      </c>
      <c r="AF247" s="110">
        <f t="shared" si="25"/>
        <v>0</v>
      </c>
      <c r="AG247" s="110">
        <f t="shared" si="25"/>
        <v>0</v>
      </c>
      <c r="AH247" s="110">
        <f t="shared" si="25"/>
        <v>0</v>
      </c>
      <c r="AI247" s="110">
        <f t="shared" si="25"/>
        <v>0</v>
      </c>
    </row>
    <row r="248" spans="1:37" x14ac:dyDescent="0.25">
      <c r="A248" s="110">
        <v>18</v>
      </c>
      <c r="I248" s="110">
        <f t="shared" ref="I248:AI248" si="26">COUNTIF(I2:I219,18)</f>
        <v>0</v>
      </c>
      <c r="J248" s="110">
        <f t="shared" si="26"/>
        <v>0</v>
      </c>
      <c r="K248" s="110">
        <f t="shared" si="26"/>
        <v>0</v>
      </c>
      <c r="L248" s="110">
        <f t="shared" si="26"/>
        <v>0</v>
      </c>
      <c r="M248" s="110">
        <f t="shared" si="26"/>
        <v>0</v>
      </c>
      <c r="N248" s="110">
        <f t="shared" si="26"/>
        <v>0</v>
      </c>
      <c r="O248" s="110">
        <f t="shared" si="26"/>
        <v>0</v>
      </c>
      <c r="P248" s="110">
        <f t="shared" si="26"/>
        <v>0</v>
      </c>
      <c r="Q248" s="110">
        <f t="shared" si="26"/>
        <v>0</v>
      </c>
      <c r="R248" s="110">
        <f t="shared" si="26"/>
        <v>0</v>
      </c>
      <c r="S248" s="110">
        <f t="shared" si="26"/>
        <v>0</v>
      </c>
      <c r="T248" s="110">
        <f t="shared" si="26"/>
        <v>0</v>
      </c>
      <c r="U248" s="110">
        <f t="shared" si="26"/>
        <v>0</v>
      </c>
      <c r="V248" s="110">
        <f t="shared" si="26"/>
        <v>0</v>
      </c>
      <c r="W248" s="110">
        <f t="shared" si="26"/>
        <v>0</v>
      </c>
      <c r="X248" s="110">
        <f t="shared" si="26"/>
        <v>0</v>
      </c>
      <c r="Y248" s="110">
        <f t="shared" si="26"/>
        <v>0</v>
      </c>
      <c r="Z248" s="110">
        <f t="shared" si="26"/>
        <v>0</v>
      </c>
      <c r="AA248" s="110">
        <f t="shared" si="26"/>
        <v>0</v>
      </c>
      <c r="AB248" s="110">
        <f t="shared" si="26"/>
        <v>0</v>
      </c>
      <c r="AC248" s="110">
        <f t="shared" si="26"/>
        <v>1</v>
      </c>
      <c r="AD248" s="110">
        <f t="shared" si="26"/>
        <v>0</v>
      </c>
      <c r="AE248" s="110">
        <f t="shared" si="26"/>
        <v>0</v>
      </c>
      <c r="AF248" s="110">
        <f t="shared" si="26"/>
        <v>0</v>
      </c>
      <c r="AG248" s="110">
        <f t="shared" si="26"/>
        <v>0</v>
      </c>
      <c r="AH248" s="110">
        <f t="shared" si="26"/>
        <v>0</v>
      </c>
      <c r="AI248" s="110">
        <f t="shared" si="26"/>
        <v>0</v>
      </c>
    </row>
    <row r="249" spans="1:37" x14ac:dyDescent="0.25">
      <c r="A249" s="110">
        <v>19</v>
      </c>
      <c r="I249" s="110">
        <f t="shared" ref="I249:AI249" si="27">COUNTIF(I2:I219,19)</f>
        <v>0</v>
      </c>
      <c r="J249" s="110">
        <f t="shared" si="27"/>
        <v>0</v>
      </c>
      <c r="K249" s="110">
        <f t="shared" si="27"/>
        <v>0</v>
      </c>
      <c r="L249" s="110">
        <f t="shared" si="27"/>
        <v>0</v>
      </c>
      <c r="M249" s="110">
        <f t="shared" si="27"/>
        <v>0</v>
      </c>
      <c r="N249" s="110">
        <f t="shared" si="27"/>
        <v>0</v>
      </c>
      <c r="O249" s="110">
        <f t="shared" si="27"/>
        <v>0</v>
      </c>
      <c r="P249" s="110">
        <f t="shared" si="27"/>
        <v>0</v>
      </c>
      <c r="Q249" s="110">
        <f t="shared" si="27"/>
        <v>0</v>
      </c>
      <c r="R249" s="110">
        <f t="shared" si="27"/>
        <v>0</v>
      </c>
      <c r="S249" s="110">
        <f t="shared" si="27"/>
        <v>0</v>
      </c>
      <c r="T249" s="110">
        <f t="shared" si="27"/>
        <v>0</v>
      </c>
      <c r="U249" s="110">
        <f t="shared" si="27"/>
        <v>0</v>
      </c>
      <c r="V249" s="110">
        <f t="shared" si="27"/>
        <v>0</v>
      </c>
      <c r="W249" s="110">
        <f t="shared" si="27"/>
        <v>0</v>
      </c>
      <c r="X249" s="110">
        <f t="shared" si="27"/>
        <v>0</v>
      </c>
      <c r="Y249" s="110">
        <f t="shared" si="27"/>
        <v>0</v>
      </c>
      <c r="Z249" s="110">
        <f t="shared" si="27"/>
        <v>0</v>
      </c>
      <c r="AA249" s="110">
        <f t="shared" si="27"/>
        <v>0</v>
      </c>
      <c r="AB249" s="110">
        <f t="shared" si="27"/>
        <v>0</v>
      </c>
      <c r="AC249" s="110">
        <f t="shared" si="27"/>
        <v>0</v>
      </c>
      <c r="AD249" s="110">
        <f t="shared" si="27"/>
        <v>0</v>
      </c>
      <c r="AE249" s="110">
        <f t="shared" si="27"/>
        <v>0</v>
      </c>
      <c r="AF249" s="110">
        <f t="shared" si="27"/>
        <v>0</v>
      </c>
      <c r="AG249" s="110">
        <f t="shared" si="27"/>
        <v>0</v>
      </c>
      <c r="AH249" s="110">
        <f t="shared" si="27"/>
        <v>0</v>
      </c>
      <c r="AI249" s="110">
        <f t="shared" si="27"/>
        <v>0</v>
      </c>
    </row>
    <row r="250" spans="1:37" x14ac:dyDescent="0.25">
      <c r="A250" s="110">
        <v>20</v>
      </c>
      <c r="I250" s="110">
        <f t="shared" ref="I250:AI250" si="28">COUNTIF(I2:I219,20)</f>
        <v>0</v>
      </c>
      <c r="J250" s="110">
        <f t="shared" si="28"/>
        <v>0</v>
      </c>
      <c r="K250" s="110">
        <f t="shared" si="28"/>
        <v>0</v>
      </c>
      <c r="L250" s="110">
        <f t="shared" si="28"/>
        <v>0</v>
      </c>
      <c r="M250" s="110">
        <f t="shared" si="28"/>
        <v>0</v>
      </c>
      <c r="N250" s="110">
        <f t="shared" si="28"/>
        <v>0</v>
      </c>
      <c r="O250" s="110">
        <f t="shared" si="28"/>
        <v>0</v>
      </c>
      <c r="P250" s="110">
        <f t="shared" si="28"/>
        <v>0</v>
      </c>
      <c r="Q250" s="110">
        <f t="shared" si="28"/>
        <v>0</v>
      </c>
      <c r="R250" s="110">
        <f t="shared" si="28"/>
        <v>0</v>
      </c>
      <c r="S250" s="110">
        <f t="shared" si="28"/>
        <v>0</v>
      </c>
      <c r="T250" s="110">
        <f t="shared" si="28"/>
        <v>0</v>
      </c>
      <c r="U250" s="110">
        <f t="shared" si="28"/>
        <v>0</v>
      </c>
      <c r="V250" s="110">
        <f t="shared" si="28"/>
        <v>0</v>
      </c>
      <c r="W250" s="110">
        <f t="shared" si="28"/>
        <v>0</v>
      </c>
      <c r="X250" s="110">
        <f t="shared" si="28"/>
        <v>0</v>
      </c>
      <c r="Y250" s="110">
        <f t="shared" si="28"/>
        <v>0</v>
      </c>
      <c r="Z250" s="110">
        <f t="shared" si="28"/>
        <v>0</v>
      </c>
      <c r="AA250" s="110">
        <f t="shared" si="28"/>
        <v>0</v>
      </c>
      <c r="AB250" s="110">
        <f t="shared" si="28"/>
        <v>0</v>
      </c>
      <c r="AC250" s="110">
        <f t="shared" si="28"/>
        <v>0</v>
      </c>
      <c r="AD250" s="110">
        <f t="shared" si="28"/>
        <v>0</v>
      </c>
      <c r="AE250" s="110">
        <f t="shared" si="28"/>
        <v>1</v>
      </c>
      <c r="AF250" s="110">
        <f t="shared" si="28"/>
        <v>0</v>
      </c>
      <c r="AG250" s="110">
        <f t="shared" si="28"/>
        <v>0</v>
      </c>
      <c r="AH250" s="110">
        <f t="shared" si="28"/>
        <v>0</v>
      </c>
      <c r="AI250" s="110">
        <f t="shared" si="28"/>
        <v>0</v>
      </c>
    </row>
    <row r="251" spans="1:37" x14ac:dyDescent="0.25">
      <c r="A251" s="110">
        <v>21</v>
      </c>
      <c r="I251" s="110">
        <f t="shared" ref="I251:AI251" si="29">COUNTIF(I2:I219,21)</f>
        <v>0</v>
      </c>
      <c r="J251" s="110">
        <f t="shared" si="29"/>
        <v>0</v>
      </c>
      <c r="K251" s="110">
        <f t="shared" si="29"/>
        <v>0</v>
      </c>
      <c r="L251" s="110">
        <f t="shared" si="29"/>
        <v>0</v>
      </c>
      <c r="M251" s="110">
        <f t="shared" si="29"/>
        <v>0</v>
      </c>
      <c r="N251" s="110">
        <f t="shared" si="29"/>
        <v>0</v>
      </c>
      <c r="O251" s="110">
        <f t="shared" si="29"/>
        <v>0</v>
      </c>
      <c r="P251" s="110">
        <f t="shared" si="29"/>
        <v>0</v>
      </c>
      <c r="Q251" s="110">
        <f t="shared" si="29"/>
        <v>0</v>
      </c>
      <c r="R251" s="110">
        <f t="shared" si="29"/>
        <v>0</v>
      </c>
      <c r="S251" s="110">
        <f t="shared" si="29"/>
        <v>0</v>
      </c>
      <c r="T251" s="110">
        <f t="shared" si="29"/>
        <v>0</v>
      </c>
      <c r="U251" s="110">
        <f t="shared" si="29"/>
        <v>0</v>
      </c>
      <c r="V251" s="110">
        <f t="shared" si="29"/>
        <v>0</v>
      </c>
      <c r="W251" s="110">
        <f t="shared" si="29"/>
        <v>0</v>
      </c>
      <c r="X251" s="110">
        <f t="shared" si="29"/>
        <v>0</v>
      </c>
      <c r="Y251" s="110">
        <f t="shared" si="29"/>
        <v>0</v>
      </c>
      <c r="Z251" s="110">
        <f t="shared" si="29"/>
        <v>0</v>
      </c>
      <c r="AA251" s="110">
        <f t="shared" si="29"/>
        <v>0</v>
      </c>
      <c r="AB251" s="110">
        <f t="shared" si="29"/>
        <v>0</v>
      </c>
      <c r="AC251" s="110">
        <f t="shared" si="29"/>
        <v>0</v>
      </c>
      <c r="AD251" s="110">
        <f t="shared" si="29"/>
        <v>0</v>
      </c>
      <c r="AE251" s="110">
        <f t="shared" si="29"/>
        <v>0</v>
      </c>
      <c r="AF251" s="110">
        <f t="shared" si="29"/>
        <v>0</v>
      </c>
      <c r="AG251" s="110">
        <f t="shared" si="29"/>
        <v>0</v>
      </c>
      <c r="AH251" s="110">
        <f t="shared" si="29"/>
        <v>0</v>
      </c>
      <c r="AI251" s="110">
        <f t="shared" si="29"/>
        <v>0</v>
      </c>
    </row>
    <row r="255" spans="1:37" x14ac:dyDescent="0.25">
      <c r="E255" s="46">
        <v>7</v>
      </c>
      <c r="F255" s="46">
        <v>8</v>
      </c>
      <c r="G255" s="46">
        <v>9</v>
      </c>
      <c r="H255" s="46">
        <v>10</v>
      </c>
      <c r="I255" s="46">
        <v>11</v>
      </c>
      <c r="J255" s="46">
        <v>12</v>
      </c>
      <c r="K255" s="46">
        <v>13</v>
      </c>
      <c r="L255" s="46">
        <v>14</v>
      </c>
      <c r="M255" s="46">
        <v>15</v>
      </c>
      <c r="N255" s="46">
        <v>16</v>
      </c>
      <c r="O255" s="46">
        <v>17</v>
      </c>
      <c r="P255" s="46">
        <v>18</v>
      </c>
      <c r="Q255" s="46">
        <v>19</v>
      </c>
      <c r="R255" s="46">
        <v>20</v>
      </c>
      <c r="S255" s="46">
        <v>21</v>
      </c>
      <c r="T255" s="46">
        <v>22</v>
      </c>
      <c r="U255" s="46">
        <v>23</v>
      </c>
      <c r="V255" s="46">
        <v>24</v>
      </c>
      <c r="W255" s="46">
        <v>25</v>
      </c>
      <c r="X255" s="46">
        <v>26</v>
      </c>
      <c r="Y255" s="46">
        <v>27</v>
      </c>
      <c r="Z255" s="46">
        <v>28</v>
      </c>
      <c r="AA255" s="46">
        <v>29</v>
      </c>
      <c r="AB255" s="46">
        <v>30</v>
      </c>
      <c r="AC255" s="46">
        <v>31</v>
      </c>
      <c r="AD255" s="46">
        <v>32</v>
      </c>
      <c r="AE255" s="46">
        <v>33</v>
      </c>
      <c r="AF255" s="46">
        <v>34</v>
      </c>
      <c r="AG255" s="46">
        <v>35</v>
      </c>
      <c r="AH255" s="46">
        <v>36</v>
      </c>
    </row>
    <row r="256" spans="1:37" x14ac:dyDescent="0.25">
      <c r="A256" s="46" t="s">
        <v>118</v>
      </c>
      <c r="E256" s="46">
        <v>31</v>
      </c>
      <c r="F256" s="46">
        <v>30</v>
      </c>
      <c r="G256" s="46">
        <v>29</v>
      </c>
      <c r="H256" s="46">
        <v>28</v>
      </c>
      <c r="I256" s="46">
        <v>27</v>
      </c>
      <c r="J256" s="46">
        <v>26</v>
      </c>
      <c r="K256" s="46">
        <v>25</v>
      </c>
      <c r="L256" s="46">
        <v>24</v>
      </c>
      <c r="M256" s="46">
        <v>23</v>
      </c>
      <c r="N256" s="46">
        <v>22</v>
      </c>
      <c r="O256" s="46">
        <v>21</v>
      </c>
      <c r="P256" s="46">
        <v>20</v>
      </c>
      <c r="Q256" s="46">
        <v>19</v>
      </c>
      <c r="R256" s="46">
        <v>18</v>
      </c>
      <c r="S256" s="46">
        <v>17</v>
      </c>
      <c r="T256" s="46">
        <v>16</v>
      </c>
      <c r="U256" s="46">
        <v>15</v>
      </c>
      <c r="V256" s="46">
        <v>14</v>
      </c>
      <c r="W256" s="46">
        <v>13</v>
      </c>
      <c r="X256" s="46">
        <v>12</v>
      </c>
      <c r="Y256" s="46">
        <v>11</v>
      </c>
      <c r="Z256" s="46">
        <v>10</v>
      </c>
      <c r="AA256" s="46">
        <v>9</v>
      </c>
      <c r="AB256" s="46">
        <v>8</v>
      </c>
      <c r="AC256" s="46">
        <v>7</v>
      </c>
      <c r="AD256" s="46">
        <v>6</v>
      </c>
      <c r="AE256" s="46">
        <v>5</v>
      </c>
      <c r="AF256" s="46">
        <v>4</v>
      </c>
      <c r="AG256" s="46">
        <v>3</v>
      </c>
      <c r="AH256" s="46">
        <v>2</v>
      </c>
    </row>
    <row r="257" spans="1:37" x14ac:dyDescent="0.25">
      <c r="A257" s="46" t="s">
        <v>304</v>
      </c>
      <c r="E257" s="46">
        <v>7.75</v>
      </c>
      <c r="F257" s="46">
        <v>7.5</v>
      </c>
      <c r="G257" s="46">
        <v>7.25</v>
      </c>
      <c r="H257" s="46">
        <v>7</v>
      </c>
      <c r="I257" s="46">
        <v>6.75</v>
      </c>
      <c r="J257" s="46">
        <v>6.5</v>
      </c>
      <c r="K257" s="46">
        <v>6.25</v>
      </c>
      <c r="L257" s="46">
        <v>6</v>
      </c>
      <c r="M257" s="46">
        <v>5.75</v>
      </c>
      <c r="N257" s="46">
        <v>5.5</v>
      </c>
      <c r="O257" s="46">
        <v>5.25</v>
      </c>
      <c r="P257" s="46">
        <v>5</v>
      </c>
      <c r="Q257" s="46">
        <v>4.75</v>
      </c>
      <c r="R257" s="46">
        <v>4.5</v>
      </c>
      <c r="S257" s="46">
        <v>4.25</v>
      </c>
      <c r="T257" s="46">
        <v>4</v>
      </c>
      <c r="U257" s="46">
        <v>3.75</v>
      </c>
      <c r="V257" s="46">
        <v>3.5</v>
      </c>
      <c r="W257" s="46">
        <v>3.25</v>
      </c>
      <c r="X257" s="46">
        <v>3</v>
      </c>
      <c r="Y257" s="46">
        <v>2.75</v>
      </c>
      <c r="Z257" s="46">
        <v>2.5</v>
      </c>
      <c r="AA257" s="46">
        <v>2.25</v>
      </c>
      <c r="AB257" s="46">
        <v>2</v>
      </c>
      <c r="AC257" s="46">
        <v>1.75</v>
      </c>
      <c r="AD257" s="46">
        <v>1.5</v>
      </c>
      <c r="AE257" s="46">
        <v>1.25</v>
      </c>
      <c r="AF257" s="46">
        <v>1</v>
      </c>
      <c r="AG257" s="46">
        <v>0.75</v>
      </c>
      <c r="AH257" s="46">
        <v>0.5</v>
      </c>
    </row>
    <row r="258" spans="1:37" x14ac:dyDescent="0.25">
      <c r="A258" s="90" t="s">
        <v>402</v>
      </c>
      <c r="B258" s="90">
        <v>10</v>
      </c>
      <c r="E258" s="90"/>
      <c r="F258" s="90"/>
      <c r="G258" s="90"/>
      <c r="H258" s="90"/>
      <c r="I258" s="90">
        <v>3</v>
      </c>
      <c r="J258" s="90">
        <v>2</v>
      </c>
      <c r="K258" s="90">
        <v>1</v>
      </c>
      <c r="L258" s="90">
        <v>1</v>
      </c>
      <c r="M258" s="90">
        <v>1</v>
      </c>
      <c r="N258" s="90">
        <v>1</v>
      </c>
      <c r="O258" s="90">
        <v>1</v>
      </c>
      <c r="P258" s="90">
        <v>1</v>
      </c>
      <c r="Q258" s="90">
        <v>4</v>
      </c>
      <c r="R258" s="90">
        <v>1</v>
      </c>
      <c r="S258" s="90">
        <v>1</v>
      </c>
      <c r="T258" s="90">
        <v>5</v>
      </c>
      <c r="U258" s="90">
        <v>5</v>
      </c>
      <c r="V258" s="90">
        <v>3</v>
      </c>
      <c r="W258" s="90">
        <v>4</v>
      </c>
      <c r="X258" s="90">
        <v>2</v>
      </c>
      <c r="Y258" s="90">
        <v>1</v>
      </c>
      <c r="Z258" s="90">
        <v>3</v>
      </c>
      <c r="AA258" s="90">
        <v>2</v>
      </c>
      <c r="AB258" s="90">
        <v>2</v>
      </c>
      <c r="AC258" s="90">
        <v>4</v>
      </c>
      <c r="AD258" s="90"/>
      <c r="AE258" s="90"/>
      <c r="AF258" s="3"/>
      <c r="AG258" s="90"/>
      <c r="AH258" s="90"/>
      <c r="AI258" s="90"/>
      <c r="AJ258" s="90"/>
      <c r="AK258" s="90">
        <v>14</v>
      </c>
    </row>
    <row r="259" spans="1:37" x14ac:dyDescent="0.25">
      <c r="F259" s="46">
        <f t="shared" ref="F259:AH259" si="30">F257*F258</f>
        <v>0</v>
      </c>
      <c r="G259" s="46">
        <f t="shared" si="30"/>
        <v>0</v>
      </c>
      <c r="H259" s="46">
        <f>H257*H258</f>
        <v>0</v>
      </c>
      <c r="I259" s="46">
        <f t="shared" si="30"/>
        <v>20.25</v>
      </c>
      <c r="J259" s="46">
        <f t="shared" si="30"/>
        <v>13</v>
      </c>
      <c r="K259" s="46">
        <f t="shared" si="30"/>
        <v>6.25</v>
      </c>
      <c r="L259" s="46">
        <f t="shared" si="30"/>
        <v>6</v>
      </c>
      <c r="M259" s="46">
        <f t="shared" si="30"/>
        <v>5.75</v>
      </c>
      <c r="N259" s="46">
        <f t="shared" si="30"/>
        <v>5.5</v>
      </c>
      <c r="O259" s="46">
        <f t="shared" si="30"/>
        <v>5.25</v>
      </c>
      <c r="P259" s="46">
        <f t="shared" si="30"/>
        <v>5</v>
      </c>
      <c r="Q259" s="46">
        <f t="shared" si="30"/>
        <v>19</v>
      </c>
      <c r="R259" s="46">
        <f t="shared" si="30"/>
        <v>4.5</v>
      </c>
      <c r="S259" s="46">
        <f t="shared" si="30"/>
        <v>4.25</v>
      </c>
      <c r="T259" s="46">
        <f t="shared" si="30"/>
        <v>20</v>
      </c>
      <c r="U259" s="46">
        <f t="shared" si="30"/>
        <v>18.75</v>
      </c>
      <c r="V259" s="46">
        <f t="shared" si="30"/>
        <v>10.5</v>
      </c>
      <c r="W259" s="46">
        <f t="shared" si="30"/>
        <v>13</v>
      </c>
      <c r="X259" s="46">
        <f t="shared" si="30"/>
        <v>6</v>
      </c>
      <c r="Y259" s="46">
        <f t="shared" si="30"/>
        <v>2.75</v>
      </c>
      <c r="Z259" s="46">
        <f t="shared" si="30"/>
        <v>7.5</v>
      </c>
      <c r="AA259" s="46">
        <f t="shared" si="30"/>
        <v>4.5</v>
      </c>
      <c r="AB259" s="46">
        <f t="shared" si="30"/>
        <v>4</v>
      </c>
      <c r="AC259" s="46">
        <f t="shared" si="30"/>
        <v>7</v>
      </c>
      <c r="AD259" s="46">
        <f t="shared" si="30"/>
        <v>0</v>
      </c>
      <c r="AE259" s="46">
        <f t="shared" si="30"/>
        <v>0</v>
      </c>
      <c r="AF259" s="46">
        <f t="shared" si="30"/>
        <v>0</v>
      </c>
      <c r="AG259" s="46">
        <f t="shared" si="30"/>
        <v>0</v>
      </c>
      <c r="AH259" s="54">
        <f t="shared" si="30"/>
        <v>0</v>
      </c>
    </row>
    <row r="261" spans="1:37" x14ac:dyDescent="0.25">
      <c r="T261" s="46">
        <f>SUM(I259:V259)</f>
        <v>144</v>
      </c>
    </row>
    <row r="262" spans="1:37" x14ac:dyDescent="0.25">
      <c r="O262" s="46">
        <f>COUNT(I259:V259)*9</f>
        <v>126</v>
      </c>
      <c r="P262" s="46">
        <f>O262-T261</f>
        <v>-18</v>
      </c>
    </row>
  </sheetData>
  <mergeCells count="2">
    <mergeCell ref="AM1:AN1"/>
    <mergeCell ref="AP1:AQ1"/>
  </mergeCells>
  <pageMargins left="0.7" right="0.7" top="0.75" bottom="0.75" header="0.3" footer="0.3"/>
  <pageSetup paperSize="9" orientation="portrait" r:id="rId1"/>
  <ignoredErrors>
    <ignoredError sqref="F221:I221 J221:AI221 L223:AA223 E223:K223 D226:O226 R226:AI226 P226:Q226 Z228:AA228 I228:Y228 I231 J231:AI231 I232:AI238 I251:O251 P251:AI251 AB228:AI228 AB223:AI223 I240:AI250 I239:Z239 AB239:AI239 C221:E221 C223:D223 D228:H22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6"/>
  <sheetViews>
    <sheetView topLeftCell="AD115" workbookViewId="0">
      <selection activeCell="AK135" sqref="AK135"/>
    </sheetView>
  </sheetViews>
  <sheetFormatPr defaultRowHeight="15" x14ac:dyDescent="0.25"/>
  <cols>
    <col min="1" max="2" width="9.140625" style="146"/>
    <col min="3" max="3" width="9.140625" style="176"/>
    <col min="4" max="4" width="9.140625" style="175"/>
    <col min="5" max="54" width="9.140625" style="146"/>
  </cols>
  <sheetData>
    <row r="1" spans="1:54" ht="30" x14ac:dyDescent="0.25">
      <c r="A1" s="146" t="s">
        <v>1</v>
      </c>
      <c r="B1" s="146" t="s">
        <v>0</v>
      </c>
      <c r="C1" s="176">
        <v>5</v>
      </c>
      <c r="D1" s="175">
        <v>6</v>
      </c>
      <c r="E1" s="146">
        <v>7</v>
      </c>
      <c r="F1" s="146">
        <v>8</v>
      </c>
      <c r="G1" s="146">
        <v>9</v>
      </c>
      <c r="H1" s="146">
        <v>10</v>
      </c>
      <c r="I1" s="146">
        <v>11</v>
      </c>
      <c r="J1" s="146">
        <v>12</v>
      </c>
      <c r="K1" s="146">
        <v>13</v>
      </c>
      <c r="L1" s="146">
        <v>14</v>
      </c>
      <c r="M1" s="146">
        <v>15</v>
      </c>
      <c r="N1" s="146">
        <v>16</v>
      </c>
      <c r="O1" s="146">
        <v>17</v>
      </c>
      <c r="P1" s="146">
        <v>18</v>
      </c>
      <c r="Q1" s="146">
        <v>19</v>
      </c>
      <c r="R1" s="146">
        <v>20</v>
      </c>
      <c r="S1" s="146">
        <v>21</v>
      </c>
      <c r="T1" s="146">
        <v>22</v>
      </c>
      <c r="U1" s="146">
        <v>23</v>
      </c>
      <c r="V1" s="146">
        <v>24</v>
      </c>
      <c r="W1" s="146">
        <v>25</v>
      </c>
      <c r="X1" s="146">
        <v>26</v>
      </c>
      <c r="Y1" s="146">
        <v>27</v>
      </c>
      <c r="Z1" s="146">
        <v>28</v>
      </c>
      <c r="AA1" s="146">
        <v>29</v>
      </c>
      <c r="AB1" s="146">
        <v>30</v>
      </c>
      <c r="AC1" s="146">
        <v>31</v>
      </c>
      <c r="AD1" s="146">
        <v>32</v>
      </c>
      <c r="AE1" s="146">
        <v>33</v>
      </c>
      <c r="AF1" s="3">
        <v>34</v>
      </c>
      <c r="AG1" s="146">
        <v>35</v>
      </c>
      <c r="AH1" s="146">
        <v>36</v>
      </c>
      <c r="AI1" s="146">
        <v>37</v>
      </c>
      <c r="AK1" s="145" t="s">
        <v>3</v>
      </c>
    </row>
    <row r="3" spans="1:54" x14ac:dyDescent="0.25">
      <c r="A3" s="175" t="s">
        <v>536</v>
      </c>
      <c r="B3" s="175">
        <v>5</v>
      </c>
      <c r="D3" s="175">
        <v>1</v>
      </c>
      <c r="E3" s="175">
        <v>2</v>
      </c>
      <c r="F3" s="175">
        <v>2</v>
      </c>
      <c r="G3" s="175">
        <v>1</v>
      </c>
      <c r="H3" s="175">
        <v>1</v>
      </c>
      <c r="I3" s="175">
        <v>1</v>
      </c>
      <c r="J3" s="175">
        <v>1</v>
      </c>
      <c r="K3" s="175">
        <v>2</v>
      </c>
      <c r="L3" s="175">
        <v>1</v>
      </c>
      <c r="M3" s="175">
        <v>2</v>
      </c>
      <c r="N3" s="175">
        <v>1</v>
      </c>
      <c r="O3" s="175">
        <v>1</v>
      </c>
      <c r="P3" s="175">
        <v>2</v>
      </c>
      <c r="Q3" s="175">
        <v>2</v>
      </c>
      <c r="R3" s="175">
        <v>2</v>
      </c>
      <c r="S3" s="175">
        <v>4</v>
      </c>
      <c r="T3" s="175">
        <v>1</v>
      </c>
      <c r="U3" s="175">
        <v>8</v>
      </c>
      <c r="V3" s="175">
        <v>5</v>
      </c>
      <c r="W3" s="175">
        <v>4</v>
      </c>
      <c r="X3" s="175">
        <v>1</v>
      </c>
      <c r="Y3" s="175">
        <v>3</v>
      </c>
      <c r="Z3" s="175">
        <v>6</v>
      </c>
      <c r="AA3" s="175">
        <v>3</v>
      </c>
      <c r="AB3" s="175">
        <v>4</v>
      </c>
      <c r="AC3" s="175">
        <v>1</v>
      </c>
      <c r="AD3" s="175">
        <v>2</v>
      </c>
      <c r="AE3" s="175"/>
      <c r="AF3" s="3"/>
      <c r="AG3" s="175"/>
      <c r="AH3" s="175"/>
      <c r="AI3" s="175"/>
      <c r="AJ3" s="175"/>
      <c r="AK3" s="174">
        <v>17</v>
      </c>
    </row>
    <row r="5" spans="1:54" x14ac:dyDescent="0.25">
      <c r="A5" s="175"/>
      <c r="B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</row>
    <row r="6" spans="1:54" x14ac:dyDescent="0.25">
      <c r="A6" s="175"/>
      <c r="B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</row>
    <row r="7" spans="1:54" x14ac:dyDescent="0.25">
      <c r="B7" s="175">
        <v>6</v>
      </c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5"/>
      <c r="AW7" s="175"/>
      <c r="AX7" s="175"/>
      <c r="AY7" s="175"/>
      <c r="AZ7" s="175"/>
      <c r="BA7" s="175"/>
      <c r="BB7" s="175"/>
    </row>
    <row r="8" spans="1:54" x14ac:dyDescent="0.25">
      <c r="A8" s="175"/>
      <c r="B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5"/>
      <c r="AW8" s="175"/>
      <c r="AX8" s="175"/>
      <c r="AY8" s="175"/>
      <c r="AZ8" s="175"/>
      <c r="BA8" s="175"/>
      <c r="BB8" s="175"/>
    </row>
    <row r="11" spans="1:54" x14ac:dyDescent="0.25">
      <c r="A11" s="161" t="s">
        <v>485</v>
      </c>
      <c r="B11" s="161">
        <v>7</v>
      </c>
      <c r="E11" s="161"/>
      <c r="F11" s="161">
        <v>1</v>
      </c>
      <c r="G11" s="161">
        <v>2</v>
      </c>
      <c r="H11" s="161">
        <v>2</v>
      </c>
      <c r="I11" s="161">
        <v>2</v>
      </c>
      <c r="J11" s="161">
        <v>3</v>
      </c>
      <c r="K11" s="161">
        <v>1</v>
      </c>
      <c r="L11" s="161">
        <v>1</v>
      </c>
      <c r="M11" s="161">
        <v>1</v>
      </c>
      <c r="N11" s="161">
        <v>1</v>
      </c>
      <c r="O11" s="161">
        <v>3</v>
      </c>
      <c r="P11" s="161">
        <v>2</v>
      </c>
      <c r="Q11" s="161">
        <v>1</v>
      </c>
      <c r="R11" s="161">
        <v>1</v>
      </c>
      <c r="S11" s="161">
        <v>3</v>
      </c>
      <c r="T11" s="161">
        <v>1</v>
      </c>
      <c r="U11" s="161">
        <v>1</v>
      </c>
      <c r="V11" s="161">
        <v>1</v>
      </c>
      <c r="W11" s="161">
        <v>1</v>
      </c>
      <c r="X11" s="161">
        <v>1</v>
      </c>
      <c r="Y11" s="161">
        <v>2</v>
      </c>
      <c r="Z11" s="161">
        <v>7</v>
      </c>
      <c r="AA11" s="161">
        <v>14</v>
      </c>
      <c r="AB11" s="161"/>
      <c r="AC11" s="161"/>
      <c r="AD11" s="161"/>
      <c r="AE11" s="161"/>
      <c r="AF11" s="3"/>
      <c r="AG11" s="161"/>
      <c r="AH11" s="161"/>
      <c r="AI11" s="161"/>
      <c r="AJ11" s="161"/>
      <c r="AK11" s="161">
        <v>19</v>
      </c>
    </row>
    <row r="12" spans="1:54" x14ac:dyDescent="0.25">
      <c r="A12" s="166" t="s">
        <v>499</v>
      </c>
      <c r="B12" s="166">
        <v>7</v>
      </c>
      <c r="E12" s="166"/>
      <c r="F12" s="166">
        <v>1</v>
      </c>
      <c r="G12" s="166">
        <v>1</v>
      </c>
      <c r="H12" s="166">
        <v>2</v>
      </c>
      <c r="I12" s="166">
        <v>2</v>
      </c>
      <c r="J12" s="166">
        <v>2</v>
      </c>
      <c r="K12" s="166">
        <v>1</v>
      </c>
      <c r="L12" s="166">
        <v>1</v>
      </c>
      <c r="M12" s="166">
        <v>2</v>
      </c>
      <c r="N12" s="166">
        <v>1</v>
      </c>
      <c r="O12" s="166">
        <v>3</v>
      </c>
      <c r="P12" s="166">
        <v>2</v>
      </c>
      <c r="Q12" s="166">
        <v>1</v>
      </c>
      <c r="R12" s="166">
        <v>1</v>
      </c>
      <c r="S12" s="166">
        <v>1</v>
      </c>
      <c r="T12" s="166">
        <v>1</v>
      </c>
      <c r="U12" s="166">
        <v>1</v>
      </c>
      <c r="V12" s="166">
        <v>5</v>
      </c>
      <c r="W12" s="166">
        <v>1</v>
      </c>
      <c r="X12" s="166">
        <v>4</v>
      </c>
      <c r="Y12" s="166">
        <v>2</v>
      </c>
      <c r="Z12" s="166">
        <v>4</v>
      </c>
      <c r="AA12" s="166">
        <v>5</v>
      </c>
      <c r="AB12" s="166">
        <v>4</v>
      </c>
      <c r="AC12" s="166">
        <v>2</v>
      </c>
      <c r="AD12" s="166">
        <v>4</v>
      </c>
      <c r="AE12" s="166"/>
      <c r="AF12" s="3"/>
      <c r="AG12" s="166"/>
      <c r="AH12" s="166"/>
      <c r="AI12" s="166"/>
      <c r="AJ12" s="166"/>
      <c r="AK12" s="166">
        <v>18</v>
      </c>
    </row>
    <row r="13" spans="1:54" x14ac:dyDescent="0.25">
      <c r="A13" s="169" t="s">
        <v>503</v>
      </c>
      <c r="B13" s="169">
        <v>7</v>
      </c>
      <c r="E13" s="169"/>
      <c r="F13" s="169">
        <v>1</v>
      </c>
      <c r="G13" s="169">
        <v>1</v>
      </c>
      <c r="H13" s="169">
        <v>1</v>
      </c>
      <c r="I13" s="169">
        <v>1</v>
      </c>
      <c r="J13" s="169">
        <v>3</v>
      </c>
      <c r="K13" s="169">
        <v>2</v>
      </c>
      <c r="L13" s="169">
        <v>1</v>
      </c>
      <c r="M13" s="169">
        <v>1</v>
      </c>
      <c r="N13" s="169">
        <v>3</v>
      </c>
      <c r="O13" s="169">
        <v>2</v>
      </c>
      <c r="P13" s="169">
        <v>1</v>
      </c>
      <c r="Q13" s="169">
        <v>1</v>
      </c>
      <c r="R13" s="169">
        <v>3</v>
      </c>
      <c r="S13" s="169">
        <v>1</v>
      </c>
      <c r="T13" s="169">
        <v>3</v>
      </c>
      <c r="U13" s="169">
        <v>1</v>
      </c>
      <c r="V13" s="169">
        <v>2</v>
      </c>
      <c r="W13" s="169">
        <v>1</v>
      </c>
      <c r="X13" s="169">
        <v>1</v>
      </c>
      <c r="Y13" s="169">
        <v>1</v>
      </c>
      <c r="Z13" s="169">
        <v>3</v>
      </c>
      <c r="AA13" s="169">
        <v>5</v>
      </c>
      <c r="AB13" s="169">
        <v>2</v>
      </c>
      <c r="AC13" s="169">
        <v>1</v>
      </c>
      <c r="AD13" s="169">
        <v>2</v>
      </c>
      <c r="AE13" s="169"/>
      <c r="AF13" s="3"/>
      <c r="AG13" s="169"/>
      <c r="AH13" s="169"/>
      <c r="AI13" s="169"/>
      <c r="AJ13" s="169"/>
      <c r="AK13" s="169">
        <v>19</v>
      </c>
    </row>
    <row r="14" spans="1:54" x14ac:dyDescent="0.25">
      <c r="A14" s="173" t="s">
        <v>522</v>
      </c>
      <c r="B14" s="173">
        <v>7</v>
      </c>
      <c r="E14" s="173"/>
      <c r="F14" s="173">
        <v>1</v>
      </c>
      <c r="G14" s="173">
        <v>1</v>
      </c>
      <c r="H14" s="173">
        <v>1</v>
      </c>
      <c r="I14" s="173">
        <v>1</v>
      </c>
      <c r="J14" s="173">
        <v>1</v>
      </c>
      <c r="K14" s="173">
        <v>1</v>
      </c>
      <c r="L14" s="173">
        <v>1</v>
      </c>
      <c r="M14" s="173">
        <v>1</v>
      </c>
      <c r="N14" s="173">
        <v>3</v>
      </c>
      <c r="O14" s="173">
        <v>1</v>
      </c>
      <c r="P14" s="173">
        <v>2</v>
      </c>
      <c r="Q14" s="173">
        <v>1</v>
      </c>
      <c r="R14" s="173">
        <v>4</v>
      </c>
      <c r="S14" s="173">
        <v>1</v>
      </c>
      <c r="T14" s="173">
        <v>5</v>
      </c>
      <c r="U14" s="173">
        <v>11</v>
      </c>
      <c r="V14" s="173">
        <v>2</v>
      </c>
      <c r="W14" s="173">
        <v>1</v>
      </c>
      <c r="X14" s="173">
        <v>2</v>
      </c>
      <c r="Y14" s="173">
        <v>7</v>
      </c>
      <c r="Z14" s="173">
        <v>1</v>
      </c>
      <c r="AA14" s="173">
        <v>1</v>
      </c>
      <c r="AB14" s="173">
        <v>11</v>
      </c>
      <c r="AC14" s="173"/>
      <c r="AD14" s="173"/>
      <c r="AE14" s="173"/>
      <c r="AF14" s="3"/>
      <c r="AG14" s="173"/>
      <c r="AH14" s="173"/>
      <c r="AI14" s="173"/>
      <c r="AJ14" s="173"/>
      <c r="AK14" s="173">
        <v>15</v>
      </c>
    </row>
    <row r="15" spans="1:54" x14ac:dyDescent="0.25">
      <c r="A15" s="176" t="s">
        <v>544</v>
      </c>
      <c r="B15" s="176">
        <v>7</v>
      </c>
      <c r="D15" s="176"/>
      <c r="E15" s="176"/>
      <c r="F15" s="176">
        <v>1</v>
      </c>
      <c r="G15" s="176">
        <v>2</v>
      </c>
      <c r="H15" s="176">
        <v>1</v>
      </c>
      <c r="I15" s="176">
        <v>1</v>
      </c>
      <c r="J15" s="176">
        <v>1</v>
      </c>
      <c r="K15" s="176">
        <v>1</v>
      </c>
      <c r="L15" s="176">
        <v>1</v>
      </c>
      <c r="M15" s="176">
        <v>1</v>
      </c>
      <c r="N15" s="176">
        <v>1</v>
      </c>
      <c r="O15" s="176">
        <v>1</v>
      </c>
      <c r="P15" s="176">
        <v>2</v>
      </c>
      <c r="Q15" s="176">
        <v>2</v>
      </c>
      <c r="R15" s="176">
        <v>2</v>
      </c>
      <c r="S15" s="176">
        <v>1</v>
      </c>
      <c r="T15" s="176">
        <v>2</v>
      </c>
      <c r="U15" s="176">
        <v>1</v>
      </c>
      <c r="V15" s="176">
        <v>1</v>
      </c>
      <c r="W15" s="176">
        <v>1</v>
      </c>
      <c r="X15" s="176">
        <v>1</v>
      </c>
      <c r="Y15" s="176">
        <v>1</v>
      </c>
      <c r="Z15" s="176">
        <v>1</v>
      </c>
      <c r="AA15" s="176">
        <v>4</v>
      </c>
      <c r="AB15" s="176">
        <v>3</v>
      </c>
      <c r="AC15" s="176">
        <v>6</v>
      </c>
      <c r="AD15" s="176">
        <v>11</v>
      </c>
      <c r="AE15" s="176"/>
      <c r="AF15" s="3"/>
      <c r="AG15" s="176"/>
      <c r="AH15" s="176"/>
      <c r="AI15" s="176"/>
      <c r="AJ15" s="176"/>
      <c r="AK15" s="176">
        <v>22</v>
      </c>
    </row>
    <row r="16" spans="1:54" x14ac:dyDescent="0.25">
      <c r="A16" s="181" t="s">
        <v>553</v>
      </c>
      <c r="B16" s="181">
        <v>7</v>
      </c>
      <c r="C16" s="181"/>
      <c r="D16" s="181"/>
      <c r="E16" s="181"/>
      <c r="F16" s="181">
        <v>2</v>
      </c>
      <c r="G16" s="181">
        <v>1</v>
      </c>
      <c r="H16" s="181">
        <v>1</v>
      </c>
      <c r="I16" s="181">
        <v>2</v>
      </c>
      <c r="J16" s="181">
        <v>1</v>
      </c>
      <c r="K16" s="181">
        <v>1</v>
      </c>
      <c r="L16" s="181">
        <v>2</v>
      </c>
      <c r="M16" s="181">
        <v>1</v>
      </c>
      <c r="N16" s="181">
        <v>2</v>
      </c>
      <c r="O16" s="181">
        <v>1</v>
      </c>
      <c r="P16" s="181">
        <v>3</v>
      </c>
      <c r="Q16" s="181">
        <v>1</v>
      </c>
      <c r="R16" s="181">
        <v>2</v>
      </c>
      <c r="S16" s="181">
        <v>4</v>
      </c>
      <c r="T16" s="181">
        <v>2</v>
      </c>
      <c r="U16" s="181">
        <v>1</v>
      </c>
      <c r="V16" s="181">
        <v>1</v>
      </c>
      <c r="W16" s="181">
        <v>2</v>
      </c>
      <c r="X16" s="181">
        <v>2</v>
      </c>
      <c r="Y16" s="181">
        <v>3</v>
      </c>
      <c r="Z16" s="181">
        <v>3</v>
      </c>
      <c r="AA16" s="181">
        <v>1</v>
      </c>
      <c r="AB16" s="181">
        <v>5</v>
      </c>
      <c r="AC16" s="181">
        <v>1</v>
      </c>
      <c r="AD16" s="181">
        <v>1</v>
      </c>
      <c r="AE16" s="181">
        <v>9</v>
      </c>
      <c r="AF16" s="3">
        <v>4</v>
      </c>
      <c r="AG16" s="181"/>
      <c r="AH16" s="181"/>
      <c r="AI16" s="181"/>
      <c r="AJ16" s="181"/>
      <c r="AK16" s="181">
        <v>18</v>
      </c>
    </row>
    <row r="20" spans="1:37" x14ac:dyDescent="0.25">
      <c r="A20" s="152" t="s">
        <v>473</v>
      </c>
      <c r="B20" s="152">
        <v>8</v>
      </c>
      <c r="E20" s="152"/>
      <c r="F20" s="152"/>
      <c r="G20" s="152">
        <v>1</v>
      </c>
      <c r="H20" s="152">
        <v>1</v>
      </c>
      <c r="I20" s="152">
        <v>1</v>
      </c>
      <c r="J20" s="152">
        <v>1</v>
      </c>
      <c r="K20" s="152">
        <v>4</v>
      </c>
      <c r="L20" s="152">
        <v>1</v>
      </c>
      <c r="M20" s="152">
        <v>3</v>
      </c>
      <c r="N20" s="152">
        <v>1</v>
      </c>
      <c r="O20" s="152">
        <v>2</v>
      </c>
      <c r="P20" s="152">
        <v>2</v>
      </c>
      <c r="Q20" s="152">
        <v>2</v>
      </c>
      <c r="R20" s="152">
        <v>1</v>
      </c>
      <c r="S20" s="152">
        <v>2</v>
      </c>
      <c r="T20" s="152">
        <v>3</v>
      </c>
      <c r="U20" s="152">
        <v>1</v>
      </c>
      <c r="V20" s="152">
        <v>1</v>
      </c>
      <c r="W20" s="152">
        <v>1</v>
      </c>
      <c r="X20" s="152">
        <v>1</v>
      </c>
      <c r="Y20" s="152">
        <v>3</v>
      </c>
      <c r="Z20" s="152">
        <v>1</v>
      </c>
      <c r="AA20" s="152">
        <v>3</v>
      </c>
      <c r="AB20" s="152">
        <v>2</v>
      </c>
      <c r="AC20" s="152">
        <v>5</v>
      </c>
      <c r="AD20" s="152">
        <v>2</v>
      </c>
      <c r="AE20" s="152">
        <v>20</v>
      </c>
      <c r="AF20" s="3"/>
      <c r="AG20" s="152"/>
      <c r="AH20" s="152"/>
      <c r="AI20" s="152"/>
      <c r="AJ20" s="152"/>
      <c r="AK20" s="152">
        <v>18</v>
      </c>
    </row>
    <row r="21" spans="1:37" x14ac:dyDescent="0.25">
      <c r="A21" s="156" t="s">
        <v>476</v>
      </c>
      <c r="B21" s="156">
        <v>8</v>
      </c>
      <c r="E21" s="156"/>
      <c r="F21" s="156"/>
      <c r="G21" s="156">
        <v>1</v>
      </c>
      <c r="H21" s="156">
        <v>1</v>
      </c>
      <c r="I21" s="156">
        <v>1</v>
      </c>
      <c r="J21" s="156">
        <v>2</v>
      </c>
      <c r="K21" s="156">
        <v>1</v>
      </c>
      <c r="L21" s="156">
        <v>1</v>
      </c>
      <c r="M21" s="156">
        <v>2</v>
      </c>
      <c r="N21" s="156">
        <v>1</v>
      </c>
      <c r="O21" s="156">
        <v>3</v>
      </c>
      <c r="P21" s="156">
        <v>1</v>
      </c>
      <c r="Q21" s="156">
        <v>1</v>
      </c>
      <c r="R21" s="156">
        <v>1</v>
      </c>
      <c r="S21" s="156">
        <v>1</v>
      </c>
      <c r="T21" s="156">
        <v>4</v>
      </c>
      <c r="U21" s="156">
        <v>4</v>
      </c>
      <c r="V21" s="156">
        <v>2</v>
      </c>
      <c r="W21" s="156">
        <v>2</v>
      </c>
      <c r="X21" s="156">
        <v>2</v>
      </c>
      <c r="Y21" s="156">
        <v>2</v>
      </c>
      <c r="Z21" s="156">
        <v>3</v>
      </c>
      <c r="AA21" s="156">
        <v>1</v>
      </c>
      <c r="AB21" s="156">
        <v>3</v>
      </c>
      <c r="AC21" s="156">
        <v>1</v>
      </c>
      <c r="AD21" s="156">
        <v>5</v>
      </c>
      <c r="AE21" s="156">
        <v>5</v>
      </c>
      <c r="AF21" s="3"/>
      <c r="AG21" s="156"/>
      <c r="AH21" s="156"/>
      <c r="AI21" s="156"/>
      <c r="AJ21" s="156"/>
      <c r="AK21" s="156">
        <v>17</v>
      </c>
    </row>
    <row r="22" spans="1:37" x14ac:dyDescent="0.25">
      <c r="A22" s="158" t="s">
        <v>479</v>
      </c>
      <c r="B22" s="158">
        <v>8</v>
      </c>
      <c r="E22" s="158"/>
      <c r="F22" s="158"/>
      <c r="G22" s="158">
        <v>1</v>
      </c>
      <c r="H22" s="158">
        <v>1</v>
      </c>
      <c r="I22" s="158">
        <v>1</v>
      </c>
      <c r="J22" s="158">
        <v>2</v>
      </c>
      <c r="K22" s="158">
        <v>2</v>
      </c>
      <c r="L22" s="158">
        <v>2</v>
      </c>
      <c r="M22" s="158">
        <v>3</v>
      </c>
      <c r="N22" s="158">
        <v>2</v>
      </c>
      <c r="O22" s="158">
        <v>1</v>
      </c>
      <c r="P22" s="158">
        <v>3</v>
      </c>
      <c r="Q22" s="158">
        <v>3</v>
      </c>
      <c r="R22" s="158">
        <v>2</v>
      </c>
      <c r="S22" s="158">
        <v>1</v>
      </c>
      <c r="T22" s="158">
        <v>1</v>
      </c>
      <c r="U22" s="158">
        <v>1</v>
      </c>
      <c r="V22" s="158">
        <v>3</v>
      </c>
      <c r="W22" s="158">
        <v>5</v>
      </c>
      <c r="X22" s="158">
        <v>7</v>
      </c>
      <c r="Y22" s="158">
        <v>3</v>
      </c>
      <c r="Z22" s="158">
        <v>2</v>
      </c>
      <c r="AA22" s="158">
        <v>3</v>
      </c>
      <c r="AB22" s="158"/>
      <c r="AC22" s="158"/>
      <c r="AD22" s="158"/>
      <c r="AE22" s="158"/>
      <c r="AF22" s="3"/>
      <c r="AG22" s="158"/>
      <c r="AH22" s="158"/>
      <c r="AI22" s="158"/>
      <c r="AJ22" s="158"/>
      <c r="AK22" s="158">
        <v>16</v>
      </c>
    </row>
    <row r="23" spans="1:37" x14ac:dyDescent="0.25">
      <c r="A23" s="160" t="s">
        <v>481</v>
      </c>
      <c r="B23" s="160">
        <v>8</v>
      </c>
      <c r="E23" s="160"/>
      <c r="F23" s="160"/>
      <c r="G23" s="160">
        <v>1</v>
      </c>
      <c r="H23" s="160">
        <v>1</v>
      </c>
      <c r="I23" s="160">
        <v>1</v>
      </c>
      <c r="J23" s="160">
        <v>1</v>
      </c>
      <c r="K23" s="160">
        <v>2</v>
      </c>
      <c r="L23" s="160">
        <v>1</v>
      </c>
      <c r="M23" s="160">
        <v>1</v>
      </c>
      <c r="N23" s="160">
        <v>3</v>
      </c>
      <c r="O23" s="160">
        <v>1</v>
      </c>
      <c r="P23" s="160">
        <v>1</v>
      </c>
      <c r="Q23" s="160">
        <v>2</v>
      </c>
      <c r="R23" s="160">
        <v>4</v>
      </c>
      <c r="S23" s="160">
        <v>2</v>
      </c>
      <c r="T23" s="160">
        <v>3</v>
      </c>
      <c r="U23" s="160">
        <v>4</v>
      </c>
      <c r="V23" s="160">
        <v>1</v>
      </c>
      <c r="W23" s="160">
        <v>2</v>
      </c>
      <c r="X23" s="160">
        <v>1</v>
      </c>
      <c r="Y23" s="160">
        <v>1</v>
      </c>
      <c r="Z23" s="160">
        <v>1</v>
      </c>
      <c r="AA23" s="160">
        <v>4</v>
      </c>
      <c r="AB23" s="160">
        <v>1</v>
      </c>
      <c r="AC23" s="160">
        <v>5</v>
      </c>
      <c r="AD23" s="160">
        <v>7</v>
      </c>
      <c r="AE23" s="160">
        <v>1</v>
      </c>
      <c r="AF23" s="3">
        <v>1</v>
      </c>
      <c r="AG23" s="160">
        <v>3</v>
      </c>
      <c r="AH23" s="160"/>
      <c r="AI23" s="160"/>
      <c r="AJ23" s="160"/>
      <c r="AK23" s="160">
        <v>16</v>
      </c>
    </row>
    <row r="24" spans="1:37" x14ac:dyDescent="0.25">
      <c r="A24" s="160" t="s">
        <v>482</v>
      </c>
      <c r="B24" s="160">
        <v>8</v>
      </c>
      <c r="E24" s="160"/>
      <c r="F24" s="160"/>
      <c r="G24" s="160">
        <v>2</v>
      </c>
      <c r="H24" s="160">
        <v>2</v>
      </c>
      <c r="I24" s="160">
        <v>1</v>
      </c>
      <c r="J24" s="160">
        <v>3</v>
      </c>
      <c r="K24" s="160">
        <v>1</v>
      </c>
      <c r="L24" s="160">
        <v>1</v>
      </c>
      <c r="M24" s="160">
        <v>1</v>
      </c>
      <c r="N24" s="160">
        <v>2</v>
      </c>
      <c r="O24" s="160">
        <v>1</v>
      </c>
      <c r="P24" s="160">
        <v>3</v>
      </c>
      <c r="Q24" s="160">
        <v>2</v>
      </c>
      <c r="R24" s="160">
        <v>2</v>
      </c>
      <c r="S24" s="160">
        <v>5</v>
      </c>
      <c r="T24" s="160">
        <v>1</v>
      </c>
      <c r="U24" s="160">
        <v>1</v>
      </c>
      <c r="V24" s="160">
        <v>4</v>
      </c>
      <c r="W24" s="160">
        <v>2</v>
      </c>
      <c r="X24" s="160">
        <v>4</v>
      </c>
      <c r="Y24" s="160">
        <v>4</v>
      </c>
      <c r="Z24" s="160">
        <v>2</v>
      </c>
      <c r="AA24" s="160"/>
      <c r="AB24" s="160"/>
      <c r="AC24" s="160"/>
      <c r="AD24" s="160"/>
      <c r="AE24" s="160"/>
      <c r="AF24" s="3"/>
      <c r="AG24" s="160"/>
      <c r="AH24" s="160"/>
      <c r="AI24" s="160"/>
      <c r="AJ24" s="160"/>
      <c r="AK24" s="160">
        <v>15</v>
      </c>
    </row>
    <row r="25" spans="1:37" x14ac:dyDescent="0.25">
      <c r="A25" s="165" t="s">
        <v>492</v>
      </c>
      <c r="B25" s="165">
        <v>8</v>
      </c>
      <c r="E25" s="165"/>
      <c r="F25" s="165"/>
      <c r="G25" s="165">
        <v>1</v>
      </c>
      <c r="H25" s="165">
        <v>1</v>
      </c>
      <c r="I25" s="165">
        <v>1</v>
      </c>
      <c r="J25" s="165">
        <v>4</v>
      </c>
      <c r="K25" s="165">
        <v>1</v>
      </c>
      <c r="L25" s="165">
        <v>2</v>
      </c>
      <c r="M25" s="165">
        <v>1</v>
      </c>
      <c r="N25" s="165">
        <v>1</v>
      </c>
      <c r="O25" s="165">
        <v>1</v>
      </c>
      <c r="P25" s="165">
        <v>2</v>
      </c>
      <c r="Q25" s="165">
        <v>1</v>
      </c>
      <c r="R25" s="165">
        <v>6</v>
      </c>
      <c r="S25" s="165">
        <v>4</v>
      </c>
      <c r="T25" s="165">
        <v>1</v>
      </c>
      <c r="U25" s="165">
        <v>1</v>
      </c>
      <c r="V25" s="165">
        <v>2</v>
      </c>
      <c r="W25" s="165">
        <v>2</v>
      </c>
      <c r="X25" s="165">
        <v>5</v>
      </c>
      <c r="Y25" s="165">
        <v>9</v>
      </c>
      <c r="Z25" s="165">
        <v>4</v>
      </c>
      <c r="AA25" s="165">
        <v>3</v>
      </c>
      <c r="AB25" s="165"/>
      <c r="AC25" s="165"/>
      <c r="AD25" s="165"/>
      <c r="AE25" s="165"/>
      <c r="AF25" s="3"/>
      <c r="AG25" s="165"/>
      <c r="AH25" s="165"/>
      <c r="AI25" s="165"/>
      <c r="AJ25" s="165"/>
      <c r="AK25" s="165">
        <v>16</v>
      </c>
    </row>
    <row r="26" spans="1:37" x14ac:dyDescent="0.25">
      <c r="A26" s="165" t="s">
        <v>498</v>
      </c>
      <c r="B26" s="165">
        <v>8</v>
      </c>
      <c r="E26" s="165"/>
      <c r="F26" s="165"/>
      <c r="G26" s="165">
        <v>1</v>
      </c>
      <c r="H26" s="165">
        <v>1</v>
      </c>
      <c r="I26" s="165">
        <v>1</v>
      </c>
      <c r="J26" s="165">
        <v>2</v>
      </c>
      <c r="K26" s="165">
        <v>1</v>
      </c>
      <c r="L26" s="165">
        <v>1</v>
      </c>
      <c r="M26" s="165">
        <v>1</v>
      </c>
      <c r="N26" s="165">
        <v>1</v>
      </c>
      <c r="O26" s="165">
        <v>2</v>
      </c>
      <c r="P26" s="165">
        <v>1</v>
      </c>
      <c r="Q26" s="165">
        <v>3</v>
      </c>
      <c r="R26" s="165">
        <v>1</v>
      </c>
      <c r="S26" s="165">
        <v>6</v>
      </c>
      <c r="T26" s="165">
        <v>4</v>
      </c>
      <c r="U26" s="165">
        <v>1</v>
      </c>
      <c r="V26" s="165">
        <v>2</v>
      </c>
      <c r="W26" s="165">
        <v>1</v>
      </c>
      <c r="X26" s="165">
        <v>2</v>
      </c>
      <c r="Y26" s="165">
        <v>2</v>
      </c>
      <c r="Z26" s="165">
        <v>6</v>
      </c>
      <c r="AA26" s="165">
        <v>4</v>
      </c>
      <c r="AB26" s="165">
        <v>3</v>
      </c>
      <c r="AC26" s="165">
        <v>2</v>
      </c>
      <c r="AD26" s="165"/>
      <c r="AE26" s="165"/>
      <c r="AF26" s="3"/>
      <c r="AG26" s="165"/>
      <c r="AH26" s="165"/>
      <c r="AI26" s="165"/>
      <c r="AJ26" s="165"/>
      <c r="AK26" s="165">
        <v>17</v>
      </c>
    </row>
    <row r="27" spans="1:37" x14ac:dyDescent="0.25">
      <c r="A27" s="169" t="s">
        <v>501</v>
      </c>
      <c r="B27" s="169">
        <v>8</v>
      </c>
      <c r="E27" s="169"/>
      <c r="F27" s="169"/>
      <c r="G27" s="169">
        <v>1</v>
      </c>
      <c r="H27" s="169">
        <v>1</v>
      </c>
      <c r="I27" s="169">
        <v>1</v>
      </c>
      <c r="J27" s="169">
        <v>1</v>
      </c>
      <c r="K27" s="169">
        <v>2</v>
      </c>
      <c r="L27" s="169">
        <v>1</v>
      </c>
      <c r="M27" s="169">
        <v>1</v>
      </c>
      <c r="N27" s="169">
        <v>1</v>
      </c>
      <c r="O27" s="169">
        <v>1</v>
      </c>
      <c r="P27" s="169">
        <v>1</v>
      </c>
      <c r="Q27" s="169">
        <v>2</v>
      </c>
      <c r="R27" s="169">
        <v>4</v>
      </c>
      <c r="S27" s="169">
        <v>5</v>
      </c>
      <c r="T27" s="169">
        <v>1</v>
      </c>
      <c r="U27" s="169">
        <v>1</v>
      </c>
      <c r="V27" s="169">
        <v>4</v>
      </c>
      <c r="W27" s="169">
        <v>2</v>
      </c>
      <c r="X27" s="169">
        <v>1</v>
      </c>
      <c r="Y27" s="169">
        <v>4</v>
      </c>
      <c r="Z27" s="169">
        <v>4</v>
      </c>
      <c r="AA27" s="169"/>
      <c r="AB27" s="169"/>
      <c r="AC27" s="169"/>
      <c r="AD27" s="169"/>
      <c r="AE27" s="169"/>
      <c r="AF27" s="3"/>
      <c r="AG27" s="169"/>
      <c r="AH27" s="169"/>
      <c r="AI27" s="169"/>
      <c r="AJ27" s="169"/>
      <c r="AK27" s="169">
        <v>17</v>
      </c>
    </row>
    <row r="28" spans="1:37" x14ac:dyDescent="0.25">
      <c r="A28" s="169" t="s">
        <v>505</v>
      </c>
      <c r="B28" s="169">
        <v>8</v>
      </c>
      <c r="E28" s="169"/>
      <c r="F28" s="169"/>
      <c r="G28" s="169">
        <v>1</v>
      </c>
      <c r="H28" s="169">
        <v>1</v>
      </c>
      <c r="I28" s="169">
        <v>1</v>
      </c>
      <c r="J28" s="169">
        <v>2</v>
      </c>
      <c r="K28" s="169">
        <v>1</v>
      </c>
      <c r="L28" s="169">
        <v>1</v>
      </c>
      <c r="M28" s="169">
        <v>1</v>
      </c>
      <c r="N28" s="169">
        <v>1</v>
      </c>
      <c r="O28" s="169">
        <v>2</v>
      </c>
      <c r="P28" s="169">
        <v>1</v>
      </c>
      <c r="Q28" s="169">
        <v>3</v>
      </c>
      <c r="R28" s="169">
        <v>1</v>
      </c>
      <c r="S28" s="169">
        <v>1</v>
      </c>
      <c r="T28" s="169">
        <v>2</v>
      </c>
      <c r="U28" s="169">
        <v>3</v>
      </c>
      <c r="V28" s="169">
        <v>1</v>
      </c>
      <c r="W28" s="169">
        <v>2</v>
      </c>
      <c r="X28" s="169">
        <v>1</v>
      </c>
      <c r="Y28" s="169">
        <v>1</v>
      </c>
      <c r="Z28" s="169">
        <v>1</v>
      </c>
      <c r="AA28" s="169">
        <v>1</v>
      </c>
      <c r="AB28" s="169">
        <v>1</v>
      </c>
      <c r="AC28" s="169">
        <v>12</v>
      </c>
      <c r="AD28" s="169"/>
      <c r="AE28" s="169"/>
      <c r="AF28" s="3"/>
      <c r="AG28" s="169"/>
      <c r="AH28" s="169"/>
      <c r="AI28" s="169"/>
      <c r="AJ28" s="169"/>
      <c r="AK28" s="169">
        <v>22</v>
      </c>
    </row>
    <row r="29" spans="1:37" x14ac:dyDescent="0.25">
      <c r="A29" s="169" t="s">
        <v>507</v>
      </c>
      <c r="B29" s="169">
        <v>8</v>
      </c>
      <c r="E29" s="169"/>
      <c r="F29" s="169"/>
      <c r="G29" s="169">
        <v>2</v>
      </c>
      <c r="H29" s="169">
        <v>1</v>
      </c>
      <c r="I29" s="169">
        <v>1</v>
      </c>
      <c r="J29" s="169">
        <v>1</v>
      </c>
      <c r="K29" s="169">
        <v>2</v>
      </c>
      <c r="L29" s="169">
        <v>3</v>
      </c>
      <c r="M29" s="169">
        <v>2</v>
      </c>
      <c r="N29" s="169">
        <v>1</v>
      </c>
      <c r="O29" s="169">
        <v>4</v>
      </c>
      <c r="P29" s="169">
        <v>2</v>
      </c>
      <c r="Q29" s="169">
        <v>1</v>
      </c>
      <c r="R29" s="169">
        <v>2</v>
      </c>
      <c r="S29" s="169">
        <v>1</v>
      </c>
      <c r="T29" s="169">
        <v>3</v>
      </c>
      <c r="U29" s="169">
        <v>1</v>
      </c>
      <c r="V29" s="169">
        <v>10</v>
      </c>
      <c r="W29" s="169">
        <v>5</v>
      </c>
      <c r="X29" s="169">
        <v>6</v>
      </c>
      <c r="Y29" s="169">
        <v>1</v>
      </c>
      <c r="Z29" s="169"/>
      <c r="AA29" s="169"/>
      <c r="AB29" s="169"/>
      <c r="AC29" s="169"/>
      <c r="AD29" s="169"/>
      <c r="AE29" s="169"/>
      <c r="AF29" s="3"/>
      <c r="AG29" s="169"/>
      <c r="AH29" s="169"/>
      <c r="AI29" s="169"/>
      <c r="AJ29" s="169"/>
      <c r="AK29" s="169">
        <v>15</v>
      </c>
    </row>
    <row r="30" spans="1:37" x14ac:dyDescent="0.25">
      <c r="A30" s="171" t="s">
        <v>508</v>
      </c>
      <c r="B30" s="171">
        <v>8</v>
      </c>
      <c r="E30" s="171"/>
      <c r="F30" s="171"/>
      <c r="G30" s="171">
        <v>2</v>
      </c>
      <c r="H30" s="171">
        <v>1</v>
      </c>
      <c r="I30" s="171">
        <v>1</v>
      </c>
      <c r="J30" s="171">
        <v>1</v>
      </c>
      <c r="K30" s="171">
        <v>1</v>
      </c>
      <c r="L30" s="171">
        <v>1</v>
      </c>
      <c r="M30" s="171">
        <v>2</v>
      </c>
      <c r="N30" s="171">
        <v>2</v>
      </c>
      <c r="O30" s="171">
        <v>1</v>
      </c>
      <c r="P30" s="171">
        <v>2</v>
      </c>
      <c r="Q30" s="171">
        <v>3</v>
      </c>
      <c r="R30" s="171">
        <v>3</v>
      </c>
      <c r="S30" s="171">
        <v>1</v>
      </c>
      <c r="T30" s="171">
        <v>3</v>
      </c>
      <c r="U30" s="171">
        <v>1</v>
      </c>
      <c r="V30" s="171">
        <v>5</v>
      </c>
      <c r="W30" s="171">
        <v>2</v>
      </c>
      <c r="X30" s="171">
        <v>2</v>
      </c>
      <c r="Y30" s="171"/>
      <c r="Z30" s="171"/>
      <c r="AA30" s="171"/>
      <c r="AB30" s="171"/>
      <c r="AC30" s="171"/>
      <c r="AD30" s="171"/>
      <c r="AE30" s="171"/>
      <c r="AF30" s="3"/>
      <c r="AG30" s="171"/>
      <c r="AH30" s="171"/>
      <c r="AI30" s="171"/>
      <c r="AJ30" s="171"/>
      <c r="AK30" s="171">
        <v>16</v>
      </c>
    </row>
    <row r="31" spans="1:37" x14ac:dyDescent="0.25">
      <c r="A31" s="171" t="s">
        <v>512</v>
      </c>
      <c r="B31" s="171">
        <v>8</v>
      </c>
      <c r="E31" s="171"/>
      <c r="F31" s="171"/>
      <c r="G31" s="171">
        <v>2</v>
      </c>
      <c r="H31" s="171">
        <v>2</v>
      </c>
      <c r="I31" s="171">
        <v>2</v>
      </c>
      <c r="J31" s="171">
        <v>2</v>
      </c>
      <c r="K31" s="171">
        <v>1</v>
      </c>
      <c r="L31" s="171">
        <v>2</v>
      </c>
      <c r="M31" s="171">
        <v>1</v>
      </c>
      <c r="N31" s="171">
        <v>1</v>
      </c>
      <c r="O31" s="171">
        <v>1</v>
      </c>
      <c r="P31" s="171">
        <v>1</v>
      </c>
      <c r="Q31" s="171">
        <v>2</v>
      </c>
      <c r="R31" s="171">
        <v>1</v>
      </c>
      <c r="S31" s="171">
        <v>1</v>
      </c>
      <c r="T31" s="171">
        <v>8</v>
      </c>
      <c r="U31" s="171">
        <v>1</v>
      </c>
      <c r="V31" s="171">
        <v>4</v>
      </c>
      <c r="W31" s="171">
        <v>2</v>
      </c>
      <c r="X31" s="171">
        <v>1</v>
      </c>
      <c r="Y31" s="171">
        <v>1</v>
      </c>
      <c r="Z31" s="171">
        <v>2</v>
      </c>
      <c r="AA31" s="171">
        <v>2</v>
      </c>
      <c r="AB31" s="171">
        <v>5</v>
      </c>
      <c r="AC31" s="171">
        <v>7</v>
      </c>
      <c r="AD31" s="171">
        <v>2</v>
      </c>
      <c r="AE31" s="171"/>
      <c r="AF31" s="3"/>
      <c r="AG31" s="171"/>
      <c r="AH31" s="171"/>
      <c r="AI31" s="171"/>
      <c r="AJ31" s="171"/>
      <c r="AK31" s="171">
        <v>15</v>
      </c>
    </row>
    <row r="32" spans="1:37" x14ac:dyDescent="0.25">
      <c r="A32" s="172" t="s">
        <v>519</v>
      </c>
      <c r="B32" s="172">
        <v>8</v>
      </c>
      <c r="E32" s="172"/>
      <c r="F32" s="172"/>
      <c r="G32" s="172">
        <v>1</v>
      </c>
      <c r="H32" s="172">
        <v>1</v>
      </c>
      <c r="I32" s="172">
        <v>2</v>
      </c>
      <c r="J32" s="172">
        <v>2</v>
      </c>
      <c r="K32" s="172">
        <v>2</v>
      </c>
      <c r="L32" s="172">
        <v>4</v>
      </c>
      <c r="M32" s="172">
        <v>2</v>
      </c>
      <c r="N32" s="172">
        <v>2</v>
      </c>
      <c r="O32" s="172">
        <v>2</v>
      </c>
      <c r="P32" s="172">
        <v>1</v>
      </c>
      <c r="Q32" s="172">
        <v>1</v>
      </c>
      <c r="R32" s="172">
        <v>1</v>
      </c>
      <c r="S32" s="172">
        <v>3</v>
      </c>
      <c r="T32" s="172">
        <v>2</v>
      </c>
      <c r="U32" s="172">
        <v>1</v>
      </c>
      <c r="V32" s="172">
        <v>3</v>
      </c>
      <c r="W32" s="172">
        <v>3</v>
      </c>
      <c r="X32" s="172">
        <v>4</v>
      </c>
      <c r="Y32" s="172">
        <v>1</v>
      </c>
      <c r="Z32" s="172">
        <v>5</v>
      </c>
      <c r="AA32" s="172">
        <v>6</v>
      </c>
      <c r="AB32" s="172">
        <v>1</v>
      </c>
      <c r="AC32" s="172">
        <v>3</v>
      </c>
      <c r="AD32" s="172"/>
      <c r="AE32" s="172"/>
      <c r="AF32" s="3"/>
      <c r="AG32" s="172"/>
      <c r="AH32" s="172"/>
      <c r="AI32" s="172"/>
      <c r="AJ32" s="172"/>
      <c r="AK32" s="172">
        <v>16</v>
      </c>
    </row>
    <row r="33" spans="1:37" x14ac:dyDescent="0.25">
      <c r="A33" s="175" t="s">
        <v>527</v>
      </c>
      <c r="B33" s="175">
        <v>8</v>
      </c>
      <c r="E33" s="175"/>
      <c r="F33" s="175"/>
      <c r="G33" s="175">
        <v>1</v>
      </c>
      <c r="H33" s="175">
        <v>1</v>
      </c>
      <c r="I33" s="175">
        <v>1</v>
      </c>
      <c r="J33" s="175">
        <v>1</v>
      </c>
      <c r="K33" s="175">
        <v>1</v>
      </c>
      <c r="L33" s="175">
        <v>2</v>
      </c>
      <c r="M33" s="175">
        <v>1</v>
      </c>
      <c r="N33" s="175">
        <v>1</v>
      </c>
      <c r="O33" s="175">
        <v>2</v>
      </c>
      <c r="P33" s="175">
        <v>1</v>
      </c>
      <c r="Q33" s="175">
        <v>4</v>
      </c>
      <c r="R33" s="175">
        <v>1</v>
      </c>
      <c r="S33" s="175">
        <v>4</v>
      </c>
      <c r="T33" s="175">
        <v>2</v>
      </c>
      <c r="U33" s="175">
        <v>1</v>
      </c>
      <c r="V33" s="175">
        <v>2</v>
      </c>
      <c r="W33" s="175">
        <v>4</v>
      </c>
      <c r="X33" s="175">
        <v>3</v>
      </c>
      <c r="Y33" s="175">
        <v>4</v>
      </c>
      <c r="Z33" s="175">
        <v>6</v>
      </c>
      <c r="AA33" s="175">
        <v>2</v>
      </c>
      <c r="AB33" s="175">
        <v>4</v>
      </c>
      <c r="AC33" s="175">
        <v>1</v>
      </c>
      <c r="AD33" s="175"/>
      <c r="AE33" s="175"/>
      <c r="AF33" s="3"/>
      <c r="AG33" s="175"/>
      <c r="AH33" s="175"/>
      <c r="AI33" s="175"/>
      <c r="AJ33" s="175"/>
      <c r="AK33" s="175">
        <v>17</v>
      </c>
    </row>
    <row r="34" spans="1:37" x14ac:dyDescent="0.25">
      <c r="A34" s="175" t="s">
        <v>530</v>
      </c>
      <c r="B34" s="175">
        <v>8</v>
      </c>
      <c r="E34" s="175"/>
      <c r="F34" s="175"/>
      <c r="G34" s="175">
        <v>1</v>
      </c>
      <c r="H34" s="175">
        <v>1</v>
      </c>
      <c r="I34" s="175">
        <v>1</v>
      </c>
      <c r="J34" s="175">
        <v>1</v>
      </c>
      <c r="K34" s="175">
        <v>1</v>
      </c>
      <c r="L34" s="175">
        <v>4</v>
      </c>
      <c r="M34" s="175">
        <v>1</v>
      </c>
      <c r="N34" s="175">
        <v>1</v>
      </c>
      <c r="O34" s="175">
        <v>1</v>
      </c>
      <c r="P34" s="175">
        <v>3</v>
      </c>
      <c r="Q34" s="175">
        <v>2</v>
      </c>
      <c r="R34" s="175">
        <v>1</v>
      </c>
      <c r="S34" s="175">
        <v>1</v>
      </c>
      <c r="T34" s="175">
        <v>1</v>
      </c>
      <c r="U34" s="175">
        <v>2</v>
      </c>
      <c r="V34" s="175">
        <v>2</v>
      </c>
      <c r="W34" s="175">
        <v>1</v>
      </c>
      <c r="X34" s="175">
        <v>4</v>
      </c>
      <c r="Y34" s="175">
        <v>3</v>
      </c>
      <c r="Z34" s="175">
        <v>1</v>
      </c>
      <c r="AA34" s="175">
        <v>1</v>
      </c>
      <c r="AB34" s="175">
        <v>12</v>
      </c>
      <c r="AC34" s="175">
        <v>6</v>
      </c>
      <c r="AD34" s="175">
        <v>1</v>
      </c>
      <c r="AE34" s="175"/>
      <c r="AF34" s="3"/>
      <c r="AG34" s="175"/>
      <c r="AH34" s="175"/>
      <c r="AI34" s="175"/>
      <c r="AJ34" s="175"/>
      <c r="AK34" s="175">
        <v>18</v>
      </c>
    </row>
    <row r="35" spans="1:37" x14ac:dyDescent="0.25">
      <c r="A35" s="175" t="s">
        <v>533</v>
      </c>
      <c r="B35" s="175">
        <v>8</v>
      </c>
      <c r="E35" s="175"/>
      <c r="F35" s="175"/>
      <c r="G35" s="175">
        <v>1</v>
      </c>
      <c r="H35" s="175">
        <v>1</v>
      </c>
      <c r="I35" s="175">
        <v>1</v>
      </c>
      <c r="J35" s="175">
        <v>1</v>
      </c>
      <c r="K35" s="175">
        <v>1</v>
      </c>
      <c r="L35" s="175">
        <v>2</v>
      </c>
      <c r="M35" s="175">
        <v>1</v>
      </c>
      <c r="N35" s="175">
        <v>1</v>
      </c>
      <c r="O35" s="175">
        <v>2</v>
      </c>
      <c r="P35" s="175">
        <v>1</v>
      </c>
      <c r="Q35" s="175">
        <v>1</v>
      </c>
      <c r="R35" s="175">
        <v>1</v>
      </c>
      <c r="S35" s="175">
        <v>2</v>
      </c>
      <c r="T35" s="175">
        <v>3</v>
      </c>
      <c r="U35" s="175">
        <v>1</v>
      </c>
      <c r="V35" s="175">
        <v>1</v>
      </c>
      <c r="W35" s="175">
        <v>2</v>
      </c>
      <c r="X35" s="175">
        <v>3</v>
      </c>
      <c r="Y35" s="175">
        <v>2</v>
      </c>
      <c r="Z35" s="175">
        <v>10</v>
      </c>
      <c r="AA35" s="175">
        <v>1</v>
      </c>
      <c r="AB35" s="175">
        <v>3</v>
      </c>
      <c r="AC35" s="175"/>
      <c r="AD35" s="175"/>
      <c r="AE35" s="175"/>
      <c r="AF35" s="3"/>
      <c r="AG35" s="175"/>
      <c r="AH35" s="175"/>
      <c r="AI35" s="175"/>
      <c r="AJ35" s="175"/>
      <c r="AK35" s="175">
        <v>19</v>
      </c>
    </row>
    <row r="36" spans="1:37" x14ac:dyDescent="0.25">
      <c r="A36" s="175" t="s">
        <v>534</v>
      </c>
      <c r="B36" s="175">
        <v>8</v>
      </c>
      <c r="E36" s="175"/>
      <c r="F36" s="175"/>
      <c r="G36" s="175">
        <v>2</v>
      </c>
      <c r="H36" s="175">
        <v>1</v>
      </c>
      <c r="I36" s="175">
        <v>1</v>
      </c>
      <c r="J36" s="175">
        <v>1</v>
      </c>
      <c r="K36" s="175">
        <v>2</v>
      </c>
      <c r="L36" s="175">
        <v>1</v>
      </c>
      <c r="M36" s="175">
        <v>1</v>
      </c>
      <c r="N36" s="175">
        <v>3</v>
      </c>
      <c r="O36" s="175">
        <v>1</v>
      </c>
      <c r="P36" s="175">
        <v>4</v>
      </c>
      <c r="Q36" s="175">
        <v>1</v>
      </c>
      <c r="R36" s="175">
        <v>1</v>
      </c>
      <c r="S36" s="175">
        <v>1</v>
      </c>
      <c r="T36" s="175">
        <v>4</v>
      </c>
      <c r="U36" s="175">
        <v>2</v>
      </c>
      <c r="V36" s="175">
        <v>5</v>
      </c>
      <c r="W36" s="175">
        <v>1</v>
      </c>
      <c r="X36" s="175">
        <v>1</v>
      </c>
      <c r="Y36" s="175">
        <v>2</v>
      </c>
      <c r="Z36" s="175">
        <v>4</v>
      </c>
      <c r="AA36" s="175">
        <v>2</v>
      </c>
      <c r="AB36" s="175">
        <v>2</v>
      </c>
      <c r="AC36" s="175">
        <v>1</v>
      </c>
      <c r="AD36" s="175">
        <v>4</v>
      </c>
      <c r="AE36" s="175">
        <v>1</v>
      </c>
      <c r="AF36" s="3"/>
      <c r="AG36" s="175"/>
      <c r="AH36" s="175"/>
      <c r="AI36" s="175"/>
      <c r="AJ36" s="175"/>
      <c r="AK36" s="175">
        <v>15</v>
      </c>
    </row>
    <row r="37" spans="1:37" x14ac:dyDescent="0.25">
      <c r="A37" s="175" t="s">
        <v>540</v>
      </c>
      <c r="B37" s="175">
        <v>8</v>
      </c>
      <c r="E37" s="175"/>
      <c r="F37" s="175"/>
      <c r="G37" s="175">
        <v>1</v>
      </c>
      <c r="H37" s="175">
        <v>1</v>
      </c>
      <c r="I37" s="175">
        <v>1</v>
      </c>
      <c r="J37" s="175">
        <v>1</v>
      </c>
      <c r="K37" s="175">
        <v>1</v>
      </c>
      <c r="L37" s="175">
        <v>1</v>
      </c>
      <c r="M37" s="175">
        <v>1</v>
      </c>
      <c r="N37" s="175">
        <v>1</v>
      </c>
      <c r="O37" s="175">
        <v>4</v>
      </c>
      <c r="P37" s="175">
        <v>2</v>
      </c>
      <c r="Q37" s="175">
        <v>2</v>
      </c>
      <c r="R37" s="175">
        <v>2</v>
      </c>
      <c r="S37" s="175">
        <v>1</v>
      </c>
      <c r="T37" s="175">
        <v>2</v>
      </c>
      <c r="U37" s="175">
        <v>2</v>
      </c>
      <c r="V37" s="175">
        <v>5</v>
      </c>
      <c r="W37" s="175">
        <v>3</v>
      </c>
      <c r="X37" s="175">
        <v>8</v>
      </c>
      <c r="Y37" s="175">
        <v>1</v>
      </c>
      <c r="Z37" s="175">
        <v>2</v>
      </c>
      <c r="AA37" s="175">
        <v>4</v>
      </c>
      <c r="AB37" s="175">
        <v>2</v>
      </c>
      <c r="AC37" s="175">
        <v>1</v>
      </c>
      <c r="AD37" s="175"/>
      <c r="AE37" s="175"/>
      <c r="AF37" s="3"/>
      <c r="AG37" s="175"/>
      <c r="AH37" s="175"/>
      <c r="AI37" s="175"/>
      <c r="AJ37" s="175"/>
      <c r="AK37" s="175">
        <v>16</v>
      </c>
    </row>
    <row r="38" spans="1:37" x14ac:dyDescent="0.25">
      <c r="A38" s="176" t="s">
        <v>546</v>
      </c>
      <c r="B38" s="176">
        <v>8</v>
      </c>
      <c r="D38" s="176"/>
      <c r="E38" s="176"/>
      <c r="F38" s="176"/>
      <c r="G38" s="176">
        <v>1</v>
      </c>
      <c r="H38" s="176">
        <v>1</v>
      </c>
      <c r="I38" s="176">
        <v>1</v>
      </c>
      <c r="J38" s="176">
        <v>1</v>
      </c>
      <c r="K38" s="176">
        <v>1</v>
      </c>
      <c r="L38" s="176">
        <v>2</v>
      </c>
      <c r="M38" s="176">
        <v>2</v>
      </c>
      <c r="N38" s="176">
        <v>2</v>
      </c>
      <c r="O38" s="176">
        <v>2</v>
      </c>
      <c r="P38" s="176">
        <v>3</v>
      </c>
      <c r="Q38" s="176">
        <v>1</v>
      </c>
      <c r="R38" s="176">
        <v>1</v>
      </c>
      <c r="S38" s="176">
        <v>1</v>
      </c>
      <c r="T38" s="176">
        <v>2</v>
      </c>
      <c r="U38" s="176">
        <v>1</v>
      </c>
      <c r="V38" s="176">
        <v>3</v>
      </c>
      <c r="W38" s="176">
        <v>3</v>
      </c>
      <c r="X38" s="176">
        <v>3</v>
      </c>
      <c r="Y38" s="176">
        <v>2</v>
      </c>
      <c r="Z38" s="176">
        <v>1</v>
      </c>
      <c r="AA38" s="176">
        <v>5</v>
      </c>
      <c r="AB38" s="176">
        <v>2</v>
      </c>
      <c r="AC38" s="176">
        <v>5</v>
      </c>
      <c r="AD38" s="176">
        <v>5</v>
      </c>
      <c r="AE38" s="176"/>
      <c r="AF38" s="3"/>
      <c r="AG38" s="176"/>
      <c r="AH38" s="176"/>
      <c r="AI38" s="176"/>
      <c r="AJ38" s="176"/>
      <c r="AK38" s="176">
        <v>17</v>
      </c>
    </row>
    <row r="39" spans="1:37" x14ac:dyDescent="0.25">
      <c r="A39" s="181" t="s">
        <v>549</v>
      </c>
      <c r="B39" s="181">
        <v>8</v>
      </c>
      <c r="C39" s="181"/>
      <c r="D39" s="181"/>
      <c r="E39" s="181"/>
      <c r="F39" s="181"/>
      <c r="G39" s="181">
        <v>1</v>
      </c>
      <c r="H39" s="181">
        <v>1</v>
      </c>
      <c r="I39" s="181">
        <v>1</v>
      </c>
      <c r="J39" s="181">
        <v>2</v>
      </c>
      <c r="K39" s="181">
        <v>1</v>
      </c>
      <c r="L39" s="181">
        <v>1</v>
      </c>
      <c r="M39" s="181">
        <v>1</v>
      </c>
      <c r="N39" s="181">
        <v>1</v>
      </c>
      <c r="O39" s="181">
        <v>2</v>
      </c>
      <c r="P39" s="181">
        <v>2</v>
      </c>
      <c r="Q39" s="181">
        <v>2</v>
      </c>
      <c r="R39" s="181">
        <v>4</v>
      </c>
      <c r="S39" s="181">
        <v>1</v>
      </c>
      <c r="T39" s="181">
        <v>1</v>
      </c>
      <c r="U39" s="181">
        <v>3</v>
      </c>
      <c r="V39" s="181">
        <v>5</v>
      </c>
      <c r="W39" s="181">
        <v>1</v>
      </c>
      <c r="X39" s="181">
        <v>9</v>
      </c>
      <c r="Y39" s="181">
        <v>1</v>
      </c>
      <c r="Z39" s="181">
        <v>3</v>
      </c>
      <c r="AA39" s="181">
        <v>4</v>
      </c>
      <c r="AB39" s="181">
        <v>2</v>
      </c>
      <c r="AC39" s="181">
        <v>4</v>
      </c>
      <c r="AD39" s="181">
        <v>2</v>
      </c>
      <c r="AE39" s="181">
        <v>2</v>
      </c>
      <c r="AF39" s="3"/>
      <c r="AG39" s="181"/>
      <c r="AH39" s="181"/>
      <c r="AI39" s="181"/>
      <c r="AJ39" s="181"/>
      <c r="AK39" s="181">
        <v>17</v>
      </c>
    </row>
    <row r="40" spans="1:37" x14ac:dyDescent="0.25">
      <c r="A40" s="181" t="s">
        <v>550</v>
      </c>
      <c r="B40" s="181">
        <v>8</v>
      </c>
      <c r="C40" s="181"/>
      <c r="D40" s="181"/>
      <c r="E40" s="181"/>
      <c r="F40" s="181"/>
      <c r="G40" s="181">
        <v>2</v>
      </c>
      <c r="H40" s="181">
        <v>1</v>
      </c>
      <c r="I40" s="181">
        <v>1</v>
      </c>
      <c r="J40" s="181">
        <v>1</v>
      </c>
      <c r="K40" s="181">
        <v>3</v>
      </c>
      <c r="L40" s="181">
        <v>2</v>
      </c>
      <c r="M40" s="181">
        <v>1</v>
      </c>
      <c r="N40" s="181">
        <v>1</v>
      </c>
      <c r="O40" s="181">
        <v>3</v>
      </c>
      <c r="P40" s="181">
        <v>1</v>
      </c>
      <c r="Q40" s="181">
        <v>1</v>
      </c>
      <c r="R40" s="181">
        <v>2</v>
      </c>
      <c r="S40" s="181">
        <v>1</v>
      </c>
      <c r="T40" s="181">
        <v>3</v>
      </c>
      <c r="U40" s="181">
        <v>1</v>
      </c>
      <c r="V40" s="181">
        <v>2</v>
      </c>
      <c r="W40" s="181">
        <v>4</v>
      </c>
      <c r="X40" s="181">
        <v>4</v>
      </c>
      <c r="Y40" s="181">
        <v>3</v>
      </c>
      <c r="Z40" s="181">
        <v>1</v>
      </c>
      <c r="AA40" s="181">
        <v>1</v>
      </c>
      <c r="AB40" s="181">
        <v>3</v>
      </c>
      <c r="AC40" s="181"/>
      <c r="AD40" s="181"/>
      <c r="AE40" s="181"/>
      <c r="AF40" s="3"/>
      <c r="AG40" s="181"/>
      <c r="AH40" s="181"/>
      <c r="AI40" s="181"/>
      <c r="AJ40" s="181"/>
      <c r="AK40" s="181">
        <v>17</v>
      </c>
    </row>
    <row r="41" spans="1:37" x14ac:dyDescent="0.25">
      <c r="A41" s="181" t="s">
        <v>551</v>
      </c>
      <c r="B41" s="181">
        <v>8</v>
      </c>
      <c r="C41" s="181"/>
      <c r="D41" s="181"/>
      <c r="E41" s="181"/>
      <c r="F41" s="181"/>
      <c r="G41" s="181">
        <v>1</v>
      </c>
      <c r="H41" s="181">
        <v>1</v>
      </c>
      <c r="I41" s="181">
        <v>1</v>
      </c>
      <c r="J41" s="181">
        <v>1</v>
      </c>
      <c r="K41" s="181">
        <v>3</v>
      </c>
      <c r="L41" s="181">
        <v>2</v>
      </c>
      <c r="M41" s="181">
        <v>2</v>
      </c>
      <c r="N41" s="181">
        <v>1</v>
      </c>
      <c r="O41" s="181">
        <v>1</v>
      </c>
      <c r="P41" s="181">
        <v>1</v>
      </c>
      <c r="Q41" s="181">
        <v>1</v>
      </c>
      <c r="R41" s="181">
        <v>1</v>
      </c>
      <c r="S41" s="181">
        <v>1</v>
      </c>
      <c r="T41" s="181">
        <v>1</v>
      </c>
      <c r="U41" s="181">
        <v>1</v>
      </c>
      <c r="V41" s="181">
        <v>1</v>
      </c>
      <c r="W41" s="181">
        <v>2</v>
      </c>
      <c r="X41" s="181">
        <v>1</v>
      </c>
      <c r="Y41" s="181">
        <v>1</v>
      </c>
      <c r="Z41" s="181">
        <v>2</v>
      </c>
      <c r="AA41" s="181">
        <v>5</v>
      </c>
      <c r="AB41" s="181">
        <v>1</v>
      </c>
      <c r="AC41" s="181">
        <v>4</v>
      </c>
      <c r="AD41" s="181">
        <v>2</v>
      </c>
      <c r="AE41" s="181">
        <v>1</v>
      </c>
      <c r="AF41" s="3">
        <v>3</v>
      </c>
      <c r="AG41" s="181">
        <v>4</v>
      </c>
      <c r="AH41" s="181">
        <v>15</v>
      </c>
      <c r="AI41" s="181"/>
      <c r="AJ41" s="181"/>
      <c r="AK41" s="181">
        <v>20</v>
      </c>
    </row>
    <row r="42" spans="1:37" x14ac:dyDescent="0.25">
      <c r="A42" s="181" t="s">
        <v>556</v>
      </c>
      <c r="B42" s="181">
        <v>8</v>
      </c>
      <c r="C42" s="181"/>
      <c r="D42" s="181"/>
      <c r="E42" s="181"/>
      <c r="F42" s="181"/>
      <c r="G42" s="181">
        <v>1</v>
      </c>
      <c r="H42" s="181">
        <v>2</v>
      </c>
      <c r="I42" s="181">
        <v>2</v>
      </c>
      <c r="J42" s="181">
        <v>1</v>
      </c>
      <c r="K42" s="181">
        <v>3</v>
      </c>
      <c r="L42" s="181">
        <v>1</v>
      </c>
      <c r="M42" s="181">
        <v>4</v>
      </c>
      <c r="N42" s="181">
        <v>1</v>
      </c>
      <c r="O42" s="181">
        <v>1</v>
      </c>
      <c r="P42" s="181">
        <v>5</v>
      </c>
      <c r="Q42" s="181">
        <v>3</v>
      </c>
      <c r="R42" s="181">
        <v>1</v>
      </c>
      <c r="S42" s="181">
        <v>3</v>
      </c>
      <c r="T42" s="181">
        <v>1</v>
      </c>
      <c r="U42" s="181">
        <v>1</v>
      </c>
      <c r="V42" s="181">
        <v>3</v>
      </c>
      <c r="W42" s="181">
        <v>6</v>
      </c>
      <c r="X42" s="181">
        <v>1</v>
      </c>
      <c r="Y42" s="181">
        <v>1</v>
      </c>
      <c r="Z42" s="181">
        <v>2</v>
      </c>
      <c r="AA42" s="181">
        <v>1</v>
      </c>
      <c r="AB42" s="181">
        <v>2</v>
      </c>
      <c r="AC42" s="181">
        <v>1</v>
      </c>
      <c r="AD42" s="181">
        <v>2</v>
      </c>
      <c r="AE42" s="181">
        <v>4</v>
      </c>
      <c r="AF42" s="3"/>
      <c r="AG42" s="181"/>
      <c r="AH42" s="181"/>
      <c r="AI42" s="181"/>
      <c r="AJ42" s="181"/>
      <c r="AK42" s="181">
        <v>15</v>
      </c>
    </row>
    <row r="43" spans="1:37" x14ac:dyDescent="0.25">
      <c r="A43" s="181" t="s">
        <v>561</v>
      </c>
      <c r="B43" s="181">
        <v>8</v>
      </c>
      <c r="C43" s="181"/>
      <c r="D43" s="181"/>
      <c r="E43" s="181"/>
      <c r="F43" s="181"/>
      <c r="G43" s="181">
        <v>1</v>
      </c>
      <c r="H43" s="181">
        <v>1</v>
      </c>
      <c r="I43" s="181">
        <v>1</v>
      </c>
      <c r="J43" s="181">
        <v>2</v>
      </c>
      <c r="K43" s="181">
        <v>1</v>
      </c>
      <c r="L43" s="181">
        <v>1</v>
      </c>
      <c r="M43" s="181">
        <v>1</v>
      </c>
      <c r="N43" s="181">
        <v>3</v>
      </c>
      <c r="O43" s="181">
        <v>2</v>
      </c>
      <c r="P43" s="181">
        <v>1</v>
      </c>
      <c r="Q43" s="181">
        <v>5</v>
      </c>
      <c r="R43" s="181">
        <v>2</v>
      </c>
      <c r="S43" s="181">
        <v>3</v>
      </c>
      <c r="T43" s="181">
        <v>4</v>
      </c>
      <c r="U43" s="181">
        <v>1</v>
      </c>
      <c r="V43" s="181">
        <v>1</v>
      </c>
      <c r="W43" s="181">
        <v>3</v>
      </c>
      <c r="X43" s="181">
        <v>2</v>
      </c>
      <c r="Y43" s="181">
        <v>4</v>
      </c>
      <c r="Z43" s="181">
        <v>9</v>
      </c>
      <c r="AA43" s="181">
        <v>5</v>
      </c>
      <c r="AB43" s="181">
        <v>2</v>
      </c>
      <c r="AC43" s="181">
        <v>3</v>
      </c>
      <c r="AD43" s="181">
        <v>2</v>
      </c>
      <c r="AE43" s="181">
        <v>5</v>
      </c>
      <c r="AF43" s="3"/>
      <c r="AG43" s="181"/>
      <c r="AH43" s="181"/>
      <c r="AI43" s="181"/>
      <c r="AJ43" s="181"/>
      <c r="AK43" s="181">
        <v>16</v>
      </c>
    </row>
    <row r="44" spans="1:37" x14ac:dyDescent="0.25">
      <c r="A44" s="181" t="s">
        <v>565</v>
      </c>
      <c r="B44" s="181">
        <v>8</v>
      </c>
      <c r="C44" s="181"/>
      <c r="D44" s="181"/>
      <c r="E44" s="181"/>
      <c r="F44" s="181"/>
      <c r="G44" s="181">
        <v>1</v>
      </c>
      <c r="H44" s="181">
        <v>1</v>
      </c>
      <c r="I44" s="181">
        <v>1</v>
      </c>
      <c r="J44" s="181">
        <v>1</v>
      </c>
      <c r="K44" s="181">
        <v>1</v>
      </c>
      <c r="L44" s="181">
        <v>3</v>
      </c>
      <c r="M44" s="181">
        <v>1</v>
      </c>
      <c r="N44" s="181">
        <v>1</v>
      </c>
      <c r="O44" s="181">
        <v>1</v>
      </c>
      <c r="P44" s="181">
        <v>1</v>
      </c>
      <c r="Q44" s="181">
        <v>1</v>
      </c>
      <c r="R44" s="181">
        <v>1</v>
      </c>
      <c r="S44" s="181">
        <v>1</v>
      </c>
      <c r="T44" s="181">
        <v>5</v>
      </c>
      <c r="U44" s="181">
        <v>6</v>
      </c>
      <c r="V44" s="181">
        <v>1</v>
      </c>
      <c r="W44" s="181">
        <v>5</v>
      </c>
      <c r="X44" s="181">
        <v>7</v>
      </c>
      <c r="Y44" s="181">
        <v>2</v>
      </c>
      <c r="Z44" s="181">
        <v>4</v>
      </c>
      <c r="AA44" s="181">
        <v>1</v>
      </c>
      <c r="AB44" s="181">
        <v>9</v>
      </c>
      <c r="AC44" s="181"/>
      <c r="AD44" s="181"/>
      <c r="AE44" s="181"/>
      <c r="AF44" s="3"/>
      <c r="AG44" s="181"/>
      <c r="AH44" s="181"/>
      <c r="AI44" s="181"/>
      <c r="AJ44" s="181"/>
      <c r="AK44" s="181">
        <v>16</v>
      </c>
    </row>
    <row r="45" spans="1:37" x14ac:dyDescent="0.25">
      <c r="A45" s="181" t="s">
        <v>567</v>
      </c>
      <c r="B45" s="181">
        <v>8</v>
      </c>
      <c r="C45" s="181"/>
      <c r="D45" s="181"/>
      <c r="E45" s="181"/>
      <c r="F45" s="181"/>
      <c r="G45" s="181">
        <v>2</v>
      </c>
      <c r="H45" s="181">
        <v>1</v>
      </c>
      <c r="I45" s="181">
        <v>1</v>
      </c>
      <c r="J45" s="181">
        <v>2</v>
      </c>
      <c r="K45" s="181">
        <v>2</v>
      </c>
      <c r="L45" s="181">
        <v>1</v>
      </c>
      <c r="M45" s="181">
        <v>1</v>
      </c>
      <c r="N45" s="181">
        <v>3</v>
      </c>
      <c r="O45" s="181">
        <v>1</v>
      </c>
      <c r="P45" s="181">
        <v>1</v>
      </c>
      <c r="Q45" s="181">
        <v>3</v>
      </c>
      <c r="R45" s="181">
        <v>3</v>
      </c>
      <c r="S45" s="181">
        <v>2</v>
      </c>
      <c r="T45" s="181">
        <v>2</v>
      </c>
      <c r="U45" s="181">
        <v>1</v>
      </c>
      <c r="V45" s="181">
        <v>1</v>
      </c>
      <c r="W45" s="181">
        <v>4</v>
      </c>
      <c r="X45" s="181">
        <v>1</v>
      </c>
      <c r="Y45" s="181">
        <v>2</v>
      </c>
      <c r="Z45" s="181">
        <v>10</v>
      </c>
      <c r="AA45" s="181">
        <v>3</v>
      </c>
      <c r="AB45" s="181"/>
      <c r="AC45" s="181"/>
      <c r="AD45" s="181"/>
      <c r="AE45" s="181"/>
      <c r="AF45" s="3"/>
      <c r="AG45" s="181"/>
      <c r="AH45" s="181"/>
      <c r="AI45" s="181"/>
      <c r="AJ45" s="181"/>
      <c r="AK45" s="181">
        <v>16</v>
      </c>
    </row>
    <row r="46" spans="1:37" x14ac:dyDescent="0.25">
      <c r="A46" s="181" t="s">
        <v>568</v>
      </c>
      <c r="B46" s="181">
        <v>8</v>
      </c>
      <c r="C46" s="181"/>
      <c r="D46" s="181"/>
      <c r="E46" s="181"/>
      <c r="F46" s="181"/>
      <c r="G46" s="181">
        <v>1</v>
      </c>
      <c r="H46" s="181">
        <v>1</v>
      </c>
      <c r="I46" s="181">
        <v>2</v>
      </c>
      <c r="J46" s="181">
        <v>1</v>
      </c>
      <c r="K46" s="181">
        <v>1</v>
      </c>
      <c r="L46" s="181">
        <v>1</v>
      </c>
      <c r="M46" s="181">
        <v>1</v>
      </c>
      <c r="N46" s="181">
        <v>1</v>
      </c>
      <c r="O46" s="181">
        <v>3</v>
      </c>
      <c r="P46" s="181">
        <v>2</v>
      </c>
      <c r="Q46" s="181">
        <v>1</v>
      </c>
      <c r="R46" s="181">
        <v>2</v>
      </c>
      <c r="S46" s="181">
        <v>1</v>
      </c>
      <c r="T46" s="181">
        <v>3</v>
      </c>
      <c r="U46" s="181">
        <v>1</v>
      </c>
      <c r="V46" s="181">
        <v>1</v>
      </c>
      <c r="W46" s="181">
        <v>2</v>
      </c>
      <c r="X46" s="181">
        <v>3</v>
      </c>
      <c r="Y46" s="181">
        <v>3</v>
      </c>
      <c r="Z46" s="181">
        <v>2</v>
      </c>
      <c r="AA46" s="181">
        <v>9</v>
      </c>
      <c r="AB46" s="181">
        <v>2</v>
      </c>
      <c r="AC46" s="181">
        <v>1</v>
      </c>
      <c r="AD46" s="181">
        <v>16</v>
      </c>
      <c r="AE46" s="181">
        <v>3</v>
      </c>
      <c r="AF46" s="3"/>
      <c r="AG46" s="181"/>
      <c r="AH46" s="181"/>
      <c r="AI46" s="181"/>
      <c r="AJ46" s="181"/>
      <c r="AK46" s="181">
        <v>18</v>
      </c>
    </row>
    <row r="50" spans="1:37" x14ac:dyDescent="0.25">
      <c r="A50" s="146" t="s">
        <v>464</v>
      </c>
      <c r="B50" s="146">
        <v>9</v>
      </c>
      <c r="H50" s="146">
        <v>1</v>
      </c>
      <c r="I50" s="146">
        <v>1</v>
      </c>
      <c r="J50" s="146">
        <v>2</v>
      </c>
      <c r="K50" s="146">
        <v>1</v>
      </c>
      <c r="L50" s="146">
        <v>1</v>
      </c>
      <c r="M50" s="146">
        <v>1</v>
      </c>
      <c r="N50" s="146">
        <v>2</v>
      </c>
      <c r="O50" s="146">
        <v>7</v>
      </c>
      <c r="P50" s="146">
        <v>1</v>
      </c>
      <c r="Q50" s="146">
        <v>1</v>
      </c>
      <c r="R50" s="146">
        <v>3</v>
      </c>
      <c r="S50" s="146">
        <v>5</v>
      </c>
      <c r="T50" s="146">
        <v>2</v>
      </c>
      <c r="U50" s="146">
        <v>1</v>
      </c>
      <c r="V50" s="146">
        <v>2</v>
      </c>
      <c r="W50" s="146">
        <v>2</v>
      </c>
      <c r="X50" s="146">
        <v>5</v>
      </c>
      <c r="Y50" s="146">
        <v>2</v>
      </c>
      <c r="Z50" s="146">
        <v>7</v>
      </c>
      <c r="AA50" s="146">
        <v>9</v>
      </c>
      <c r="AB50" s="146">
        <v>1</v>
      </c>
      <c r="AF50" s="3"/>
      <c r="AK50" s="146">
        <v>14</v>
      </c>
    </row>
    <row r="51" spans="1:37" x14ac:dyDescent="0.25">
      <c r="A51" s="147" t="s">
        <v>467</v>
      </c>
      <c r="B51" s="147">
        <v>9</v>
      </c>
      <c r="E51" s="147"/>
      <c r="F51" s="147"/>
      <c r="G51" s="147"/>
      <c r="H51" s="147">
        <v>1</v>
      </c>
      <c r="I51" s="147">
        <v>1</v>
      </c>
      <c r="J51" s="147">
        <v>1</v>
      </c>
      <c r="K51" s="147">
        <v>1</v>
      </c>
      <c r="L51" s="147">
        <v>1</v>
      </c>
      <c r="M51" s="147">
        <v>2</v>
      </c>
      <c r="N51" s="147">
        <v>1</v>
      </c>
      <c r="O51" s="147">
        <v>3</v>
      </c>
      <c r="P51" s="147">
        <v>4</v>
      </c>
      <c r="Q51" s="147">
        <v>1</v>
      </c>
      <c r="R51" s="147">
        <v>1</v>
      </c>
      <c r="S51" s="147">
        <v>3</v>
      </c>
      <c r="T51" s="147">
        <v>3</v>
      </c>
      <c r="U51" s="147">
        <v>1</v>
      </c>
      <c r="V51" s="147">
        <v>3</v>
      </c>
      <c r="W51" s="147">
        <v>1</v>
      </c>
      <c r="X51" s="147">
        <v>2</v>
      </c>
      <c r="Y51" s="147">
        <v>4</v>
      </c>
      <c r="Z51" s="147">
        <v>2</v>
      </c>
      <c r="AA51" s="147">
        <v>6</v>
      </c>
      <c r="AB51" s="147">
        <v>6</v>
      </c>
      <c r="AC51" s="147">
        <v>1</v>
      </c>
      <c r="AD51" s="147">
        <v>14</v>
      </c>
      <c r="AE51" s="147"/>
      <c r="AF51" s="3"/>
      <c r="AG51" s="147"/>
      <c r="AH51" s="147"/>
      <c r="AI51" s="147"/>
      <c r="AJ51" s="147"/>
      <c r="AK51" s="147">
        <v>17</v>
      </c>
    </row>
    <row r="52" spans="1:37" x14ac:dyDescent="0.25">
      <c r="A52" s="151" t="s">
        <v>472</v>
      </c>
      <c r="B52" s="151">
        <v>9</v>
      </c>
      <c r="E52" s="151"/>
      <c r="F52" s="151"/>
      <c r="G52" s="151"/>
      <c r="H52" s="151">
        <v>2</v>
      </c>
      <c r="I52" s="151">
        <v>1</v>
      </c>
      <c r="J52" s="151">
        <v>1</v>
      </c>
      <c r="K52" s="151">
        <v>1</v>
      </c>
      <c r="L52" s="151">
        <v>2</v>
      </c>
      <c r="M52" s="151">
        <v>2</v>
      </c>
      <c r="N52" s="151">
        <v>2</v>
      </c>
      <c r="O52" s="151">
        <v>2</v>
      </c>
      <c r="P52" s="151">
        <v>1</v>
      </c>
      <c r="Q52" s="151">
        <v>1</v>
      </c>
      <c r="R52" s="151">
        <v>2</v>
      </c>
      <c r="S52" s="151">
        <v>10</v>
      </c>
      <c r="T52" s="151">
        <v>7</v>
      </c>
      <c r="U52" s="151">
        <v>3</v>
      </c>
      <c r="V52" s="151">
        <v>1</v>
      </c>
      <c r="W52" s="151">
        <v>1</v>
      </c>
      <c r="X52" s="151">
        <v>5</v>
      </c>
      <c r="Y52" s="151">
        <v>7</v>
      </c>
      <c r="Z52" s="151">
        <v>2</v>
      </c>
      <c r="AA52" s="151">
        <v>1</v>
      </c>
      <c r="AB52" s="151"/>
      <c r="AC52" s="151"/>
      <c r="AD52" s="151"/>
      <c r="AE52" s="151"/>
      <c r="AF52" s="3"/>
      <c r="AG52" s="151"/>
      <c r="AH52" s="151"/>
      <c r="AI52" s="151"/>
      <c r="AJ52" s="151"/>
      <c r="AK52" s="151">
        <v>12</v>
      </c>
    </row>
    <row r="53" spans="1:37" x14ac:dyDescent="0.25">
      <c r="A53" s="155" t="s">
        <v>474</v>
      </c>
      <c r="B53" s="155">
        <v>9</v>
      </c>
      <c r="E53" s="155"/>
      <c r="F53" s="155"/>
      <c r="G53" s="155"/>
      <c r="H53" s="155">
        <v>1</v>
      </c>
      <c r="I53" s="155">
        <v>1</v>
      </c>
      <c r="J53" s="155">
        <v>1</v>
      </c>
      <c r="K53" s="155">
        <v>1</v>
      </c>
      <c r="L53" s="155">
        <v>4</v>
      </c>
      <c r="M53" s="155">
        <v>1</v>
      </c>
      <c r="N53" s="155">
        <v>1</v>
      </c>
      <c r="O53" s="155">
        <v>1</v>
      </c>
      <c r="P53" s="155">
        <v>1</v>
      </c>
      <c r="Q53" s="155">
        <v>1</v>
      </c>
      <c r="R53" s="155">
        <v>2</v>
      </c>
      <c r="S53" s="155">
        <v>1</v>
      </c>
      <c r="T53" s="155">
        <v>2</v>
      </c>
      <c r="U53" s="155">
        <v>1</v>
      </c>
      <c r="V53" s="155">
        <v>2</v>
      </c>
      <c r="W53" s="155">
        <v>1</v>
      </c>
      <c r="X53" s="155">
        <v>1</v>
      </c>
      <c r="Y53" s="155">
        <v>6</v>
      </c>
      <c r="Z53" s="155">
        <v>2</v>
      </c>
      <c r="AA53" s="155">
        <v>2</v>
      </c>
      <c r="AB53" s="155">
        <v>3</v>
      </c>
      <c r="AC53" s="155">
        <v>4</v>
      </c>
      <c r="AD53" s="155">
        <v>6</v>
      </c>
      <c r="AE53" s="155">
        <v>8</v>
      </c>
      <c r="AF53" s="3"/>
      <c r="AG53" s="155"/>
      <c r="AH53" s="155"/>
      <c r="AI53" s="155"/>
      <c r="AJ53" s="155"/>
      <c r="AK53" s="155">
        <v>18</v>
      </c>
    </row>
    <row r="54" spans="1:37" x14ac:dyDescent="0.25">
      <c r="A54" s="157" t="s">
        <v>477</v>
      </c>
      <c r="B54" s="157">
        <v>9</v>
      </c>
      <c r="E54" s="157"/>
      <c r="F54" s="157"/>
      <c r="G54" s="157"/>
      <c r="H54" s="157">
        <v>1</v>
      </c>
      <c r="I54" s="157">
        <v>2</v>
      </c>
      <c r="J54" s="157">
        <v>1</v>
      </c>
      <c r="K54" s="157">
        <v>2</v>
      </c>
      <c r="L54" s="157">
        <v>1</v>
      </c>
      <c r="M54" s="157">
        <v>1</v>
      </c>
      <c r="N54" s="157">
        <v>2</v>
      </c>
      <c r="O54" s="157">
        <v>2</v>
      </c>
      <c r="P54" s="157">
        <v>5</v>
      </c>
      <c r="Q54" s="157">
        <v>4</v>
      </c>
      <c r="R54" s="157">
        <v>5</v>
      </c>
      <c r="S54" s="157">
        <v>3</v>
      </c>
      <c r="T54" s="157">
        <v>1</v>
      </c>
      <c r="U54" s="157">
        <v>2</v>
      </c>
      <c r="V54" s="157">
        <v>5</v>
      </c>
      <c r="W54" s="157">
        <v>3</v>
      </c>
      <c r="X54" s="157">
        <v>11</v>
      </c>
      <c r="Y54" s="157">
        <v>1</v>
      </c>
      <c r="Z54" s="157">
        <v>3</v>
      </c>
      <c r="AA54" s="157">
        <v>2</v>
      </c>
      <c r="AB54" s="157"/>
      <c r="AC54" s="157"/>
      <c r="AD54" s="157"/>
      <c r="AE54" s="157"/>
      <c r="AF54" s="3"/>
      <c r="AG54" s="157"/>
      <c r="AH54" s="157"/>
      <c r="AI54" s="157"/>
      <c r="AJ54" s="157"/>
      <c r="AK54" s="157">
        <v>13</v>
      </c>
    </row>
    <row r="55" spans="1:37" x14ac:dyDescent="0.25">
      <c r="A55" s="157" t="s">
        <v>478</v>
      </c>
      <c r="B55" s="157">
        <v>9</v>
      </c>
      <c r="E55" s="157"/>
      <c r="F55" s="157"/>
      <c r="G55" s="157"/>
      <c r="H55" s="157">
        <v>1</v>
      </c>
      <c r="I55" s="157">
        <v>1</v>
      </c>
      <c r="J55" s="157">
        <v>2</v>
      </c>
      <c r="K55" s="157">
        <v>3</v>
      </c>
      <c r="L55" s="157">
        <v>1</v>
      </c>
      <c r="M55" s="157">
        <v>1</v>
      </c>
      <c r="N55" s="157">
        <v>2</v>
      </c>
      <c r="O55" s="157">
        <v>2</v>
      </c>
      <c r="P55" s="157">
        <v>6</v>
      </c>
      <c r="Q55" s="157">
        <v>2</v>
      </c>
      <c r="R55" s="157">
        <v>1</v>
      </c>
      <c r="S55" s="157">
        <v>2</v>
      </c>
      <c r="T55" s="157">
        <v>1</v>
      </c>
      <c r="U55" s="157">
        <v>2</v>
      </c>
      <c r="V55" s="157">
        <v>3</v>
      </c>
      <c r="W55" s="157">
        <v>2</v>
      </c>
      <c r="X55" s="157">
        <v>1</v>
      </c>
      <c r="Y55" s="157">
        <v>8</v>
      </c>
      <c r="Z55" s="157">
        <v>3</v>
      </c>
      <c r="AA55" s="157">
        <v>4</v>
      </c>
      <c r="AB55" s="157">
        <v>2</v>
      </c>
      <c r="AC55" s="157">
        <v>5</v>
      </c>
      <c r="AD55" s="157">
        <v>3</v>
      </c>
      <c r="AE55" s="157"/>
      <c r="AF55" s="3"/>
      <c r="AG55" s="157"/>
      <c r="AH55" s="157"/>
      <c r="AI55" s="157"/>
      <c r="AJ55" s="157"/>
      <c r="AK55" s="157">
        <v>15</v>
      </c>
    </row>
    <row r="56" spans="1:37" x14ac:dyDescent="0.25">
      <c r="A56" s="159" t="s">
        <v>480</v>
      </c>
      <c r="B56" s="159">
        <v>9</v>
      </c>
      <c r="E56" s="159"/>
      <c r="F56" s="159"/>
      <c r="G56" s="159"/>
      <c r="H56" s="159">
        <v>1</v>
      </c>
      <c r="I56" s="159">
        <v>2</v>
      </c>
      <c r="J56" s="159">
        <v>1</v>
      </c>
      <c r="K56" s="159">
        <v>1</v>
      </c>
      <c r="L56" s="159">
        <v>2</v>
      </c>
      <c r="M56" s="159">
        <v>2</v>
      </c>
      <c r="N56" s="159">
        <v>1</v>
      </c>
      <c r="O56" s="159">
        <v>1</v>
      </c>
      <c r="P56" s="159">
        <v>1</v>
      </c>
      <c r="Q56" s="159">
        <v>1</v>
      </c>
      <c r="R56" s="159">
        <v>2</v>
      </c>
      <c r="S56" s="159">
        <v>2</v>
      </c>
      <c r="T56" s="159">
        <v>6</v>
      </c>
      <c r="U56" s="159">
        <v>2</v>
      </c>
      <c r="V56" s="159">
        <v>3</v>
      </c>
      <c r="W56" s="159">
        <v>3</v>
      </c>
      <c r="X56" s="159">
        <v>1</v>
      </c>
      <c r="Y56" s="159">
        <v>1</v>
      </c>
      <c r="Z56" s="159">
        <v>2</v>
      </c>
      <c r="AA56" s="159">
        <v>8</v>
      </c>
      <c r="AB56" s="159">
        <v>6</v>
      </c>
      <c r="AC56" s="159">
        <v>4</v>
      </c>
      <c r="AD56" s="159">
        <v>3</v>
      </c>
      <c r="AE56" s="159">
        <v>12</v>
      </c>
      <c r="AF56" s="3"/>
      <c r="AG56" s="159"/>
      <c r="AH56" s="159"/>
      <c r="AI56" s="159"/>
      <c r="AJ56" s="159"/>
      <c r="AK56" s="159">
        <v>15</v>
      </c>
    </row>
    <row r="57" spans="1:37" x14ac:dyDescent="0.25">
      <c r="A57" s="161" t="s">
        <v>486</v>
      </c>
      <c r="B57" s="161">
        <v>9</v>
      </c>
      <c r="E57" s="161"/>
      <c r="F57" s="161"/>
      <c r="G57" s="161"/>
      <c r="H57" s="161">
        <v>1</v>
      </c>
      <c r="I57" s="161">
        <v>2</v>
      </c>
      <c r="J57" s="161">
        <v>1</v>
      </c>
      <c r="K57" s="161">
        <v>3</v>
      </c>
      <c r="L57" s="161">
        <v>1</v>
      </c>
      <c r="M57" s="161">
        <v>1</v>
      </c>
      <c r="N57" s="161">
        <v>1</v>
      </c>
      <c r="O57" s="161">
        <v>1</v>
      </c>
      <c r="P57" s="161">
        <v>3</v>
      </c>
      <c r="Q57" s="161">
        <v>1</v>
      </c>
      <c r="R57" s="161">
        <v>3</v>
      </c>
      <c r="S57" s="161">
        <v>1</v>
      </c>
      <c r="T57" s="161">
        <v>4</v>
      </c>
      <c r="U57" s="161">
        <v>3</v>
      </c>
      <c r="V57" s="161">
        <v>5</v>
      </c>
      <c r="W57" s="161">
        <v>2</v>
      </c>
      <c r="X57" s="161">
        <v>8</v>
      </c>
      <c r="Y57" s="161">
        <v>2</v>
      </c>
      <c r="Z57" s="161">
        <v>4</v>
      </c>
      <c r="AA57" s="161">
        <v>3</v>
      </c>
      <c r="AB57" s="161"/>
      <c r="AC57" s="161"/>
      <c r="AD57" s="161"/>
      <c r="AE57" s="161"/>
      <c r="AF57" s="3"/>
      <c r="AG57" s="161"/>
      <c r="AH57" s="161"/>
      <c r="AI57" s="161"/>
      <c r="AJ57" s="161"/>
      <c r="AK57" s="161">
        <v>14</v>
      </c>
    </row>
    <row r="58" spans="1:37" x14ac:dyDescent="0.25">
      <c r="A58" s="162" t="s">
        <v>487</v>
      </c>
      <c r="B58" s="162">
        <v>9</v>
      </c>
      <c r="E58" s="162"/>
      <c r="F58" s="162"/>
      <c r="G58" s="162"/>
      <c r="H58" s="162">
        <v>4</v>
      </c>
      <c r="I58" s="162">
        <v>1</v>
      </c>
      <c r="J58" s="162">
        <v>1</v>
      </c>
      <c r="K58" s="162">
        <v>1</v>
      </c>
      <c r="L58" s="162">
        <v>2</v>
      </c>
      <c r="M58" s="162">
        <v>1</v>
      </c>
      <c r="N58" s="162">
        <v>3</v>
      </c>
      <c r="O58" s="162">
        <v>1</v>
      </c>
      <c r="P58" s="162">
        <v>1</v>
      </c>
      <c r="Q58" s="162">
        <v>4</v>
      </c>
      <c r="R58" s="162">
        <v>2</v>
      </c>
      <c r="S58" s="162">
        <v>1</v>
      </c>
      <c r="T58" s="162">
        <v>1</v>
      </c>
      <c r="U58" s="162">
        <v>1</v>
      </c>
      <c r="V58" s="162">
        <v>1</v>
      </c>
      <c r="W58" s="162">
        <v>9</v>
      </c>
      <c r="X58" s="162">
        <v>1</v>
      </c>
      <c r="Y58" s="162">
        <v>8</v>
      </c>
      <c r="Z58" s="162">
        <v>1</v>
      </c>
      <c r="AA58" s="162"/>
      <c r="AB58" s="162"/>
      <c r="AC58" s="162"/>
      <c r="AD58" s="162"/>
      <c r="AE58" s="162"/>
      <c r="AF58" s="3"/>
      <c r="AG58" s="162"/>
      <c r="AH58" s="162"/>
      <c r="AI58" s="162"/>
      <c r="AJ58" s="162"/>
      <c r="AK58" s="162">
        <v>15</v>
      </c>
    </row>
    <row r="59" spans="1:37" x14ac:dyDescent="0.25">
      <c r="A59" s="162" t="s">
        <v>489</v>
      </c>
      <c r="B59" s="162">
        <v>9</v>
      </c>
      <c r="E59" s="162"/>
      <c r="F59" s="162"/>
      <c r="G59" s="162"/>
      <c r="H59" s="162">
        <v>1</v>
      </c>
      <c r="I59" s="162">
        <v>1</v>
      </c>
      <c r="J59" s="162">
        <v>3</v>
      </c>
      <c r="K59" s="162">
        <v>2</v>
      </c>
      <c r="L59" s="162">
        <v>1</v>
      </c>
      <c r="M59" s="162">
        <v>1</v>
      </c>
      <c r="N59" s="162">
        <v>4</v>
      </c>
      <c r="O59" s="162">
        <v>1</v>
      </c>
      <c r="P59" s="162">
        <v>1</v>
      </c>
      <c r="Q59" s="162">
        <v>1</v>
      </c>
      <c r="R59" s="162">
        <v>2</v>
      </c>
      <c r="S59" s="162">
        <v>1</v>
      </c>
      <c r="T59" s="162">
        <v>2</v>
      </c>
      <c r="U59" s="162">
        <v>4</v>
      </c>
      <c r="V59" s="162">
        <v>1</v>
      </c>
      <c r="W59" s="162">
        <v>1</v>
      </c>
      <c r="X59" s="162">
        <v>6</v>
      </c>
      <c r="Y59" s="162">
        <v>2</v>
      </c>
      <c r="Z59" s="162">
        <v>6</v>
      </c>
      <c r="AA59" s="162">
        <v>5</v>
      </c>
      <c r="AB59" s="162">
        <v>4</v>
      </c>
      <c r="AC59" s="162">
        <v>7</v>
      </c>
      <c r="AD59" s="162"/>
      <c r="AE59" s="162"/>
      <c r="AF59" s="3"/>
      <c r="AG59" s="162"/>
      <c r="AH59" s="162"/>
      <c r="AI59" s="162"/>
      <c r="AJ59" s="162"/>
      <c r="AK59" s="162">
        <v>16</v>
      </c>
    </row>
    <row r="60" spans="1:37" x14ac:dyDescent="0.25">
      <c r="A60" s="163" t="s">
        <v>490</v>
      </c>
      <c r="B60" s="163">
        <v>9</v>
      </c>
      <c r="E60" s="163"/>
      <c r="F60" s="163"/>
      <c r="G60" s="163"/>
      <c r="H60" s="163">
        <v>1</v>
      </c>
      <c r="I60" s="163">
        <v>1</v>
      </c>
      <c r="J60" s="163">
        <v>1</v>
      </c>
      <c r="K60" s="163">
        <v>2</v>
      </c>
      <c r="L60" s="163">
        <v>1</v>
      </c>
      <c r="M60" s="163">
        <v>1</v>
      </c>
      <c r="N60" s="163">
        <v>1</v>
      </c>
      <c r="O60" s="163">
        <v>1</v>
      </c>
      <c r="P60" s="163">
        <v>1</v>
      </c>
      <c r="Q60" s="163">
        <v>1</v>
      </c>
      <c r="R60" s="163">
        <v>2</v>
      </c>
      <c r="S60" s="163">
        <v>2</v>
      </c>
      <c r="T60" s="163">
        <v>5</v>
      </c>
      <c r="U60" s="163">
        <v>4</v>
      </c>
      <c r="V60" s="163">
        <v>3</v>
      </c>
      <c r="W60" s="163">
        <v>2</v>
      </c>
      <c r="X60" s="163">
        <v>1</v>
      </c>
      <c r="Y60" s="163">
        <v>3</v>
      </c>
      <c r="Z60" s="163">
        <v>3</v>
      </c>
      <c r="AA60" s="163">
        <v>3</v>
      </c>
      <c r="AB60" s="163">
        <v>2</v>
      </c>
      <c r="AC60" s="163">
        <v>2</v>
      </c>
      <c r="AD60" s="163">
        <v>1</v>
      </c>
      <c r="AE60" s="163">
        <v>5</v>
      </c>
      <c r="AF60" s="3">
        <v>1</v>
      </c>
      <c r="AG60" s="163">
        <v>3</v>
      </c>
      <c r="AH60" s="163"/>
      <c r="AI60" s="163"/>
      <c r="AJ60" s="163"/>
      <c r="AK60" s="163">
        <v>17</v>
      </c>
    </row>
    <row r="61" spans="1:37" x14ac:dyDescent="0.25">
      <c r="A61" s="164" t="s">
        <v>491</v>
      </c>
      <c r="B61" s="164">
        <v>9</v>
      </c>
      <c r="E61" s="164"/>
      <c r="F61" s="164"/>
      <c r="G61" s="164"/>
      <c r="H61" s="164">
        <v>1</v>
      </c>
      <c r="I61" s="164">
        <v>1</v>
      </c>
      <c r="J61" s="164">
        <v>1</v>
      </c>
      <c r="K61" s="164">
        <v>1</v>
      </c>
      <c r="L61" s="164">
        <v>1</v>
      </c>
      <c r="M61" s="164">
        <v>1</v>
      </c>
      <c r="N61" s="164">
        <v>2</v>
      </c>
      <c r="O61" s="164">
        <v>3</v>
      </c>
      <c r="P61" s="164">
        <v>1</v>
      </c>
      <c r="Q61" s="164">
        <v>1</v>
      </c>
      <c r="R61" s="164">
        <v>3</v>
      </c>
      <c r="S61" s="164">
        <v>2</v>
      </c>
      <c r="T61" s="164">
        <v>1</v>
      </c>
      <c r="U61" s="164">
        <v>1</v>
      </c>
      <c r="V61" s="164">
        <v>1</v>
      </c>
      <c r="W61" s="164">
        <v>17</v>
      </c>
      <c r="X61" s="164">
        <v>7</v>
      </c>
      <c r="Y61" s="164">
        <v>1</v>
      </c>
      <c r="Z61" s="164"/>
      <c r="AA61" s="164"/>
      <c r="AB61" s="164"/>
      <c r="AC61" s="164"/>
      <c r="AD61" s="164"/>
      <c r="AE61" s="164"/>
      <c r="AF61" s="3"/>
      <c r="AG61" s="164"/>
      <c r="AH61" s="164"/>
      <c r="AI61" s="164"/>
      <c r="AJ61" s="164"/>
      <c r="AK61" s="164">
        <v>15</v>
      </c>
    </row>
    <row r="62" spans="1:37" x14ac:dyDescent="0.25">
      <c r="A62" s="165" t="s">
        <v>493</v>
      </c>
      <c r="B62" s="165">
        <v>9</v>
      </c>
      <c r="E62" s="165"/>
      <c r="F62" s="165"/>
      <c r="G62" s="165"/>
      <c r="H62" s="165">
        <v>1</v>
      </c>
      <c r="I62" s="165">
        <v>2</v>
      </c>
      <c r="J62" s="165">
        <v>1</v>
      </c>
      <c r="K62" s="165">
        <v>1</v>
      </c>
      <c r="L62" s="165">
        <v>1</v>
      </c>
      <c r="M62" s="165">
        <v>2</v>
      </c>
      <c r="N62" s="165">
        <v>1</v>
      </c>
      <c r="O62" s="165">
        <v>1</v>
      </c>
      <c r="P62" s="165">
        <v>3</v>
      </c>
      <c r="Q62" s="165">
        <v>2</v>
      </c>
      <c r="R62" s="165">
        <v>1</v>
      </c>
      <c r="S62" s="165">
        <v>4</v>
      </c>
      <c r="T62" s="165">
        <v>2</v>
      </c>
      <c r="U62" s="165">
        <v>4</v>
      </c>
      <c r="V62" s="165">
        <v>1</v>
      </c>
      <c r="W62" s="165">
        <v>1</v>
      </c>
      <c r="X62" s="165">
        <v>6</v>
      </c>
      <c r="Y62" s="165">
        <v>1</v>
      </c>
      <c r="Z62" s="165">
        <v>1</v>
      </c>
      <c r="AA62" s="165">
        <v>7</v>
      </c>
      <c r="AB62" s="165">
        <v>11</v>
      </c>
      <c r="AC62" s="165"/>
      <c r="AD62" s="165"/>
      <c r="AE62" s="165"/>
      <c r="AF62" s="3"/>
      <c r="AG62" s="165"/>
      <c r="AH62" s="165"/>
      <c r="AI62" s="165"/>
      <c r="AJ62" s="165"/>
      <c r="AK62" s="165">
        <v>16</v>
      </c>
    </row>
    <row r="63" spans="1:37" x14ac:dyDescent="0.25">
      <c r="A63" s="165" t="s">
        <v>495</v>
      </c>
      <c r="B63" s="165">
        <v>9</v>
      </c>
      <c r="E63" s="165"/>
      <c r="F63" s="165"/>
      <c r="G63" s="165"/>
      <c r="H63" s="165">
        <v>1</v>
      </c>
      <c r="I63" s="165">
        <v>1</v>
      </c>
      <c r="J63" s="165">
        <v>1</v>
      </c>
      <c r="K63" s="165">
        <v>2</v>
      </c>
      <c r="L63" s="165">
        <v>2</v>
      </c>
      <c r="M63" s="165">
        <v>1</v>
      </c>
      <c r="N63" s="165">
        <v>2</v>
      </c>
      <c r="O63" s="165">
        <v>4</v>
      </c>
      <c r="P63" s="165">
        <v>1</v>
      </c>
      <c r="Q63" s="165">
        <v>2</v>
      </c>
      <c r="R63" s="165">
        <v>2</v>
      </c>
      <c r="S63" s="165">
        <v>1</v>
      </c>
      <c r="T63" s="165">
        <v>3</v>
      </c>
      <c r="U63" s="165">
        <v>1</v>
      </c>
      <c r="V63" s="165">
        <v>1</v>
      </c>
      <c r="W63" s="165">
        <v>1</v>
      </c>
      <c r="X63" s="165">
        <v>1</v>
      </c>
      <c r="Y63" s="165">
        <v>1</v>
      </c>
      <c r="Z63" s="165">
        <v>12</v>
      </c>
      <c r="AA63" s="165">
        <v>6</v>
      </c>
      <c r="AB63" s="165">
        <v>4</v>
      </c>
      <c r="AC63" s="165"/>
      <c r="AD63" s="165"/>
      <c r="AE63" s="165"/>
      <c r="AF63" s="3"/>
      <c r="AG63" s="165"/>
      <c r="AH63" s="165"/>
      <c r="AI63" s="165"/>
      <c r="AJ63" s="165"/>
      <c r="AK63" s="165">
        <v>18</v>
      </c>
    </row>
    <row r="64" spans="1:37" x14ac:dyDescent="0.25">
      <c r="A64" s="165" t="s">
        <v>496</v>
      </c>
      <c r="B64" s="165">
        <v>9</v>
      </c>
      <c r="E64" s="165"/>
      <c r="F64" s="165"/>
      <c r="G64" s="165"/>
      <c r="H64" s="165">
        <v>1</v>
      </c>
      <c r="I64" s="165">
        <v>1</v>
      </c>
      <c r="J64" s="165">
        <v>3</v>
      </c>
      <c r="K64" s="165">
        <v>1</v>
      </c>
      <c r="L64" s="165">
        <v>1</v>
      </c>
      <c r="M64" s="165">
        <v>2</v>
      </c>
      <c r="N64" s="165">
        <v>2</v>
      </c>
      <c r="O64" s="165">
        <v>1</v>
      </c>
      <c r="P64" s="165">
        <v>1</v>
      </c>
      <c r="Q64" s="165">
        <v>1</v>
      </c>
      <c r="R64" s="165">
        <v>1</v>
      </c>
      <c r="S64" s="165">
        <v>3</v>
      </c>
      <c r="T64" s="165">
        <v>1</v>
      </c>
      <c r="U64" s="165">
        <v>1</v>
      </c>
      <c r="V64" s="165">
        <v>3</v>
      </c>
      <c r="W64" s="165">
        <v>9</v>
      </c>
      <c r="X64" s="165">
        <v>1</v>
      </c>
      <c r="Y64" s="165">
        <v>8</v>
      </c>
      <c r="Z64" s="165">
        <v>8</v>
      </c>
      <c r="AA64" s="165">
        <v>2</v>
      </c>
      <c r="AB64" s="165">
        <v>2</v>
      </c>
      <c r="AC64" s="165"/>
      <c r="AD64" s="165"/>
      <c r="AE64" s="165"/>
      <c r="AF64" s="3"/>
      <c r="AG64" s="165"/>
      <c r="AH64" s="165"/>
      <c r="AI64" s="165"/>
      <c r="AJ64" s="165"/>
      <c r="AK64" s="165">
        <v>15</v>
      </c>
    </row>
    <row r="65" spans="1:54" x14ac:dyDescent="0.25">
      <c r="A65" s="165" t="s">
        <v>497</v>
      </c>
      <c r="B65" s="165">
        <v>9</v>
      </c>
      <c r="E65" s="165"/>
      <c r="F65" s="165"/>
      <c r="G65" s="165"/>
      <c r="H65" s="165">
        <v>1</v>
      </c>
      <c r="I65" s="165">
        <v>1</v>
      </c>
      <c r="J65" s="165">
        <v>1</v>
      </c>
      <c r="K65" s="165">
        <v>1</v>
      </c>
      <c r="L65" s="165">
        <v>1</v>
      </c>
      <c r="M65" s="165">
        <v>1</v>
      </c>
      <c r="N65" s="165">
        <v>3</v>
      </c>
      <c r="O65" s="165">
        <v>2</v>
      </c>
      <c r="P65" s="165">
        <v>2</v>
      </c>
      <c r="Q65" s="165">
        <v>1</v>
      </c>
      <c r="R65" s="165">
        <v>5</v>
      </c>
      <c r="S65" s="165">
        <v>1</v>
      </c>
      <c r="T65" s="165">
        <v>8</v>
      </c>
      <c r="U65" s="165">
        <v>2</v>
      </c>
      <c r="V65" s="165">
        <v>4</v>
      </c>
      <c r="W65" s="165">
        <v>3</v>
      </c>
      <c r="X65" s="165">
        <v>3</v>
      </c>
      <c r="Y65" s="165">
        <v>1</v>
      </c>
      <c r="Z65" s="165">
        <v>1</v>
      </c>
      <c r="AA65" s="165">
        <v>1</v>
      </c>
      <c r="AB65" s="165">
        <v>4</v>
      </c>
      <c r="AC65" s="165">
        <v>1</v>
      </c>
      <c r="AD65" s="165">
        <v>3</v>
      </c>
      <c r="AE65" s="165">
        <v>6</v>
      </c>
      <c r="AF65" s="3"/>
      <c r="AG65" s="165"/>
      <c r="AH65" s="165"/>
      <c r="AI65" s="165"/>
      <c r="AJ65" s="165"/>
      <c r="AK65" s="165">
        <v>14</v>
      </c>
    </row>
    <row r="66" spans="1:54" x14ac:dyDescent="0.25">
      <c r="A66" s="169" t="s">
        <v>500</v>
      </c>
      <c r="B66" s="169">
        <v>9</v>
      </c>
      <c r="E66" s="169"/>
      <c r="F66" s="169"/>
      <c r="G66" s="169"/>
      <c r="H66" s="169">
        <v>1</v>
      </c>
      <c r="I66" s="169">
        <v>1</v>
      </c>
      <c r="J66" s="169">
        <v>1</v>
      </c>
      <c r="K66" s="169">
        <v>1</v>
      </c>
      <c r="L66" s="169">
        <v>1</v>
      </c>
      <c r="M66" s="169">
        <v>1</v>
      </c>
      <c r="N66" s="169">
        <v>1</v>
      </c>
      <c r="O66" s="169">
        <v>1</v>
      </c>
      <c r="P66" s="169">
        <v>1</v>
      </c>
      <c r="Q66" s="169">
        <v>2</v>
      </c>
      <c r="R66" s="169">
        <v>1</v>
      </c>
      <c r="S66" s="169">
        <v>2</v>
      </c>
      <c r="T66" s="169">
        <v>1</v>
      </c>
      <c r="U66" s="169">
        <v>2</v>
      </c>
      <c r="V66" s="169">
        <v>6</v>
      </c>
      <c r="W66" s="169">
        <v>1</v>
      </c>
      <c r="X66" s="169">
        <v>3</v>
      </c>
      <c r="Y66" s="169">
        <v>3</v>
      </c>
      <c r="Z66" s="169">
        <v>4</v>
      </c>
      <c r="AA66" s="169">
        <v>2</v>
      </c>
      <c r="AB66" s="169">
        <v>4</v>
      </c>
      <c r="AC66" s="169">
        <v>4</v>
      </c>
      <c r="AD66" s="169">
        <v>3</v>
      </c>
      <c r="AE66" s="169">
        <v>2</v>
      </c>
      <c r="AF66" s="3">
        <v>4</v>
      </c>
      <c r="AG66" s="169"/>
      <c r="AH66" s="169"/>
      <c r="AI66" s="169"/>
      <c r="AJ66" s="169"/>
      <c r="AK66" s="169">
        <v>18</v>
      </c>
    </row>
    <row r="67" spans="1:54" x14ac:dyDescent="0.25">
      <c r="A67" s="169" t="s">
        <v>502</v>
      </c>
      <c r="B67" s="169">
        <v>9</v>
      </c>
      <c r="E67" s="169"/>
      <c r="F67" s="169"/>
      <c r="G67" s="169"/>
      <c r="H67" s="169">
        <v>1</v>
      </c>
      <c r="I67" s="169">
        <v>1</v>
      </c>
      <c r="J67" s="169">
        <v>1</v>
      </c>
      <c r="K67" s="169">
        <v>1</v>
      </c>
      <c r="L67" s="169">
        <v>1</v>
      </c>
      <c r="M67" s="169">
        <v>1</v>
      </c>
      <c r="N67" s="169">
        <v>1</v>
      </c>
      <c r="O67" s="169">
        <v>1</v>
      </c>
      <c r="P67" s="169">
        <v>2</v>
      </c>
      <c r="Q67" s="169">
        <v>4</v>
      </c>
      <c r="R67" s="169">
        <v>3</v>
      </c>
      <c r="S67" s="169">
        <v>4</v>
      </c>
      <c r="T67" s="169">
        <v>4</v>
      </c>
      <c r="U67" s="169">
        <v>2</v>
      </c>
      <c r="V67" s="169">
        <v>1</v>
      </c>
      <c r="W67" s="169">
        <v>5</v>
      </c>
      <c r="X67" s="169">
        <v>1</v>
      </c>
      <c r="Y67" s="169">
        <v>1</v>
      </c>
      <c r="Z67" s="169">
        <v>8</v>
      </c>
      <c r="AA67" s="169">
        <v>2</v>
      </c>
      <c r="AB67" s="169">
        <v>3</v>
      </c>
      <c r="AC67" s="169">
        <v>7</v>
      </c>
      <c r="AD67" s="169">
        <v>2</v>
      </c>
      <c r="AE67" s="169"/>
      <c r="AF67" s="3"/>
      <c r="AG67" s="169"/>
      <c r="AH67" s="169"/>
      <c r="AI67" s="169"/>
      <c r="AJ67" s="169"/>
      <c r="AK67" s="169">
        <v>15</v>
      </c>
    </row>
    <row r="68" spans="1:54" x14ac:dyDescent="0.25">
      <c r="A68" s="171" t="s">
        <v>509</v>
      </c>
      <c r="B68" s="171">
        <v>9</v>
      </c>
      <c r="E68" s="171"/>
      <c r="F68" s="171"/>
      <c r="G68" s="171"/>
      <c r="H68" s="171">
        <v>1</v>
      </c>
      <c r="I68" s="171">
        <v>1</v>
      </c>
      <c r="J68" s="171">
        <v>1</v>
      </c>
      <c r="K68" s="171">
        <v>6</v>
      </c>
      <c r="L68" s="171">
        <v>1</v>
      </c>
      <c r="M68" s="171">
        <v>3</v>
      </c>
      <c r="N68" s="171">
        <v>2</v>
      </c>
      <c r="O68" s="171">
        <v>3</v>
      </c>
      <c r="P68" s="171">
        <v>1</v>
      </c>
      <c r="Q68" s="171">
        <v>2</v>
      </c>
      <c r="R68" s="171">
        <v>3</v>
      </c>
      <c r="S68" s="171">
        <v>2</v>
      </c>
      <c r="T68" s="171">
        <v>1</v>
      </c>
      <c r="U68" s="171">
        <v>2</v>
      </c>
      <c r="V68" s="171">
        <v>2</v>
      </c>
      <c r="W68" s="171">
        <v>2</v>
      </c>
      <c r="X68" s="171">
        <v>1</v>
      </c>
      <c r="Y68" s="171">
        <v>2</v>
      </c>
      <c r="Z68" s="171">
        <v>1</v>
      </c>
      <c r="AA68" s="171">
        <v>1</v>
      </c>
      <c r="AB68" s="171">
        <v>1</v>
      </c>
      <c r="AC68" s="171">
        <v>1</v>
      </c>
      <c r="AD68" s="171">
        <v>3</v>
      </c>
      <c r="AE68" s="171"/>
      <c r="AF68" s="3"/>
      <c r="AG68" s="171"/>
      <c r="AH68" s="171"/>
      <c r="AI68" s="171"/>
      <c r="AJ68" s="171"/>
      <c r="AK68" s="171">
        <v>14</v>
      </c>
    </row>
    <row r="69" spans="1:54" x14ac:dyDescent="0.25">
      <c r="A69" s="171" t="s">
        <v>510</v>
      </c>
      <c r="B69" s="171">
        <v>9</v>
      </c>
      <c r="E69" s="171"/>
      <c r="F69" s="171"/>
      <c r="G69" s="171"/>
      <c r="H69" s="171">
        <v>1</v>
      </c>
      <c r="I69" s="171">
        <v>2</v>
      </c>
      <c r="J69" s="171">
        <v>1</v>
      </c>
      <c r="K69" s="171">
        <v>3</v>
      </c>
      <c r="L69" s="171">
        <v>2</v>
      </c>
      <c r="M69" s="171">
        <v>2</v>
      </c>
      <c r="N69" s="171">
        <v>1</v>
      </c>
      <c r="O69" s="171">
        <v>4</v>
      </c>
      <c r="P69" s="171">
        <v>1</v>
      </c>
      <c r="Q69" s="171">
        <v>1</v>
      </c>
      <c r="R69" s="171">
        <v>1</v>
      </c>
      <c r="S69" s="171">
        <v>1</v>
      </c>
      <c r="T69" s="171">
        <v>1</v>
      </c>
      <c r="U69" s="171">
        <v>1</v>
      </c>
      <c r="V69" s="171">
        <v>2</v>
      </c>
      <c r="W69" s="171">
        <v>5</v>
      </c>
      <c r="X69" s="171">
        <v>2</v>
      </c>
      <c r="Y69" s="171">
        <v>1</v>
      </c>
      <c r="Z69" s="171">
        <v>7</v>
      </c>
      <c r="AA69" s="171">
        <v>3</v>
      </c>
      <c r="AB69" s="171">
        <v>1</v>
      </c>
      <c r="AC69" s="171">
        <v>1</v>
      </c>
      <c r="AD69" s="171">
        <v>10</v>
      </c>
      <c r="AE69" s="171"/>
      <c r="AF69" s="3"/>
      <c r="AG69" s="171"/>
      <c r="AH69" s="171"/>
      <c r="AI69" s="171"/>
      <c r="AJ69" s="171"/>
      <c r="AK69" s="171">
        <v>16</v>
      </c>
    </row>
    <row r="70" spans="1:54" x14ac:dyDescent="0.25">
      <c r="A70" s="171" t="s">
        <v>511</v>
      </c>
      <c r="B70" s="171">
        <v>9</v>
      </c>
      <c r="E70" s="171"/>
      <c r="F70" s="171"/>
      <c r="G70" s="171"/>
      <c r="H70" s="171">
        <v>1</v>
      </c>
      <c r="I70" s="171">
        <v>1</v>
      </c>
      <c r="J70" s="171">
        <v>3</v>
      </c>
      <c r="K70" s="171">
        <v>1</v>
      </c>
      <c r="L70" s="171">
        <v>2</v>
      </c>
      <c r="M70" s="171">
        <v>1</v>
      </c>
      <c r="N70" s="171">
        <v>1</v>
      </c>
      <c r="O70" s="171">
        <v>1</v>
      </c>
      <c r="P70" s="171">
        <v>7</v>
      </c>
      <c r="Q70" s="171">
        <v>2</v>
      </c>
      <c r="R70" s="171">
        <v>5</v>
      </c>
      <c r="S70" s="171">
        <v>1</v>
      </c>
      <c r="T70" s="171">
        <v>1</v>
      </c>
      <c r="U70" s="171">
        <v>1</v>
      </c>
      <c r="V70" s="171">
        <v>5</v>
      </c>
      <c r="W70" s="171">
        <v>4</v>
      </c>
      <c r="X70" s="171">
        <v>2</v>
      </c>
      <c r="Y70" s="171">
        <v>1</v>
      </c>
      <c r="Z70" s="171">
        <v>2</v>
      </c>
      <c r="AA70" s="171">
        <v>5</v>
      </c>
      <c r="AB70" s="171">
        <v>2</v>
      </c>
      <c r="AC70" s="171">
        <v>1</v>
      </c>
      <c r="AD70" s="171"/>
      <c r="AE70" s="171"/>
      <c r="AF70" s="3"/>
      <c r="AG70" s="171"/>
      <c r="AH70" s="171"/>
      <c r="AI70" s="171"/>
      <c r="AJ70" s="171"/>
      <c r="AK70" s="171">
        <v>14</v>
      </c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</row>
    <row r="71" spans="1:54" x14ac:dyDescent="0.25">
      <c r="A71" s="172" t="s">
        <v>515</v>
      </c>
      <c r="B71" s="172">
        <v>9</v>
      </c>
      <c r="E71" s="172"/>
      <c r="F71" s="172"/>
      <c r="G71" s="172"/>
      <c r="H71" s="172">
        <v>1</v>
      </c>
      <c r="I71" s="172">
        <v>1</v>
      </c>
      <c r="J71" s="172">
        <v>1</v>
      </c>
      <c r="K71" s="172">
        <v>2</v>
      </c>
      <c r="L71" s="172">
        <v>1</v>
      </c>
      <c r="M71" s="172">
        <v>1</v>
      </c>
      <c r="N71" s="172">
        <v>4</v>
      </c>
      <c r="O71" s="172">
        <v>1</v>
      </c>
      <c r="P71" s="172">
        <v>1</v>
      </c>
      <c r="Q71" s="172">
        <v>2</v>
      </c>
      <c r="R71" s="172">
        <v>1</v>
      </c>
      <c r="S71" s="172">
        <v>6</v>
      </c>
      <c r="T71" s="172">
        <v>3</v>
      </c>
      <c r="U71" s="172">
        <v>2</v>
      </c>
      <c r="V71" s="172">
        <v>2</v>
      </c>
      <c r="W71" s="172">
        <v>4</v>
      </c>
      <c r="X71" s="172"/>
      <c r="Y71" s="172"/>
      <c r="Z71" s="172"/>
      <c r="AA71" s="172"/>
      <c r="AB71" s="172"/>
      <c r="AC71" s="172"/>
      <c r="AD71" s="172"/>
      <c r="AE71" s="172"/>
      <c r="AF71" s="3"/>
      <c r="AG71" s="172"/>
      <c r="AH71" s="172"/>
      <c r="AI71" s="172"/>
      <c r="AJ71" s="172"/>
      <c r="AK71" s="172">
        <v>15</v>
      </c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72"/>
      <c r="BB71" s="172"/>
    </row>
    <row r="72" spans="1:54" x14ac:dyDescent="0.25">
      <c r="A72" s="172" t="s">
        <v>516</v>
      </c>
      <c r="B72" s="172">
        <v>9</v>
      </c>
      <c r="E72" s="172"/>
      <c r="F72" s="172"/>
      <c r="G72" s="172"/>
      <c r="H72" s="172">
        <v>1</v>
      </c>
      <c r="I72" s="172">
        <v>1</v>
      </c>
      <c r="J72" s="172">
        <v>1</v>
      </c>
      <c r="K72" s="172">
        <v>1</v>
      </c>
      <c r="L72" s="172">
        <v>1</v>
      </c>
      <c r="M72" s="172">
        <v>1</v>
      </c>
      <c r="N72" s="172">
        <v>2</v>
      </c>
      <c r="O72" s="172">
        <v>1</v>
      </c>
      <c r="P72" s="172">
        <v>1</v>
      </c>
      <c r="Q72" s="172">
        <v>1</v>
      </c>
      <c r="R72" s="172">
        <v>1</v>
      </c>
      <c r="S72" s="172">
        <v>3</v>
      </c>
      <c r="T72" s="172">
        <v>1</v>
      </c>
      <c r="U72" s="172">
        <v>1</v>
      </c>
      <c r="V72" s="172">
        <v>3</v>
      </c>
      <c r="W72" s="172">
        <v>4</v>
      </c>
      <c r="X72" s="172">
        <v>1</v>
      </c>
      <c r="Y72" s="172">
        <v>2</v>
      </c>
      <c r="Z72" s="172">
        <v>5</v>
      </c>
      <c r="AA72" s="172">
        <v>6</v>
      </c>
      <c r="AB72" s="172"/>
      <c r="AC72" s="172"/>
      <c r="AD72" s="172"/>
      <c r="AE72" s="172"/>
      <c r="AF72" s="3"/>
      <c r="AG72" s="172"/>
      <c r="AH72" s="172"/>
      <c r="AI72" s="172"/>
      <c r="AJ72" s="172"/>
      <c r="AK72" s="172">
        <v>18</v>
      </c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72"/>
      <c r="BB72" s="172"/>
    </row>
    <row r="73" spans="1:54" x14ac:dyDescent="0.25">
      <c r="A73" s="172" t="s">
        <v>517</v>
      </c>
      <c r="B73" s="172">
        <v>9</v>
      </c>
      <c r="E73" s="172"/>
      <c r="F73" s="172"/>
      <c r="G73" s="172"/>
      <c r="H73" s="172">
        <v>2</v>
      </c>
      <c r="I73" s="172">
        <v>1</v>
      </c>
      <c r="J73" s="172">
        <v>4</v>
      </c>
      <c r="K73" s="172">
        <v>1</v>
      </c>
      <c r="L73" s="172">
        <v>1</v>
      </c>
      <c r="M73" s="172">
        <v>2</v>
      </c>
      <c r="N73" s="172">
        <v>1</v>
      </c>
      <c r="O73" s="172">
        <v>1</v>
      </c>
      <c r="P73" s="172">
        <v>1</v>
      </c>
      <c r="Q73" s="172">
        <v>1</v>
      </c>
      <c r="R73" s="172">
        <v>2</v>
      </c>
      <c r="S73" s="172">
        <v>2</v>
      </c>
      <c r="T73" s="172">
        <v>8</v>
      </c>
      <c r="U73" s="172">
        <v>2</v>
      </c>
      <c r="V73" s="172">
        <v>2</v>
      </c>
      <c r="W73" s="172">
        <v>3</v>
      </c>
      <c r="X73" s="172">
        <v>11</v>
      </c>
      <c r="Y73" s="172">
        <v>1</v>
      </c>
      <c r="Z73" s="172">
        <v>2</v>
      </c>
      <c r="AA73" s="172">
        <v>6</v>
      </c>
      <c r="AB73" s="172"/>
      <c r="AC73" s="172"/>
      <c r="AD73" s="172"/>
      <c r="AE73" s="172"/>
      <c r="AF73" s="3"/>
      <c r="AG73" s="172"/>
      <c r="AH73" s="172"/>
      <c r="AI73" s="172"/>
      <c r="AJ73" s="172"/>
      <c r="AK73" s="172">
        <v>14</v>
      </c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72"/>
      <c r="BB73" s="172"/>
    </row>
    <row r="74" spans="1:54" x14ac:dyDescent="0.25">
      <c r="A74" s="172" t="s">
        <v>518</v>
      </c>
      <c r="B74" s="172">
        <v>9</v>
      </c>
      <c r="E74" s="172"/>
      <c r="F74" s="172"/>
      <c r="G74" s="172"/>
      <c r="H74" s="172">
        <v>1</v>
      </c>
      <c r="I74" s="172">
        <v>1</v>
      </c>
      <c r="J74" s="172">
        <v>2</v>
      </c>
      <c r="K74" s="172">
        <v>1</v>
      </c>
      <c r="L74" s="172">
        <v>1</v>
      </c>
      <c r="M74" s="172">
        <v>1</v>
      </c>
      <c r="N74" s="172">
        <v>3</v>
      </c>
      <c r="O74" s="172">
        <v>1</v>
      </c>
      <c r="P74" s="172">
        <v>3</v>
      </c>
      <c r="Q74" s="172">
        <v>2</v>
      </c>
      <c r="R74" s="172">
        <v>5</v>
      </c>
      <c r="S74" s="172">
        <v>1</v>
      </c>
      <c r="T74" s="172">
        <v>3</v>
      </c>
      <c r="U74" s="172">
        <v>2</v>
      </c>
      <c r="V74" s="172">
        <v>1</v>
      </c>
      <c r="W74" s="172">
        <v>1</v>
      </c>
      <c r="X74" s="172">
        <v>1</v>
      </c>
      <c r="Y74" s="172">
        <v>1</v>
      </c>
      <c r="Z74" s="172">
        <v>3</v>
      </c>
      <c r="AA74" s="172">
        <v>5</v>
      </c>
      <c r="AB74" s="172">
        <v>6</v>
      </c>
      <c r="AC74" s="172">
        <v>7</v>
      </c>
      <c r="AD74" s="172">
        <v>2</v>
      </c>
      <c r="AE74" s="172"/>
      <c r="AF74" s="3"/>
      <c r="AG74" s="172"/>
      <c r="AH74" s="172"/>
      <c r="AI74" s="172"/>
      <c r="AJ74" s="172"/>
      <c r="AK74" s="172">
        <v>17</v>
      </c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72"/>
      <c r="BB74" s="172"/>
    </row>
    <row r="75" spans="1:54" x14ac:dyDescent="0.25">
      <c r="A75" s="173" t="s">
        <v>523</v>
      </c>
      <c r="B75" s="173">
        <v>9</v>
      </c>
      <c r="E75" s="173"/>
      <c r="F75" s="173"/>
      <c r="G75" s="173"/>
      <c r="H75" s="173">
        <v>1</v>
      </c>
      <c r="I75" s="173">
        <v>2</v>
      </c>
      <c r="J75" s="173">
        <v>2</v>
      </c>
      <c r="K75" s="173">
        <v>2</v>
      </c>
      <c r="L75" s="173">
        <v>1</v>
      </c>
      <c r="M75" s="173">
        <v>1</v>
      </c>
      <c r="N75" s="173">
        <v>3</v>
      </c>
      <c r="O75" s="173">
        <v>1</v>
      </c>
      <c r="P75" s="173">
        <v>2</v>
      </c>
      <c r="Q75" s="173">
        <v>1</v>
      </c>
      <c r="R75" s="173">
        <v>1</v>
      </c>
      <c r="S75" s="173">
        <v>4</v>
      </c>
      <c r="T75" s="173">
        <v>1</v>
      </c>
      <c r="U75" s="173">
        <v>1</v>
      </c>
      <c r="V75" s="173">
        <v>2</v>
      </c>
      <c r="W75" s="173">
        <v>1</v>
      </c>
      <c r="X75" s="173">
        <v>3</v>
      </c>
      <c r="Y75" s="173">
        <v>6</v>
      </c>
      <c r="Z75" s="173">
        <v>3</v>
      </c>
      <c r="AA75" s="173">
        <v>3</v>
      </c>
      <c r="AB75" s="173">
        <v>3</v>
      </c>
      <c r="AC75" s="173">
        <v>1</v>
      </c>
      <c r="AD75" s="173">
        <v>2</v>
      </c>
      <c r="AE75" s="173">
        <v>2</v>
      </c>
      <c r="AF75" s="3">
        <v>7</v>
      </c>
      <c r="AG75" s="173"/>
      <c r="AH75" s="173"/>
      <c r="AI75" s="173"/>
      <c r="AJ75" s="173"/>
      <c r="AK75" s="173">
        <v>17</v>
      </c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72"/>
      <c r="BB75" s="172"/>
    </row>
    <row r="76" spans="1:54" x14ac:dyDescent="0.25">
      <c r="A76" s="175" t="s">
        <v>524</v>
      </c>
      <c r="B76" s="175">
        <v>9</v>
      </c>
      <c r="E76" s="175"/>
      <c r="F76" s="175"/>
      <c r="G76" s="175"/>
      <c r="H76" s="175">
        <v>1</v>
      </c>
      <c r="I76" s="175">
        <v>1</v>
      </c>
      <c r="J76" s="175">
        <v>2</v>
      </c>
      <c r="K76" s="175">
        <v>2</v>
      </c>
      <c r="L76" s="175">
        <v>1</v>
      </c>
      <c r="M76" s="175">
        <v>4</v>
      </c>
      <c r="N76" s="175">
        <v>1</v>
      </c>
      <c r="O76" s="175">
        <v>3</v>
      </c>
      <c r="P76" s="175">
        <v>1</v>
      </c>
      <c r="Q76" s="175">
        <v>1</v>
      </c>
      <c r="R76" s="175">
        <v>2</v>
      </c>
      <c r="S76" s="175">
        <v>2</v>
      </c>
      <c r="T76" s="175">
        <v>6</v>
      </c>
      <c r="U76" s="175">
        <v>3</v>
      </c>
      <c r="V76" s="175">
        <v>3</v>
      </c>
      <c r="W76" s="175">
        <v>1</v>
      </c>
      <c r="X76" s="175">
        <v>3</v>
      </c>
      <c r="Y76" s="175">
        <v>1</v>
      </c>
      <c r="Z76" s="175">
        <v>6</v>
      </c>
      <c r="AA76" s="175">
        <v>1</v>
      </c>
      <c r="AB76" s="175">
        <v>9</v>
      </c>
      <c r="AC76" s="175">
        <v>3</v>
      </c>
      <c r="AD76" s="175"/>
      <c r="AE76" s="175"/>
      <c r="AF76" s="3"/>
      <c r="AG76" s="175"/>
      <c r="AH76" s="175"/>
      <c r="AI76" s="175"/>
      <c r="AJ76" s="175"/>
      <c r="AK76" s="175">
        <v>14</v>
      </c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</row>
    <row r="77" spans="1:54" x14ac:dyDescent="0.25">
      <c r="A77" s="175" t="s">
        <v>525</v>
      </c>
      <c r="B77" s="175">
        <v>9</v>
      </c>
      <c r="E77" s="175"/>
      <c r="F77" s="175"/>
      <c r="G77" s="175"/>
      <c r="H77" s="175">
        <v>1</v>
      </c>
      <c r="I77" s="175">
        <v>1</v>
      </c>
      <c r="J77" s="175">
        <v>1</v>
      </c>
      <c r="K77" s="175">
        <v>4</v>
      </c>
      <c r="L77" s="175">
        <v>2</v>
      </c>
      <c r="M77" s="175">
        <v>1</v>
      </c>
      <c r="N77" s="175">
        <v>1</v>
      </c>
      <c r="O77" s="175">
        <v>1</v>
      </c>
      <c r="P77" s="175">
        <v>1</v>
      </c>
      <c r="Q77" s="175">
        <v>2</v>
      </c>
      <c r="R77" s="175">
        <v>1</v>
      </c>
      <c r="S77" s="175">
        <v>2</v>
      </c>
      <c r="T77" s="175">
        <v>1</v>
      </c>
      <c r="U77" s="175">
        <v>1</v>
      </c>
      <c r="V77" s="175">
        <v>1</v>
      </c>
      <c r="W77" s="175">
        <v>9</v>
      </c>
      <c r="X77" s="175">
        <v>6</v>
      </c>
      <c r="Y77" s="175">
        <v>6</v>
      </c>
      <c r="Z77" s="175">
        <v>2</v>
      </c>
      <c r="AA77" s="175">
        <v>1</v>
      </c>
      <c r="AB77" s="175">
        <v>2</v>
      </c>
      <c r="AC77" s="175">
        <v>4</v>
      </c>
      <c r="AD77" s="175"/>
      <c r="AE77" s="175"/>
      <c r="AF77" s="3"/>
      <c r="AG77" s="175"/>
      <c r="AH77" s="175"/>
      <c r="AI77" s="175"/>
      <c r="AJ77" s="175"/>
      <c r="AK77" s="175">
        <v>16</v>
      </c>
    </row>
    <row r="78" spans="1:54" x14ac:dyDescent="0.25">
      <c r="A78" s="175" t="s">
        <v>526</v>
      </c>
      <c r="B78" s="175">
        <v>9</v>
      </c>
      <c r="E78" s="175"/>
      <c r="F78" s="175"/>
      <c r="G78" s="175"/>
      <c r="H78" s="175">
        <v>2</v>
      </c>
      <c r="I78" s="175">
        <v>1</v>
      </c>
      <c r="J78" s="175">
        <v>1</v>
      </c>
      <c r="K78" s="175">
        <v>1</v>
      </c>
      <c r="L78" s="175">
        <v>1</v>
      </c>
      <c r="M78" s="175">
        <v>1</v>
      </c>
      <c r="N78" s="175">
        <v>2</v>
      </c>
      <c r="O78" s="175">
        <v>2</v>
      </c>
      <c r="P78" s="175">
        <v>1</v>
      </c>
      <c r="Q78" s="175">
        <v>1</v>
      </c>
      <c r="R78" s="175">
        <v>2</v>
      </c>
      <c r="S78" s="175">
        <v>1</v>
      </c>
      <c r="T78" s="175">
        <v>1</v>
      </c>
      <c r="U78" s="175">
        <v>2</v>
      </c>
      <c r="V78" s="175">
        <v>1</v>
      </c>
      <c r="W78" s="175">
        <v>3</v>
      </c>
      <c r="X78" s="175">
        <v>9</v>
      </c>
      <c r="Y78" s="175">
        <v>2</v>
      </c>
      <c r="Z78" s="175">
        <v>1</v>
      </c>
      <c r="AA78" s="175">
        <v>2</v>
      </c>
      <c r="AB78" s="175">
        <v>2</v>
      </c>
      <c r="AC78" s="175">
        <v>1</v>
      </c>
      <c r="AD78" s="175">
        <v>7</v>
      </c>
      <c r="AE78" s="175">
        <v>5</v>
      </c>
      <c r="AF78" s="3"/>
      <c r="AG78" s="175"/>
      <c r="AH78" s="175"/>
      <c r="AI78" s="175"/>
      <c r="AJ78" s="175"/>
      <c r="AK78" s="175">
        <v>16</v>
      </c>
    </row>
    <row r="79" spans="1:54" x14ac:dyDescent="0.25">
      <c r="A79" s="175" t="s">
        <v>528</v>
      </c>
      <c r="B79" s="175">
        <v>9</v>
      </c>
      <c r="E79" s="175"/>
      <c r="F79" s="175"/>
      <c r="G79" s="175"/>
      <c r="H79" s="175">
        <v>1</v>
      </c>
      <c r="I79" s="175">
        <v>1</v>
      </c>
      <c r="J79" s="175">
        <v>1</v>
      </c>
      <c r="K79" s="175">
        <v>1</v>
      </c>
      <c r="L79" s="175">
        <v>2</v>
      </c>
      <c r="M79" s="175">
        <v>1</v>
      </c>
      <c r="N79" s="175">
        <v>1</v>
      </c>
      <c r="O79" s="175">
        <v>1</v>
      </c>
      <c r="P79" s="175">
        <v>1</v>
      </c>
      <c r="Q79" s="175">
        <v>2</v>
      </c>
      <c r="R79" s="175">
        <v>1</v>
      </c>
      <c r="S79" s="175">
        <v>2</v>
      </c>
      <c r="T79" s="175">
        <v>2</v>
      </c>
      <c r="U79" s="175">
        <v>2</v>
      </c>
      <c r="V79" s="175">
        <v>3</v>
      </c>
      <c r="W79" s="175">
        <v>1</v>
      </c>
      <c r="X79" s="175">
        <v>1</v>
      </c>
      <c r="Y79" s="175">
        <v>5</v>
      </c>
      <c r="Z79" s="175">
        <v>3</v>
      </c>
      <c r="AA79" s="175">
        <v>7</v>
      </c>
      <c r="AB79" s="175">
        <v>2</v>
      </c>
      <c r="AC79" s="175">
        <v>5</v>
      </c>
      <c r="AD79" s="175">
        <v>5</v>
      </c>
      <c r="AE79" s="175">
        <v>3</v>
      </c>
      <c r="AF79" s="3"/>
      <c r="AG79" s="175"/>
      <c r="AH79" s="175"/>
      <c r="AI79" s="175"/>
      <c r="AJ79" s="175"/>
      <c r="AK79" s="175">
        <v>18</v>
      </c>
    </row>
    <row r="80" spans="1:54" x14ac:dyDescent="0.25">
      <c r="A80" s="175" t="s">
        <v>529</v>
      </c>
      <c r="B80" s="175">
        <v>9</v>
      </c>
      <c r="E80" s="175"/>
      <c r="F80" s="175"/>
      <c r="G80" s="175"/>
      <c r="H80" s="175">
        <v>1</v>
      </c>
      <c r="I80" s="175">
        <v>2</v>
      </c>
      <c r="J80" s="175">
        <v>1</v>
      </c>
      <c r="K80" s="175">
        <v>2</v>
      </c>
      <c r="L80" s="175">
        <v>1</v>
      </c>
      <c r="M80" s="175">
        <v>2</v>
      </c>
      <c r="N80" s="175">
        <v>2</v>
      </c>
      <c r="O80" s="175">
        <v>1</v>
      </c>
      <c r="P80" s="175">
        <v>3</v>
      </c>
      <c r="Q80" s="175">
        <v>3</v>
      </c>
      <c r="R80" s="175">
        <v>1</v>
      </c>
      <c r="S80" s="175">
        <v>1</v>
      </c>
      <c r="T80" s="175">
        <v>2</v>
      </c>
      <c r="U80" s="175">
        <v>3</v>
      </c>
      <c r="V80" s="175">
        <v>4</v>
      </c>
      <c r="W80" s="175">
        <v>1</v>
      </c>
      <c r="X80" s="175">
        <v>1</v>
      </c>
      <c r="Y80" s="175">
        <v>1</v>
      </c>
      <c r="Z80" s="175">
        <v>1</v>
      </c>
      <c r="AA80" s="175"/>
      <c r="AB80" s="175"/>
      <c r="AC80" s="175"/>
      <c r="AD80" s="175"/>
      <c r="AE80" s="175"/>
      <c r="AF80" s="3"/>
      <c r="AG80" s="175"/>
      <c r="AH80" s="175"/>
      <c r="AI80" s="175"/>
      <c r="AJ80" s="175"/>
      <c r="AK80" s="175">
        <v>16</v>
      </c>
    </row>
    <row r="81" spans="1:54" x14ac:dyDescent="0.25">
      <c r="A81" s="175" t="s">
        <v>531</v>
      </c>
      <c r="B81" s="175">
        <v>9</v>
      </c>
      <c r="E81" s="175"/>
      <c r="F81" s="175"/>
      <c r="G81" s="175"/>
      <c r="H81" s="175">
        <v>1</v>
      </c>
      <c r="I81" s="175">
        <v>1</v>
      </c>
      <c r="J81" s="175">
        <v>1</v>
      </c>
      <c r="K81" s="175">
        <v>1</v>
      </c>
      <c r="L81" s="175">
        <v>2</v>
      </c>
      <c r="M81" s="175">
        <v>2</v>
      </c>
      <c r="N81" s="175">
        <v>1</v>
      </c>
      <c r="O81" s="175">
        <v>1</v>
      </c>
      <c r="P81" s="175">
        <v>3</v>
      </c>
      <c r="Q81" s="175">
        <v>1</v>
      </c>
      <c r="R81" s="175">
        <v>7</v>
      </c>
      <c r="S81" s="175">
        <v>2</v>
      </c>
      <c r="T81" s="175">
        <v>2</v>
      </c>
      <c r="U81" s="175">
        <v>2</v>
      </c>
      <c r="V81" s="175">
        <v>3</v>
      </c>
      <c r="W81" s="175">
        <v>1</v>
      </c>
      <c r="X81" s="175">
        <v>4</v>
      </c>
      <c r="Y81" s="175">
        <v>1</v>
      </c>
      <c r="Z81" s="175">
        <v>1</v>
      </c>
      <c r="AA81" s="175">
        <v>2</v>
      </c>
      <c r="AB81" s="175">
        <v>6</v>
      </c>
      <c r="AC81" s="175">
        <v>14</v>
      </c>
      <c r="AD81" s="175"/>
      <c r="AE81" s="175"/>
      <c r="AF81" s="3"/>
      <c r="AG81" s="175"/>
      <c r="AH81" s="175"/>
      <c r="AI81" s="175"/>
      <c r="AJ81" s="175"/>
      <c r="AK81" s="175">
        <v>15</v>
      </c>
    </row>
    <row r="82" spans="1:54" x14ac:dyDescent="0.25">
      <c r="A82" s="175" t="s">
        <v>532</v>
      </c>
      <c r="B82" s="175">
        <v>9</v>
      </c>
      <c r="E82" s="175"/>
      <c r="F82" s="175"/>
      <c r="G82" s="175"/>
      <c r="H82" s="175">
        <v>2</v>
      </c>
      <c r="I82" s="175">
        <v>1</v>
      </c>
      <c r="J82" s="175">
        <v>2</v>
      </c>
      <c r="K82" s="175">
        <v>1</v>
      </c>
      <c r="L82" s="175">
        <v>1</v>
      </c>
      <c r="M82" s="175">
        <v>1</v>
      </c>
      <c r="N82" s="175">
        <v>1</v>
      </c>
      <c r="O82" s="175">
        <v>6</v>
      </c>
      <c r="P82" s="175">
        <v>2</v>
      </c>
      <c r="Q82" s="175">
        <v>2</v>
      </c>
      <c r="R82" s="175">
        <v>4</v>
      </c>
      <c r="S82" s="175">
        <v>1</v>
      </c>
      <c r="T82" s="175">
        <v>1</v>
      </c>
      <c r="U82" s="175">
        <v>3</v>
      </c>
      <c r="V82" s="175">
        <v>1</v>
      </c>
      <c r="W82" s="175">
        <v>3</v>
      </c>
      <c r="X82" s="175">
        <v>1</v>
      </c>
      <c r="Y82" s="175">
        <v>1</v>
      </c>
      <c r="Z82" s="175">
        <v>2</v>
      </c>
      <c r="AA82" s="175">
        <v>3</v>
      </c>
      <c r="AB82" s="175"/>
      <c r="AC82" s="175"/>
      <c r="AD82" s="175"/>
      <c r="AE82" s="175"/>
      <c r="AF82" s="3"/>
      <c r="AG82" s="175"/>
      <c r="AH82" s="175"/>
      <c r="AI82" s="175"/>
      <c r="AJ82" s="175"/>
      <c r="AK82" s="175">
        <v>15</v>
      </c>
    </row>
    <row r="83" spans="1:54" x14ac:dyDescent="0.25">
      <c r="A83" s="175" t="s">
        <v>537</v>
      </c>
      <c r="B83" s="175">
        <v>9</v>
      </c>
      <c r="E83" s="175"/>
      <c r="F83" s="175"/>
      <c r="G83" s="175"/>
      <c r="H83" s="175">
        <v>1</v>
      </c>
      <c r="I83" s="175">
        <v>1</v>
      </c>
      <c r="J83" s="175">
        <v>1</v>
      </c>
      <c r="K83" s="175">
        <v>1</v>
      </c>
      <c r="L83" s="175">
        <v>1</v>
      </c>
      <c r="M83" s="175">
        <v>1</v>
      </c>
      <c r="N83" s="175">
        <v>1</v>
      </c>
      <c r="O83" s="175">
        <v>1</v>
      </c>
      <c r="P83" s="175">
        <v>1</v>
      </c>
      <c r="Q83" s="175">
        <v>1</v>
      </c>
      <c r="R83" s="175">
        <v>2</v>
      </c>
      <c r="S83" s="175">
        <v>2</v>
      </c>
      <c r="T83" s="175">
        <v>1</v>
      </c>
      <c r="U83" s="175">
        <v>1</v>
      </c>
      <c r="V83" s="175">
        <v>2</v>
      </c>
      <c r="W83" s="175">
        <v>1</v>
      </c>
      <c r="X83" s="175">
        <v>1</v>
      </c>
      <c r="Y83" s="175">
        <v>1</v>
      </c>
      <c r="Z83" s="175">
        <v>4</v>
      </c>
      <c r="AA83" s="175">
        <v>2</v>
      </c>
      <c r="AB83" s="175">
        <v>1</v>
      </c>
      <c r="AC83" s="175">
        <v>5</v>
      </c>
      <c r="AD83" s="175">
        <v>1</v>
      </c>
      <c r="AE83" s="175">
        <v>3</v>
      </c>
      <c r="AF83" s="3">
        <v>2</v>
      </c>
      <c r="AG83" s="175">
        <v>12</v>
      </c>
      <c r="AH83" s="175">
        <v>2</v>
      </c>
      <c r="AI83" s="175"/>
      <c r="AJ83" s="175"/>
      <c r="AK83" s="175">
        <v>21</v>
      </c>
    </row>
    <row r="84" spans="1:54" x14ac:dyDescent="0.25">
      <c r="A84" s="175" t="s">
        <v>538</v>
      </c>
      <c r="B84" s="175">
        <v>9</v>
      </c>
      <c r="E84" s="175"/>
      <c r="F84" s="175"/>
      <c r="G84" s="175"/>
      <c r="H84" s="175">
        <v>1</v>
      </c>
      <c r="I84" s="175">
        <v>1</v>
      </c>
      <c r="J84" s="175">
        <v>1</v>
      </c>
      <c r="K84" s="175">
        <v>1</v>
      </c>
      <c r="L84" s="175">
        <v>1</v>
      </c>
      <c r="M84" s="175">
        <v>4</v>
      </c>
      <c r="N84" s="175">
        <v>1</v>
      </c>
      <c r="O84" s="175">
        <v>2</v>
      </c>
      <c r="P84" s="175">
        <v>4</v>
      </c>
      <c r="Q84" s="175">
        <v>2</v>
      </c>
      <c r="R84" s="175">
        <v>1</v>
      </c>
      <c r="S84" s="175">
        <v>3</v>
      </c>
      <c r="T84" s="175">
        <v>13</v>
      </c>
      <c r="U84" s="175">
        <v>1</v>
      </c>
      <c r="V84" s="175">
        <v>5</v>
      </c>
      <c r="W84" s="175">
        <v>3</v>
      </c>
      <c r="X84" s="175">
        <v>1</v>
      </c>
      <c r="Y84" s="175"/>
      <c r="Z84" s="175"/>
      <c r="AA84" s="175"/>
      <c r="AB84" s="175"/>
      <c r="AC84" s="175"/>
      <c r="AD84" s="175"/>
      <c r="AE84" s="175"/>
      <c r="AF84" s="3"/>
      <c r="AG84" s="175"/>
      <c r="AH84" s="175"/>
      <c r="AI84" s="175"/>
      <c r="AJ84" s="175"/>
      <c r="AK84" s="175">
        <v>12</v>
      </c>
    </row>
    <row r="85" spans="1:54" x14ac:dyDescent="0.25">
      <c r="A85" s="175" t="s">
        <v>541</v>
      </c>
      <c r="B85" s="175">
        <v>9</v>
      </c>
      <c r="E85" s="175"/>
      <c r="F85" s="175"/>
      <c r="G85" s="175"/>
      <c r="H85" s="175">
        <v>1</v>
      </c>
      <c r="I85" s="175">
        <v>1</v>
      </c>
      <c r="J85" s="175">
        <v>1</v>
      </c>
      <c r="K85" s="175">
        <v>1</v>
      </c>
      <c r="L85" s="175">
        <v>1</v>
      </c>
      <c r="M85" s="175">
        <v>1</v>
      </c>
      <c r="N85" s="175">
        <v>1</v>
      </c>
      <c r="O85" s="175">
        <v>3</v>
      </c>
      <c r="P85" s="175">
        <v>1</v>
      </c>
      <c r="Q85" s="175">
        <v>3</v>
      </c>
      <c r="R85" s="175">
        <v>1</v>
      </c>
      <c r="S85" s="175">
        <v>3</v>
      </c>
      <c r="T85" s="175">
        <v>2</v>
      </c>
      <c r="U85" s="175">
        <v>3</v>
      </c>
      <c r="V85" s="175">
        <v>3</v>
      </c>
      <c r="W85" s="175">
        <v>2</v>
      </c>
      <c r="X85" s="175">
        <v>1</v>
      </c>
      <c r="Y85" s="175">
        <v>3</v>
      </c>
      <c r="Z85" s="175">
        <v>7</v>
      </c>
      <c r="AA85" s="175">
        <v>8</v>
      </c>
      <c r="AB85" s="175"/>
      <c r="AC85" s="175"/>
      <c r="AD85" s="175"/>
      <c r="AE85" s="175"/>
      <c r="AF85" s="3"/>
      <c r="AG85" s="175"/>
      <c r="AH85" s="175"/>
      <c r="AI85" s="175"/>
      <c r="AJ85" s="175"/>
      <c r="AK85" s="175">
        <v>17</v>
      </c>
      <c r="AL85" s="175"/>
      <c r="AM85" s="175"/>
      <c r="AN85" s="175"/>
      <c r="AO85" s="175"/>
      <c r="AP85" s="175"/>
      <c r="AQ85" s="175"/>
      <c r="AR85" s="175"/>
      <c r="AS85" s="175"/>
      <c r="AT85" s="175"/>
      <c r="AU85" s="175"/>
      <c r="AV85" s="175"/>
      <c r="AW85" s="175"/>
      <c r="AX85" s="175"/>
      <c r="AY85" s="175"/>
      <c r="AZ85" s="175"/>
      <c r="BA85" s="175"/>
      <c r="BB85" s="175"/>
    </row>
    <row r="86" spans="1:54" x14ac:dyDescent="0.25">
      <c r="A86" s="176" t="s">
        <v>542</v>
      </c>
      <c r="B86" s="176">
        <v>9</v>
      </c>
      <c r="D86" s="176"/>
      <c r="E86" s="176"/>
      <c r="F86" s="176"/>
      <c r="G86" s="176"/>
      <c r="H86" s="176">
        <v>3</v>
      </c>
      <c r="I86" s="176">
        <v>3</v>
      </c>
      <c r="J86" s="176">
        <v>1</v>
      </c>
      <c r="K86" s="176">
        <v>1</v>
      </c>
      <c r="L86" s="176">
        <v>1</v>
      </c>
      <c r="M86" s="176">
        <v>1</v>
      </c>
      <c r="N86" s="176">
        <v>1</v>
      </c>
      <c r="O86" s="176">
        <v>1</v>
      </c>
      <c r="P86" s="176">
        <v>1</v>
      </c>
      <c r="Q86" s="176">
        <v>2</v>
      </c>
      <c r="R86" s="176">
        <v>1</v>
      </c>
      <c r="S86" s="176">
        <v>1</v>
      </c>
      <c r="T86" s="176">
        <v>1</v>
      </c>
      <c r="U86" s="176">
        <v>2</v>
      </c>
      <c r="V86" s="176">
        <v>1</v>
      </c>
      <c r="W86" s="176">
        <v>2</v>
      </c>
      <c r="X86" s="176">
        <v>7</v>
      </c>
      <c r="Y86" s="176">
        <v>1</v>
      </c>
      <c r="Z86" s="176">
        <v>2</v>
      </c>
      <c r="AA86" s="176">
        <v>17</v>
      </c>
      <c r="AB86" s="176">
        <v>3</v>
      </c>
      <c r="AC86" s="176">
        <v>5</v>
      </c>
      <c r="AD86" s="176"/>
      <c r="AE86" s="176"/>
      <c r="AF86" s="3"/>
      <c r="AG86" s="176"/>
      <c r="AH86" s="176"/>
      <c r="AI86" s="176"/>
      <c r="AJ86" s="176"/>
      <c r="AK86" s="176">
        <v>17</v>
      </c>
    </row>
    <row r="87" spans="1:54" x14ac:dyDescent="0.25">
      <c r="A87" s="176" t="s">
        <v>543</v>
      </c>
      <c r="B87" s="176">
        <v>9</v>
      </c>
      <c r="D87" s="176"/>
      <c r="E87" s="176"/>
      <c r="F87" s="176"/>
      <c r="G87" s="176"/>
      <c r="H87" s="176">
        <v>1</v>
      </c>
      <c r="I87" s="176">
        <v>3</v>
      </c>
      <c r="J87" s="176">
        <v>1</v>
      </c>
      <c r="K87" s="176">
        <v>1</v>
      </c>
      <c r="L87" s="176">
        <v>1</v>
      </c>
      <c r="M87" s="176">
        <v>1</v>
      </c>
      <c r="N87" s="176">
        <v>2</v>
      </c>
      <c r="O87" s="176">
        <v>1</v>
      </c>
      <c r="P87" s="176">
        <v>2</v>
      </c>
      <c r="Q87" s="176">
        <v>1</v>
      </c>
      <c r="R87" s="176">
        <v>2</v>
      </c>
      <c r="S87" s="176">
        <v>1</v>
      </c>
      <c r="T87" s="176">
        <v>2</v>
      </c>
      <c r="U87" s="176">
        <v>1</v>
      </c>
      <c r="V87" s="176">
        <v>4</v>
      </c>
      <c r="W87" s="176">
        <v>1</v>
      </c>
      <c r="X87" s="176">
        <v>5</v>
      </c>
      <c r="Y87" s="176">
        <v>3</v>
      </c>
      <c r="Z87" s="176">
        <v>6</v>
      </c>
      <c r="AA87" s="176">
        <v>3</v>
      </c>
      <c r="AB87" s="176">
        <v>1</v>
      </c>
      <c r="AC87" s="176">
        <v>3</v>
      </c>
      <c r="AD87" s="176">
        <v>5</v>
      </c>
      <c r="AE87" s="176"/>
      <c r="AF87" s="3"/>
      <c r="AG87" s="176"/>
      <c r="AH87" s="176"/>
      <c r="AI87" s="176"/>
      <c r="AJ87" s="176"/>
      <c r="AK87" s="176">
        <v>17</v>
      </c>
    </row>
    <row r="88" spans="1:54" x14ac:dyDescent="0.25">
      <c r="A88" s="176" t="s">
        <v>545</v>
      </c>
      <c r="B88" s="176">
        <v>9</v>
      </c>
      <c r="D88" s="176"/>
      <c r="E88" s="176"/>
      <c r="F88" s="176"/>
      <c r="G88" s="176"/>
      <c r="H88" s="176">
        <v>1</v>
      </c>
      <c r="I88" s="176">
        <v>1</v>
      </c>
      <c r="J88" s="176">
        <v>1</v>
      </c>
      <c r="K88" s="176">
        <v>3</v>
      </c>
      <c r="L88" s="176">
        <v>1</v>
      </c>
      <c r="M88" s="176">
        <v>1</v>
      </c>
      <c r="N88" s="176">
        <v>1</v>
      </c>
      <c r="O88" s="176">
        <v>3</v>
      </c>
      <c r="P88" s="176">
        <v>1</v>
      </c>
      <c r="Q88" s="176">
        <v>1</v>
      </c>
      <c r="R88" s="176">
        <v>2</v>
      </c>
      <c r="S88" s="176">
        <v>2</v>
      </c>
      <c r="T88" s="176">
        <v>5</v>
      </c>
      <c r="U88" s="176">
        <v>1</v>
      </c>
      <c r="V88" s="176">
        <v>1</v>
      </c>
      <c r="W88" s="176">
        <v>2</v>
      </c>
      <c r="X88" s="176">
        <v>2</v>
      </c>
      <c r="Y88" s="176">
        <v>7</v>
      </c>
      <c r="Z88" s="176">
        <v>5</v>
      </c>
      <c r="AA88" s="176">
        <v>5</v>
      </c>
      <c r="AB88" s="176">
        <v>7</v>
      </c>
      <c r="AC88" s="176">
        <v>1</v>
      </c>
      <c r="AD88" s="176"/>
      <c r="AE88" s="176"/>
      <c r="AF88" s="3"/>
      <c r="AG88" s="176"/>
      <c r="AH88" s="176"/>
      <c r="AI88" s="176"/>
      <c r="AJ88" s="176"/>
      <c r="AK88" s="176">
        <v>17</v>
      </c>
    </row>
    <row r="89" spans="1:54" x14ac:dyDescent="0.25">
      <c r="A89" s="176" t="s">
        <v>547</v>
      </c>
      <c r="B89" s="176">
        <v>9</v>
      </c>
      <c r="D89" s="176"/>
      <c r="E89" s="176"/>
      <c r="F89" s="176"/>
      <c r="G89" s="176"/>
      <c r="H89" s="176">
        <v>2</v>
      </c>
      <c r="I89" s="176">
        <v>2</v>
      </c>
      <c r="J89" s="176">
        <v>2</v>
      </c>
      <c r="K89" s="176">
        <v>4</v>
      </c>
      <c r="L89" s="176">
        <v>1</v>
      </c>
      <c r="M89" s="176">
        <v>1</v>
      </c>
      <c r="N89" s="176">
        <v>1</v>
      </c>
      <c r="O89" s="176">
        <v>1</v>
      </c>
      <c r="P89" s="176">
        <v>8</v>
      </c>
      <c r="Q89" s="176">
        <v>1</v>
      </c>
      <c r="R89" s="176">
        <v>1</v>
      </c>
      <c r="S89" s="176">
        <v>1</v>
      </c>
      <c r="T89" s="176">
        <v>1</v>
      </c>
      <c r="U89" s="176">
        <v>2</v>
      </c>
      <c r="V89" s="176">
        <v>1</v>
      </c>
      <c r="W89" s="176">
        <v>4</v>
      </c>
      <c r="X89" s="176">
        <v>2</v>
      </c>
      <c r="Y89" s="176">
        <v>5</v>
      </c>
      <c r="Z89" s="176">
        <v>1</v>
      </c>
      <c r="AA89" s="176">
        <v>1</v>
      </c>
      <c r="AB89" s="176">
        <v>1</v>
      </c>
      <c r="AC89" s="176">
        <v>2</v>
      </c>
      <c r="AD89" s="176">
        <v>6</v>
      </c>
      <c r="AE89" s="176">
        <v>1</v>
      </c>
      <c r="AF89" s="3"/>
      <c r="AG89" s="176"/>
      <c r="AH89" s="176"/>
      <c r="AI89" s="176"/>
      <c r="AJ89" s="176"/>
      <c r="AK89" s="176">
        <v>15</v>
      </c>
    </row>
    <row r="90" spans="1:54" x14ac:dyDescent="0.25">
      <c r="A90" s="181" t="s">
        <v>552</v>
      </c>
      <c r="B90" s="181">
        <v>9</v>
      </c>
      <c r="C90" s="181"/>
      <c r="D90" s="181"/>
      <c r="E90" s="181"/>
      <c r="F90" s="181"/>
      <c r="G90" s="181"/>
      <c r="H90" s="181">
        <v>1</v>
      </c>
      <c r="I90" s="181">
        <v>2</v>
      </c>
      <c r="J90" s="181">
        <v>1</v>
      </c>
      <c r="K90" s="181">
        <v>1</v>
      </c>
      <c r="L90" s="181">
        <v>1</v>
      </c>
      <c r="M90" s="181">
        <v>2</v>
      </c>
      <c r="N90" s="181">
        <v>3</v>
      </c>
      <c r="O90" s="181">
        <v>1</v>
      </c>
      <c r="P90" s="181">
        <v>1</v>
      </c>
      <c r="Q90" s="181">
        <v>1</v>
      </c>
      <c r="R90" s="181">
        <v>1</v>
      </c>
      <c r="S90" s="181">
        <v>3</v>
      </c>
      <c r="T90" s="181">
        <v>1</v>
      </c>
      <c r="U90" s="181">
        <v>2</v>
      </c>
      <c r="V90" s="181">
        <v>6</v>
      </c>
      <c r="W90" s="181">
        <v>4</v>
      </c>
      <c r="X90" s="181">
        <v>1</v>
      </c>
      <c r="Y90" s="181">
        <v>3</v>
      </c>
      <c r="Z90" s="181">
        <v>4</v>
      </c>
      <c r="AA90" s="181">
        <v>7</v>
      </c>
      <c r="AB90" s="181">
        <v>2</v>
      </c>
      <c r="AC90" s="181">
        <v>3</v>
      </c>
      <c r="AD90" s="181"/>
      <c r="AE90" s="181"/>
      <c r="AF90" s="3"/>
      <c r="AG90" s="181"/>
      <c r="AH90" s="181"/>
      <c r="AI90" s="181"/>
      <c r="AJ90" s="181"/>
      <c r="AK90" s="181">
        <v>15</v>
      </c>
    </row>
    <row r="91" spans="1:54" x14ac:dyDescent="0.25">
      <c r="A91" s="181" t="s">
        <v>554</v>
      </c>
      <c r="B91" s="181">
        <v>9</v>
      </c>
      <c r="C91" s="181"/>
      <c r="D91" s="181"/>
      <c r="E91" s="181"/>
      <c r="F91" s="181"/>
      <c r="G91" s="181"/>
      <c r="H91" s="181">
        <v>1</v>
      </c>
      <c r="I91" s="181">
        <v>3</v>
      </c>
      <c r="J91" s="181">
        <v>1</v>
      </c>
      <c r="K91" s="181">
        <v>1</v>
      </c>
      <c r="L91" s="181">
        <v>2</v>
      </c>
      <c r="M91" s="181">
        <v>2</v>
      </c>
      <c r="N91" s="181">
        <v>2</v>
      </c>
      <c r="O91" s="181">
        <v>1</v>
      </c>
      <c r="P91" s="181">
        <v>1</v>
      </c>
      <c r="Q91" s="181">
        <v>1</v>
      </c>
      <c r="R91" s="181">
        <v>2</v>
      </c>
      <c r="S91" s="181">
        <v>3</v>
      </c>
      <c r="T91" s="181">
        <v>1</v>
      </c>
      <c r="U91" s="181">
        <v>4</v>
      </c>
      <c r="V91" s="181">
        <v>4</v>
      </c>
      <c r="W91" s="181">
        <v>4</v>
      </c>
      <c r="X91" s="181">
        <v>7</v>
      </c>
      <c r="Y91" s="181">
        <v>1</v>
      </c>
      <c r="Z91" s="181">
        <v>1</v>
      </c>
      <c r="AA91" s="181">
        <v>2</v>
      </c>
      <c r="AB91" s="181">
        <v>1</v>
      </c>
      <c r="AC91" s="181">
        <v>1</v>
      </c>
      <c r="AD91" s="181">
        <v>11</v>
      </c>
      <c r="AE91" s="181"/>
      <c r="AF91" s="3"/>
      <c r="AG91" s="181"/>
      <c r="AH91" s="181"/>
      <c r="AI91" s="181"/>
      <c r="AJ91" s="181"/>
      <c r="AK91" s="181">
        <v>15</v>
      </c>
    </row>
    <row r="92" spans="1:54" x14ac:dyDescent="0.25">
      <c r="A92" s="181" t="s">
        <v>555</v>
      </c>
      <c r="B92" s="181">
        <v>9</v>
      </c>
      <c r="C92" s="181"/>
      <c r="D92" s="181"/>
      <c r="E92" s="181"/>
      <c r="F92" s="181"/>
      <c r="G92" s="181"/>
      <c r="H92" s="181">
        <v>1</v>
      </c>
      <c r="I92" s="181">
        <v>1</v>
      </c>
      <c r="J92" s="181">
        <v>1</v>
      </c>
      <c r="K92" s="181">
        <v>2</v>
      </c>
      <c r="L92" s="181">
        <v>1</v>
      </c>
      <c r="M92" s="181">
        <v>1</v>
      </c>
      <c r="N92" s="181">
        <v>2</v>
      </c>
      <c r="O92" s="181">
        <v>1</v>
      </c>
      <c r="P92" s="181">
        <v>5</v>
      </c>
      <c r="Q92" s="181">
        <v>2</v>
      </c>
      <c r="R92" s="181">
        <v>3</v>
      </c>
      <c r="S92" s="181">
        <v>1</v>
      </c>
      <c r="T92" s="181">
        <v>3</v>
      </c>
      <c r="U92" s="181">
        <v>2</v>
      </c>
      <c r="V92" s="181">
        <v>1</v>
      </c>
      <c r="W92" s="181">
        <v>2</v>
      </c>
      <c r="X92" s="181">
        <v>5</v>
      </c>
      <c r="Y92" s="181">
        <v>3</v>
      </c>
      <c r="Z92" s="181">
        <v>2</v>
      </c>
      <c r="AA92" s="181"/>
      <c r="AB92" s="181"/>
      <c r="AC92" s="181"/>
      <c r="AD92" s="181"/>
      <c r="AE92" s="181"/>
      <c r="AF92" s="3"/>
      <c r="AG92" s="181"/>
      <c r="AH92" s="181"/>
      <c r="AI92" s="181"/>
      <c r="AJ92" s="181"/>
      <c r="AK92" s="181">
        <v>16</v>
      </c>
    </row>
    <row r="93" spans="1:54" x14ac:dyDescent="0.25">
      <c r="A93" s="181" t="s">
        <v>557</v>
      </c>
      <c r="B93" s="181">
        <v>9</v>
      </c>
      <c r="C93" s="181"/>
      <c r="D93" s="181"/>
      <c r="E93" s="181"/>
      <c r="F93" s="181"/>
      <c r="G93" s="181"/>
      <c r="H93" s="181">
        <v>1</v>
      </c>
      <c r="I93" s="181">
        <v>2</v>
      </c>
      <c r="J93" s="181">
        <v>1</v>
      </c>
      <c r="K93" s="181">
        <v>2</v>
      </c>
      <c r="L93" s="181">
        <v>3</v>
      </c>
      <c r="M93" s="181">
        <v>1</v>
      </c>
      <c r="N93" s="181">
        <v>2</v>
      </c>
      <c r="O93" s="181">
        <v>1</v>
      </c>
      <c r="P93" s="181">
        <v>3</v>
      </c>
      <c r="Q93" s="181">
        <v>2</v>
      </c>
      <c r="R93" s="181">
        <v>2</v>
      </c>
      <c r="S93" s="181">
        <v>3</v>
      </c>
      <c r="T93" s="181">
        <v>3</v>
      </c>
      <c r="U93" s="181">
        <v>1</v>
      </c>
      <c r="V93" s="181">
        <v>4</v>
      </c>
      <c r="W93" s="181">
        <v>1</v>
      </c>
      <c r="X93" s="181">
        <v>2</v>
      </c>
      <c r="Y93" s="181">
        <v>2</v>
      </c>
      <c r="Z93" s="181">
        <v>1</v>
      </c>
      <c r="AA93" s="181">
        <v>5</v>
      </c>
      <c r="AB93" s="181"/>
      <c r="AC93" s="181"/>
      <c r="AD93" s="181"/>
      <c r="AE93" s="181"/>
      <c r="AF93" s="3"/>
      <c r="AG93" s="181"/>
      <c r="AH93" s="181"/>
      <c r="AI93" s="181"/>
      <c r="AJ93" s="181"/>
      <c r="AK93" s="181">
        <v>14</v>
      </c>
    </row>
    <row r="94" spans="1:54" x14ac:dyDescent="0.25">
      <c r="A94" s="181" t="s">
        <v>559</v>
      </c>
      <c r="B94" s="181">
        <v>9</v>
      </c>
      <c r="C94" s="181"/>
      <c r="D94" s="181"/>
      <c r="E94" s="181"/>
      <c r="F94" s="181"/>
      <c r="G94" s="181"/>
      <c r="H94" s="181">
        <v>2</v>
      </c>
      <c r="I94" s="181">
        <v>1</v>
      </c>
      <c r="J94" s="181">
        <v>3</v>
      </c>
      <c r="K94" s="181">
        <v>2</v>
      </c>
      <c r="L94" s="181">
        <v>2</v>
      </c>
      <c r="M94" s="181">
        <v>2</v>
      </c>
      <c r="N94" s="181">
        <v>3</v>
      </c>
      <c r="O94" s="181">
        <v>1</v>
      </c>
      <c r="P94" s="181">
        <v>2</v>
      </c>
      <c r="Q94" s="181">
        <v>1</v>
      </c>
      <c r="R94" s="181">
        <v>5</v>
      </c>
      <c r="S94" s="181">
        <v>1</v>
      </c>
      <c r="T94" s="181">
        <v>1</v>
      </c>
      <c r="U94" s="181">
        <v>1</v>
      </c>
      <c r="V94" s="181">
        <v>1</v>
      </c>
      <c r="W94" s="181">
        <v>3</v>
      </c>
      <c r="X94" s="181">
        <v>1</v>
      </c>
      <c r="Y94" s="181">
        <v>3</v>
      </c>
      <c r="Z94" s="181">
        <v>1</v>
      </c>
      <c r="AA94" s="181">
        <v>11</v>
      </c>
      <c r="AB94" s="181">
        <v>7</v>
      </c>
      <c r="AC94" s="181">
        <v>2</v>
      </c>
      <c r="AD94" s="181"/>
      <c r="AE94" s="181"/>
      <c r="AF94" s="3"/>
      <c r="AG94" s="181"/>
      <c r="AH94" s="181"/>
      <c r="AI94" s="181"/>
      <c r="AJ94" s="181"/>
      <c r="AK94" s="181">
        <v>15</v>
      </c>
    </row>
    <row r="95" spans="1:54" x14ac:dyDescent="0.25">
      <c r="A95" s="181" t="s">
        <v>560</v>
      </c>
      <c r="B95" s="181">
        <v>9</v>
      </c>
      <c r="C95" s="181"/>
      <c r="D95" s="181"/>
      <c r="E95" s="181"/>
      <c r="F95" s="181"/>
      <c r="G95" s="181"/>
      <c r="H95" s="181">
        <v>1</v>
      </c>
      <c r="I95" s="181">
        <v>2</v>
      </c>
      <c r="J95" s="181">
        <v>1</v>
      </c>
      <c r="K95" s="181">
        <v>1</v>
      </c>
      <c r="L95" s="181">
        <v>2</v>
      </c>
      <c r="M95" s="181">
        <v>1</v>
      </c>
      <c r="N95" s="181">
        <v>2</v>
      </c>
      <c r="O95" s="181">
        <v>2</v>
      </c>
      <c r="P95" s="181">
        <v>1</v>
      </c>
      <c r="Q95" s="181">
        <v>1</v>
      </c>
      <c r="R95" s="181">
        <v>1</v>
      </c>
      <c r="S95" s="181">
        <v>2</v>
      </c>
      <c r="T95" s="181">
        <v>2</v>
      </c>
      <c r="U95" s="181">
        <v>1</v>
      </c>
      <c r="V95" s="181">
        <v>2</v>
      </c>
      <c r="W95" s="181">
        <v>2</v>
      </c>
      <c r="X95" s="181">
        <v>1</v>
      </c>
      <c r="Y95" s="181">
        <v>2</v>
      </c>
      <c r="Z95" s="181">
        <v>4</v>
      </c>
      <c r="AA95" s="181">
        <v>1</v>
      </c>
      <c r="AB95" s="181">
        <v>6</v>
      </c>
      <c r="AC95" s="181">
        <v>8</v>
      </c>
      <c r="AD95" s="181">
        <v>2</v>
      </c>
      <c r="AE95" s="181"/>
      <c r="AF95" s="3"/>
      <c r="AG95" s="181"/>
      <c r="AH95" s="181"/>
      <c r="AI95" s="181"/>
      <c r="AJ95" s="181"/>
      <c r="AK95" s="181">
        <v>18</v>
      </c>
    </row>
    <row r="96" spans="1:54" x14ac:dyDescent="0.25">
      <c r="A96" s="181" t="s">
        <v>562</v>
      </c>
      <c r="B96" s="181">
        <v>9</v>
      </c>
      <c r="C96" s="181"/>
      <c r="D96" s="181"/>
      <c r="E96" s="181"/>
      <c r="F96" s="181"/>
      <c r="G96" s="181"/>
      <c r="H96" s="181">
        <v>1</v>
      </c>
      <c r="I96" s="181">
        <v>1</v>
      </c>
      <c r="J96" s="181">
        <v>3</v>
      </c>
      <c r="K96" s="181">
        <v>1</v>
      </c>
      <c r="L96" s="181">
        <v>2</v>
      </c>
      <c r="M96" s="181">
        <v>1</v>
      </c>
      <c r="N96" s="181">
        <v>3</v>
      </c>
      <c r="O96" s="181">
        <v>1</v>
      </c>
      <c r="P96" s="181">
        <v>1</v>
      </c>
      <c r="Q96" s="181">
        <v>3</v>
      </c>
      <c r="R96" s="181">
        <v>2</v>
      </c>
      <c r="S96" s="181">
        <v>2</v>
      </c>
      <c r="T96" s="181">
        <v>1</v>
      </c>
      <c r="U96" s="181">
        <v>4</v>
      </c>
      <c r="V96" s="181">
        <v>1</v>
      </c>
      <c r="W96" s="181">
        <v>3</v>
      </c>
      <c r="X96" s="181">
        <v>5</v>
      </c>
      <c r="Y96" s="181">
        <v>1</v>
      </c>
      <c r="Z96" s="181">
        <v>1</v>
      </c>
      <c r="AA96" s="181">
        <v>3</v>
      </c>
      <c r="AB96" s="181">
        <v>7</v>
      </c>
      <c r="AC96" s="181">
        <v>3</v>
      </c>
      <c r="AD96" s="181">
        <v>1</v>
      </c>
      <c r="AE96" s="181">
        <v>1</v>
      </c>
      <c r="AF96" s="3">
        <v>6</v>
      </c>
      <c r="AG96" s="181">
        <v>2</v>
      </c>
      <c r="AH96" s="181">
        <v>3</v>
      </c>
      <c r="AI96" s="181"/>
      <c r="AJ96" s="181"/>
      <c r="AK96" s="181">
        <v>16</v>
      </c>
    </row>
    <row r="97" spans="1:37" x14ac:dyDescent="0.25">
      <c r="A97" s="181" t="s">
        <v>564</v>
      </c>
      <c r="B97" s="181">
        <v>9</v>
      </c>
      <c r="C97" s="181"/>
      <c r="D97" s="181"/>
      <c r="E97" s="181"/>
      <c r="F97" s="181"/>
      <c r="G97" s="181"/>
      <c r="H97" s="181">
        <v>1</v>
      </c>
      <c r="I97" s="181">
        <v>3</v>
      </c>
      <c r="J97" s="181">
        <v>1</v>
      </c>
      <c r="K97" s="181">
        <v>1</v>
      </c>
      <c r="L97" s="181">
        <v>1</v>
      </c>
      <c r="M97" s="181">
        <v>1</v>
      </c>
      <c r="N97" s="181">
        <v>1</v>
      </c>
      <c r="O97" s="181">
        <v>3</v>
      </c>
      <c r="P97" s="181">
        <v>1</v>
      </c>
      <c r="Q97" s="181">
        <v>3</v>
      </c>
      <c r="R97" s="181">
        <v>3</v>
      </c>
      <c r="S97" s="181">
        <v>1</v>
      </c>
      <c r="T97" s="181">
        <v>5</v>
      </c>
      <c r="U97" s="181">
        <v>2</v>
      </c>
      <c r="V97" s="181">
        <v>4</v>
      </c>
      <c r="W97" s="181">
        <v>3</v>
      </c>
      <c r="X97" s="181">
        <v>6</v>
      </c>
      <c r="Y97" s="181">
        <v>3</v>
      </c>
      <c r="Z97" s="181">
        <v>1</v>
      </c>
      <c r="AA97" s="181">
        <v>7</v>
      </c>
      <c r="AB97" s="181">
        <v>1</v>
      </c>
      <c r="AC97" s="181">
        <v>2</v>
      </c>
      <c r="AD97" s="181">
        <v>6</v>
      </c>
      <c r="AE97" s="181">
        <v>2</v>
      </c>
      <c r="AF97" s="3"/>
      <c r="AG97" s="181"/>
      <c r="AH97" s="181"/>
      <c r="AI97" s="181"/>
      <c r="AJ97" s="181"/>
      <c r="AK97" s="181">
        <v>14</v>
      </c>
    </row>
    <row r="98" spans="1:37" x14ac:dyDescent="0.25">
      <c r="A98" s="181" t="s">
        <v>566</v>
      </c>
      <c r="B98" s="181">
        <v>9</v>
      </c>
      <c r="C98" s="181"/>
      <c r="D98" s="181"/>
      <c r="E98" s="181"/>
      <c r="F98" s="181"/>
      <c r="G98" s="181"/>
      <c r="H98" s="181">
        <v>2</v>
      </c>
      <c r="I98" s="181">
        <v>1</v>
      </c>
      <c r="J98" s="181">
        <v>1</v>
      </c>
      <c r="K98" s="181">
        <v>2</v>
      </c>
      <c r="L98" s="181">
        <v>1</v>
      </c>
      <c r="M98" s="181">
        <v>4</v>
      </c>
      <c r="N98" s="181">
        <v>1</v>
      </c>
      <c r="O98" s="181">
        <v>1</v>
      </c>
      <c r="P98" s="181">
        <v>4</v>
      </c>
      <c r="Q98" s="181">
        <v>2</v>
      </c>
      <c r="R98" s="181">
        <v>1</v>
      </c>
      <c r="S98" s="181">
        <v>2</v>
      </c>
      <c r="T98" s="181">
        <v>3</v>
      </c>
      <c r="U98" s="181">
        <v>1</v>
      </c>
      <c r="V98" s="181">
        <v>3</v>
      </c>
      <c r="W98" s="181">
        <v>1</v>
      </c>
      <c r="X98" s="181">
        <v>1</v>
      </c>
      <c r="Y98" s="181">
        <v>11</v>
      </c>
      <c r="Z98" s="181">
        <v>1</v>
      </c>
      <c r="AA98" s="181">
        <v>4</v>
      </c>
      <c r="AB98" s="181">
        <v>3</v>
      </c>
      <c r="AC98" s="181"/>
      <c r="AD98" s="181"/>
      <c r="AE98" s="181"/>
      <c r="AF98" s="3"/>
      <c r="AG98" s="181"/>
      <c r="AH98" s="181"/>
      <c r="AI98" s="181"/>
      <c r="AJ98" s="181"/>
      <c r="AK98" s="181">
        <v>15</v>
      </c>
    </row>
    <row r="99" spans="1:37" x14ac:dyDescent="0.25">
      <c r="A99" s="181" t="s">
        <v>570</v>
      </c>
      <c r="B99" s="181">
        <v>9</v>
      </c>
      <c r="C99" s="181"/>
      <c r="D99" s="181"/>
      <c r="E99" s="181"/>
      <c r="F99" s="181"/>
      <c r="G99" s="181"/>
      <c r="H99" s="181">
        <v>1</v>
      </c>
      <c r="I99" s="181">
        <v>1</v>
      </c>
      <c r="J99" s="181">
        <v>6</v>
      </c>
      <c r="K99" s="181">
        <v>1</v>
      </c>
      <c r="L99" s="181">
        <v>2</v>
      </c>
      <c r="M99" s="181">
        <v>2</v>
      </c>
      <c r="N99" s="181">
        <v>1</v>
      </c>
      <c r="O99" s="181">
        <v>1</v>
      </c>
      <c r="P99" s="181">
        <v>1</v>
      </c>
      <c r="Q99" s="181">
        <v>1</v>
      </c>
      <c r="R99" s="181">
        <v>3</v>
      </c>
      <c r="S99" s="181">
        <v>1</v>
      </c>
      <c r="T99" s="181">
        <v>2</v>
      </c>
      <c r="U99" s="181">
        <v>1</v>
      </c>
      <c r="V99" s="181">
        <v>5</v>
      </c>
      <c r="W99" s="181">
        <v>5</v>
      </c>
      <c r="X99" s="181">
        <v>1</v>
      </c>
      <c r="Y99" s="181">
        <v>7</v>
      </c>
      <c r="Z99" s="181"/>
      <c r="AA99" s="181"/>
      <c r="AB99" s="181"/>
      <c r="AC99" s="181"/>
      <c r="AD99" s="181"/>
      <c r="AE99" s="181"/>
      <c r="AF99" s="3"/>
      <c r="AG99" s="181"/>
      <c r="AH99" s="181"/>
      <c r="AI99" s="181"/>
      <c r="AJ99" s="181"/>
      <c r="AK99" s="181">
        <v>15</v>
      </c>
    </row>
    <row r="103" spans="1:37" x14ac:dyDescent="0.25">
      <c r="A103" s="149" t="s">
        <v>468</v>
      </c>
      <c r="B103" s="149">
        <v>10</v>
      </c>
      <c r="E103" s="149"/>
      <c r="F103" s="149"/>
      <c r="G103" s="149"/>
      <c r="H103" s="149"/>
      <c r="I103" s="149">
        <v>1</v>
      </c>
      <c r="J103" s="149">
        <v>3</v>
      </c>
      <c r="K103" s="149">
        <v>2</v>
      </c>
      <c r="L103" s="149">
        <v>1</v>
      </c>
      <c r="M103" s="149">
        <v>1</v>
      </c>
      <c r="N103" s="149">
        <v>1</v>
      </c>
      <c r="O103" s="149">
        <v>4</v>
      </c>
      <c r="P103" s="149">
        <v>1</v>
      </c>
      <c r="Q103" s="149">
        <v>3</v>
      </c>
      <c r="R103" s="149">
        <v>1</v>
      </c>
      <c r="S103" s="149">
        <v>2</v>
      </c>
      <c r="T103" s="149">
        <v>2</v>
      </c>
      <c r="U103" s="149">
        <v>2</v>
      </c>
      <c r="V103" s="149">
        <v>3</v>
      </c>
      <c r="W103" s="149">
        <v>1</v>
      </c>
      <c r="X103" s="149">
        <v>16</v>
      </c>
      <c r="Y103" s="149">
        <v>3</v>
      </c>
      <c r="Z103" s="149">
        <v>3</v>
      </c>
      <c r="AA103" s="149">
        <v>2</v>
      </c>
      <c r="AB103" s="149">
        <v>6</v>
      </c>
      <c r="AC103" s="149">
        <v>1</v>
      </c>
      <c r="AD103" s="149">
        <v>7</v>
      </c>
      <c r="AE103" s="149"/>
      <c r="AF103" s="3"/>
      <c r="AG103" s="149"/>
      <c r="AH103" s="149"/>
      <c r="AI103" s="149"/>
      <c r="AJ103" s="149"/>
      <c r="AK103" s="149">
        <v>16</v>
      </c>
    </row>
    <row r="104" spans="1:37" x14ac:dyDescent="0.25">
      <c r="A104" s="156" t="s">
        <v>475</v>
      </c>
      <c r="B104" s="156">
        <v>10</v>
      </c>
      <c r="E104" s="156"/>
      <c r="F104" s="156"/>
      <c r="G104" s="156"/>
      <c r="H104" s="156"/>
      <c r="I104" s="156">
        <v>1</v>
      </c>
      <c r="J104" s="156">
        <v>1</v>
      </c>
      <c r="K104" s="156">
        <v>1</v>
      </c>
      <c r="L104" s="156">
        <v>4</v>
      </c>
      <c r="M104" s="156">
        <v>1</v>
      </c>
      <c r="N104" s="156">
        <v>2</v>
      </c>
      <c r="O104" s="156">
        <v>2</v>
      </c>
      <c r="P104" s="156">
        <v>1</v>
      </c>
      <c r="Q104" s="156">
        <v>1</v>
      </c>
      <c r="R104" s="156">
        <v>1</v>
      </c>
      <c r="S104" s="156">
        <v>1</v>
      </c>
      <c r="T104" s="156">
        <v>1</v>
      </c>
      <c r="U104" s="156">
        <v>8</v>
      </c>
      <c r="V104" s="156">
        <v>3</v>
      </c>
      <c r="W104" s="156">
        <v>5</v>
      </c>
      <c r="X104" s="156">
        <v>1</v>
      </c>
      <c r="Y104" s="156">
        <v>1</v>
      </c>
      <c r="Z104" s="156">
        <v>3</v>
      </c>
      <c r="AA104" s="156">
        <v>3</v>
      </c>
      <c r="AB104" s="156">
        <v>10</v>
      </c>
      <c r="AC104" s="156">
        <v>1</v>
      </c>
      <c r="AD104" s="156"/>
      <c r="AE104" s="156"/>
      <c r="AF104" s="3"/>
      <c r="AG104" s="156"/>
      <c r="AH104" s="156"/>
      <c r="AI104" s="156"/>
      <c r="AJ104" s="156"/>
      <c r="AK104" s="156">
        <v>14</v>
      </c>
    </row>
    <row r="105" spans="1:37" x14ac:dyDescent="0.25">
      <c r="A105" s="161" t="s">
        <v>483</v>
      </c>
      <c r="B105" s="161">
        <v>10</v>
      </c>
      <c r="E105" s="161"/>
      <c r="F105" s="161"/>
      <c r="G105" s="161"/>
      <c r="H105" s="161"/>
      <c r="I105" s="161">
        <v>1</v>
      </c>
      <c r="J105" s="161">
        <v>1</v>
      </c>
      <c r="K105" s="161">
        <v>2</v>
      </c>
      <c r="L105" s="161">
        <v>2</v>
      </c>
      <c r="M105" s="161">
        <v>1</v>
      </c>
      <c r="N105" s="161">
        <v>1</v>
      </c>
      <c r="O105" s="161">
        <v>1</v>
      </c>
      <c r="P105" s="161">
        <v>1</v>
      </c>
      <c r="Q105" s="161">
        <v>1</v>
      </c>
      <c r="R105" s="161">
        <v>2</v>
      </c>
      <c r="S105" s="161">
        <v>1</v>
      </c>
      <c r="T105" s="161">
        <v>2</v>
      </c>
      <c r="U105" s="161">
        <v>3</v>
      </c>
      <c r="V105" s="161">
        <v>3</v>
      </c>
      <c r="W105" s="161">
        <v>1</v>
      </c>
      <c r="X105" s="161">
        <v>2</v>
      </c>
      <c r="Y105" s="161">
        <v>3</v>
      </c>
      <c r="Z105" s="161">
        <v>4</v>
      </c>
      <c r="AA105" s="161">
        <v>4</v>
      </c>
      <c r="AB105" s="161">
        <v>2</v>
      </c>
      <c r="AC105" s="161">
        <v>5</v>
      </c>
      <c r="AD105" s="161">
        <v>1</v>
      </c>
      <c r="AE105" s="161">
        <v>9</v>
      </c>
      <c r="AF105" s="3">
        <v>2</v>
      </c>
      <c r="AG105" s="161"/>
      <c r="AH105" s="161"/>
      <c r="AI105" s="161"/>
      <c r="AJ105" s="161"/>
      <c r="AK105" s="161">
        <v>17</v>
      </c>
    </row>
    <row r="106" spans="1:37" x14ac:dyDescent="0.25">
      <c r="A106" s="162" t="s">
        <v>488</v>
      </c>
      <c r="B106" s="162">
        <v>10</v>
      </c>
      <c r="E106" s="162"/>
      <c r="F106" s="162"/>
      <c r="G106" s="162"/>
      <c r="H106" s="162"/>
      <c r="I106" s="162">
        <v>3</v>
      </c>
      <c r="J106" s="162">
        <v>2</v>
      </c>
      <c r="K106" s="162">
        <v>1</v>
      </c>
      <c r="L106" s="162">
        <v>1</v>
      </c>
      <c r="M106" s="162">
        <v>1</v>
      </c>
      <c r="N106" s="162">
        <v>1</v>
      </c>
      <c r="O106" s="162">
        <v>4</v>
      </c>
      <c r="P106" s="162">
        <v>1</v>
      </c>
      <c r="Q106" s="162">
        <v>1</v>
      </c>
      <c r="R106" s="162">
        <v>6</v>
      </c>
      <c r="S106" s="162">
        <v>3</v>
      </c>
      <c r="T106" s="162">
        <v>1</v>
      </c>
      <c r="U106" s="162">
        <v>4</v>
      </c>
      <c r="V106" s="162">
        <v>8</v>
      </c>
      <c r="W106" s="162">
        <v>2</v>
      </c>
      <c r="X106" s="162">
        <v>3</v>
      </c>
      <c r="Y106" s="162">
        <v>1</v>
      </c>
      <c r="Z106" s="162">
        <v>5</v>
      </c>
      <c r="AA106" s="162"/>
      <c r="AB106" s="162"/>
      <c r="AC106" s="162"/>
      <c r="AD106" s="162"/>
      <c r="AE106" s="162"/>
      <c r="AF106" s="3"/>
      <c r="AG106" s="162"/>
      <c r="AH106" s="162"/>
      <c r="AI106" s="162"/>
      <c r="AJ106" s="162"/>
      <c r="AK106" s="162">
        <v>13</v>
      </c>
    </row>
    <row r="107" spans="1:37" x14ac:dyDescent="0.25">
      <c r="A107" s="165" t="s">
        <v>494</v>
      </c>
      <c r="B107" s="165">
        <v>10</v>
      </c>
      <c r="E107" s="165"/>
      <c r="F107" s="165"/>
      <c r="G107" s="165"/>
      <c r="H107" s="165"/>
      <c r="I107" s="165">
        <v>2</v>
      </c>
      <c r="J107" s="165">
        <v>3</v>
      </c>
      <c r="K107" s="165">
        <v>2</v>
      </c>
      <c r="L107" s="165">
        <v>1</v>
      </c>
      <c r="M107" s="165">
        <v>1</v>
      </c>
      <c r="N107" s="165">
        <v>1</v>
      </c>
      <c r="O107" s="165">
        <v>2</v>
      </c>
      <c r="P107" s="165">
        <v>1</v>
      </c>
      <c r="Q107" s="165">
        <v>1</v>
      </c>
      <c r="R107" s="165">
        <v>1</v>
      </c>
      <c r="S107" s="165">
        <v>1</v>
      </c>
      <c r="T107" s="165">
        <v>2</v>
      </c>
      <c r="U107" s="165">
        <v>1</v>
      </c>
      <c r="V107" s="165">
        <v>2</v>
      </c>
      <c r="W107" s="165">
        <v>1</v>
      </c>
      <c r="X107" s="165">
        <v>1</v>
      </c>
      <c r="Y107" s="165">
        <v>4</v>
      </c>
      <c r="Z107" s="165">
        <v>1</v>
      </c>
      <c r="AA107" s="165">
        <v>1</v>
      </c>
      <c r="AB107" s="165">
        <v>12</v>
      </c>
      <c r="AC107" s="165">
        <v>4</v>
      </c>
      <c r="AD107" s="165">
        <v>4</v>
      </c>
      <c r="AE107" s="165"/>
      <c r="AF107" s="3"/>
      <c r="AG107" s="165"/>
      <c r="AH107" s="165"/>
      <c r="AI107" s="165"/>
      <c r="AJ107" s="165"/>
      <c r="AK107" s="165">
        <v>19</v>
      </c>
    </row>
    <row r="108" spans="1:37" x14ac:dyDescent="0.25">
      <c r="A108" s="169" t="s">
        <v>504</v>
      </c>
      <c r="B108" s="169">
        <v>10</v>
      </c>
      <c r="E108" s="169"/>
      <c r="F108" s="169"/>
      <c r="G108" s="169"/>
      <c r="H108" s="169"/>
      <c r="I108" s="169">
        <v>1</v>
      </c>
      <c r="J108" s="169">
        <v>1</v>
      </c>
      <c r="K108" s="169">
        <v>2</v>
      </c>
      <c r="L108" s="169">
        <v>4</v>
      </c>
      <c r="M108" s="169">
        <v>2</v>
      </c>
      <c r="N108" s="169">
        <v>1</v>
      </c>
      <c r="O108" s="169">
        <v>1</v>
      </c>
      <c r="P108" s="169">
        <v>1</v>
      </c>
      <c r="Q108" s="169">
        <v>1</v>
      </c>
      <c r="R108" s="169">
        <v>1</v>
      </c>
      <c r="S108" s="169">
        <v>2</v>
      </c>
      <c r="T108" s="169">
        <v>4</v>
      </c>
      <c r="U108" s="169">
        <v>6</v>
      </c>
      <c r="V108" s="169">
        <v>2</v>
      </c>
      <c r="W108" s="169">
        <v>1</v>
      </c>
      <c r="X108" s="169">
        <v>1</v>
      </c>
      <c r="Y108" s="169">
        <v>2</v>
      </c>
      <c r="Z108" s="169">
        <v>1</v>
      </c>
      <c r="AA108" s="169">
        <v>2</v>
      </c>
      <c r="AB108" s="169">
        <v>1</v>
      </c>
      <c r="AC108" s="169">
        <v>1</v>
      </c>
      <c r="AD108" s="169">
        <v>15</v>
      </c>
      <c r="AE108" s="169"/>
      <c r="AF108" s="3"/>
      <c r="AG108" s="169"/>
      <c r="AH108" s="169"/>
      <c r="AI108" s="169"/>
      <c r="AJ108" s="169"/>
      <c r="AK108" s="169">
        <v>15</v>
      </c>
    </row>
    <row r="109" spans="1:37" x14ac:dyDescent="0.25">
      <c r="A109" s="169" t="s">
        <v>506</v>
      </c>
      <c r="B109" s="169">
        <v>10</v>
      </c>
      <c r="E109" s="169"/>
      <c r="F109" s="169"/>
      <c r="G109" s="169"/>
      <c r="H109" s="169"/>
      <c r="I109" s="169">
        <v>1</v>
      </c>
      <c r="J109" s="169">
        <v>4</v>
      </c>
      <c r="K109" s="169">
        <v>1</v>
      </c>
      <c r="L109" s="169">
        <v>1</v>
      </c>
      <c r="M109" s="169">
        <v>2</v>
      </c>
      <c r="N109" s="169">
        <v>1</v>
      </c>
      <c r="O109" s="169">
        <v>1</v>
      </c>
      <c r="P109" s="169">
        <v>3</v>
      </c>
      <c r="Q109" s="169">
        <v>3</v>
      </c>
      <c r="R109" s="169">
        <v>1</v>
      </c>
      <c r="S109" s="169">
        <v>1</v>
      </c>
      <c r="T109" s="169">
        <v>2</v>
      </c>
      <c r="U109" s="169">
        <v>4</v>
      </c>
      <c r="V109" s="169">
        <v>1</v>
      </c>
      <c r="W109" s="169">
        <v>3</v>
      </c>
      <c r="X109" s="169">
        <v>1</v>
      </c>
      <c r="Y109" s="169">
        <v>1</v>
      </c>
      <c r="Z109" s="169">
        <v>2</v>
      </c>
      <c r="AA109" s="169">
        <v>7</v>
      </c>
      <c r="AB109" s="169">
        <v>6</v>
      </c>
      <c r="AC109" s="169">
        <v>5</v>
      </c>
      <c r="AD109" s="169">
        <v>4</v>
      </c>
      <c r="AE109" s="169"/>
      <c r="AF109" s="3"/>
      <c r="AG109" s="169"/>
      <c r="AH109" s="169"/>
      <c r="AI109" s="169"/>
      <c r="AJ109" s="169"/>
      <c r="AK109" s="169">
        <v>16</v>
      </c>
    </row>
    <row r="110" spans="1:37" x14ac:dyDescent="0.25">
      <c r="A110" s="171" t="s">
        <v>513</v>
      </c>
      <c r="B110" s="171">
        <v>10</v>
      </c>
      <c r="E110" s="171"/>
      <c r="F110" s="171"/>
      <c r="G110" s="171"/>
      <c r="H110" s="171"/>
      <c r="I110" s="171">
        <v>1</v>
      </c>
      <c r="J110" s="171">
        <v>2</v>
      </c>
      <c r="K110" s="171">
        <v>1</v>
      </c>
      <c r="L110" s="171">
        <v>1</v>
      </c>
      <c r="M110" s="171">
        <v>2</v>
      </c>
      <c r="N110" s="171">
        <v>2</v>
      </c>
      <c r="O110" s="171">
        <v>1</v>
      </c>
      <c r="P110" s="171">
        <v>2</v>
      </c>
      <c r="Q110" s="171">
        <v>1</v>
      </c>
      <c r="R110" s="171">
        <v>2</v>
      </c>
      <c r="S110" s="171">
        <v>2</v>
      </c>
      <c r="T110" s="171">
        <v>1</v>
      </c>
      <c r="U110" s="171">
        <v>4</v>
      </c>
      <c r="V110" s="171">
        <v>3</v>
      </c>
      <c r="W110" s="171">
        <v>1</v>
      </c>
      <c r="X110" s="171">
        <v>3</v>
      </c>
      <c r="Y110" s="171">
        <v>2</v>
      </c>
      <c r="Z110" s="171">
        <v>8</v>
      </c>
      <c r="AA110" s="171">
        <v>4</v>
      </c>
      <c r="AB110" s="171">
        <v>3</v>
      </c>
      <c r="AC110" s="171">
        <v>2</v>
      </c>
      <c r="AD110" s="171"/>
      <c r="AE110" s="171"/>
      <c r="AF110" s="3"/>
      <c r="AG110" s="171"/>
      <c r="AH110" s="171"/>
      <c r="AI110" s="171"/>
      <c r="AJ110" s="171"/>
      <c r="AK110" s="171">
        <v>17</v>
      </c>
    </row>
    <row r="111" spans="1:37" x14ac:dyDescent="0.25">
      <c r="A111" s="172" t="s">
        <v>514</v>
      </c>
      <c r="B111" s="172">
        <v>10</v>
      </c>
      <c r="E111" s="172"/>
      <c r="F111" s="172"/>
      <c r="G111" s="172"/>
      <c r="H111" s="172"/>
      <c r="I111" s="172">
        <v>1</v>
      </c>
      <c r="J111" s="172">
        <v>1</v>
      </c>
      <c r="K111" s="172">
        <v>1</v>
      </c>
      <c r="L111" s="172">
        <v>1</v>
      </c>
      <c r="M111" s="172">
        <v>1</v>
      </c>
      <c r="N111" s="172">
        <v>3</v>
      </c>
      <c r="O111" s="172">
        <v>2</v>
      </c>
      <c r="P111" s="172">
        <v>1</v>
      </c>
      <c r="Q111" s="172">
        <v>5</v>
      </c>
      <c r="R111" s="172">
        <v>1</v>
      </c>
      <c r="S111" s="172">
        <v>2</v>
      </c>
      <c r="T111" s="172">
        <v>2</v>
      </c>
      <c r="U111" s="172">
        <v>3</v>
      </c>
      <c r="V111" s="172">
        <v>4</v>
      </c>
      <c r="W111" s="172">
        <v>12</v>
      </c>
      <c r="X111" s="172">
        <v>3</v>
      </c>
      <c r="Y111" s="172">
        <v>1</v>
      </c>
      <c r="Z111" s="172">
        <v>2</v>
      </c>
      <c r="AA111" s="172">
        <v>1</v>
      </c>
      <c r="AB111" s="172">
        <v>5</v>
      </c>
      <c r="AC111" s="172"/>
      <c r="AD111" s="172"/>
      <c r="AE111" s="172"/>
      <c r="AF111" s="3"/>
      <c r="AG111" s="172"/>
      <c r="AH111" s="172"/>
      <c r="AI111" s="172"/>
      <c r="AJ111" s="172"/>
      <c r="AK111" s="172">
        <v>14</v>
      </c>
    </row>
    <row r="112" spans="1:37" x14ac:dyDescent="0.25">
      <c r="A112" s="173" t="s">
        <v>521</v>
      </c>
      <c r="B112" s="173">
        <v>10</v>
      </c>
      <c r="E112" s="173"/>
      <c r="F112" s="173"/>
      <c r="G112" s="173"/>
      <c r="H112" s="173"/>
      <c r="I112" s="173">
        <v>2</v>
      </c>
      <c r="J112" s="173">
        <v>1</v>
      </c>
      <c r="K112" s="173">
        <v>1</v>
      </c>
      <c r="L112" s="173">
        <v>1</v>
      </c>
      <c r="M112" s="173">
        <v>3</v>
      </c>
      <c r="N112" s="173">
        <v>1</v>
      </c>
      <c r="O112" s="173">
        <v>1</v>
      </c>
      <c r="P112" s="173">
        <v>1</v>
      </c>
      <c r="Q112" s="173">
        <v>3</v>
      </c>
      <c r="R112" s="173">
        <v>1</v>
      </c>
      <c r="S112" s="173">
        <v>1</v>
      </c>
      <c r="T112" s="173">
        <v>1</v>
      </c>
      <c r="U112" s="173">
        <v>1</v>
      </c>
      <c r="V112" s="173">
        <v>3</v>
      </c>
      <c r="W112" s="173">
        <v>2</v>
      </c>
      <c r="X112" s="173">
        <v>3</v>
      </c>
      <c r="Y112" s="173">
        <v>5</v>
      </c>
      <c r="Z112" s="173">
        <v>3</v>
      </c>
      <c r="AA112" s="173">
        <v>1</v>
      </c>
      <c r="AB112" s="173">
        <v>5</v>
      </c>
      <c r="AC112" s="173">
        <v>1</v>
      </c>
      <c r="AD112" s="173">
        <v>2</v>
      </c>
      <c r="AE112" s="173">
        <v>8</v>
      </c>
      <c r="AF112" s="3">
        <v>1</v>
      </c>
      <c r="AG112" s="173">
        <v>4</v>
      </c>
      <c r="AH112" s="173"/>
      <c r="AI112" s="173"/>
      <c r="AJ112" s="173"/>
      <c r="AK112" s="173">
        <v>17</v>
      </c>
    </row>
    <row r="113" spans="1:37" x14ac:dyDescent="0.25">
      <c r="A113" s="175" t="s">
        <v>535</v>
      </c>
      <c r="B113" s="175">
        <v>10</v>
      </c>
      <c r="E113" s="175"/>
      <c r="F113" s="175"/>
      <c r="G113" s="175"/>
      <c r="H113" s="175"/>
      <c r="I113" s="175">
        <v>3</v>
      </c>
      <c r="J113" s="175">
        <v>1</v>
      </c>
      <c r="K113" s="175">
        <v>4</v>
      </c>
      <c r="L113" s="175">
        <v>1</v>
      </c>
      <c r="M113" s="175">
        <v>1</v>
      </c>
      <c r="N113" s="175">
        <v>1</v>
      </c>
      <c r="O113" s="175">
        <v>1</v>
      </c>
      <c r="P113" s="175">
        <v>1</v>
      </c>
      <c r="Q113" s="175">
        <v>1</v>
      </c>
      <c r="R113" s="175">
        <v>1</v>
      </c>
      <c r="S113" s="175">
        <v>1</v>
      </c>
      <c r="T113" s="175">
        <v>1</v>
      </c>
      <c r="U113" s="175">
        <v>1</v>
      </c>
      <c r="V113" s="175">
        <v>1</v>
      </c>
      <c r="W113" s="175">
        <v>1</v>
      </c>
      <c r="X113" s="175">
        <v>3</v>
      </c>
      <c r="Y113" s="175">
        <v>1</v>
      </c>
      <c r="Z113" s="175">
        <v>1</v>
      </c>
      <c r="AA113" s="175">
        <v>3</v>
      </c>
      <c r="AB113" s="175">
        <v>9</v>
      </c>
      <c r="AC113" s="175">
        <v>11</v>
      </c>
      <c r="AD113" s="175">
        <v>1</v>
      </c>
      <c r="AE113" s="175">
        <v>1</v>
      </c>
      <c r="AF113" s="3">
        <v>1</v>
      </c>
      <c r="AG113" s="175">
        <v>1</v>
      </c>
      <c r="AH113" s="175">
        <v>1</v>
      </c>
      <c r="AI113" s="175"/>
      <c r="AJ113" s="175"/>
      <c r="AK113" s="175">
        <v>19</v>
      </c>
    </row>
    <row r="114" spans="1:37" x14ac:dyDescent="0.25">
      <c r="A114" s="175" t="s">
        <v>539</v>
      </c>
      <c r="B114" s="175">
        <v>10</v>
      </c>
      <c r="E114" s="175"/>
      <c r="F114" s="175"/>
      <c r="G114" s="175"/>
      <c r="H114" s="175"/>
      <c r="I114" s="175">
        <v>1</v>
      </c>
      <c r="J114" s="175">
        <v>1</v>
      </c>
      <c r="K114" s="175">
        <v>1</v>
      </c>
      <c r="L114" s="175">
        <v>2</v>
      </c>
      <c r="M114" s="175">
        <v>1</v>
      </c>
      <c r="N114" s="175">
        <v>2</v>
      </c>
      <c r="O114" s="175">
        <v>2</v>
      </c>
      <c r="P114" s="175">
        <v>1</v>
      </c>
      <c r="Q114" s="175">
        <v>1</v>
      </c>
      <c r="R114" s="175">
        <v>1</v>
      </c>
      <c r="S114" s="175">
        <v>10</v>
      </c>
      <c r="T114" s="175">
        <v>1</v>
      </c>
      <c r="U114" s="175">
        <v>1</v>
      </c>
      <c r="V114" s="175">
        <v>2</v>
      </c>
      <c r="W114" s="175">
        <v>3</v>
      </c>
      <c r="X114" s="175">
        <v>2</v>
      </c>
      <c r="Y114" s="175">
        <v>4</v>
      </c>
      <c r="Z114" s="175"/>
      <c r="AA114" s="175"/>
      <c r="AB114" s="175"/>
      <c r="AC114" s="175"/>
      <c r="AD114" s="175"/>
      <c r="AE114" s="175"/>
      <c r="AF114" s="3"/>
      <c r="AG114" s="175"/>
      <c r="AH114" s="175"/>
      <c r="AI114" s="175"/>
      <c r="AJ114" s="175"/>
      <c r="AK114" s="175">
        <v>15</v>
      </c>
    </row>
    <row r="115" spans="1:37" x14ac:dyDescent="0.25">
      <c r="A115" s="181" t="s">
        <v>548</v>
      </c>
      <c r="B115" s="181">
        <v>10</v>
      </c>
      <c r="C115" s="181"/>
      <c r="D115" s="181"/>
      <c r="E115" s="181"/>
      <c r="F115" s="181"/>
      <c r="G115" s="181"/>
      <c r="H115" s="181"/>
      <c r="I115" s="181">
        <v>2</v>
      </c>
      <c r="J115" s="181">
        <v>1</v>
      </c>
      <c r="K115" s="181">
        <v>1</v>
      </c>
      <c r="L115" s="181">
        <v>1</v>
      </c>
      <c r="M115" s="181">
        <v>1</v>
      </c>
      <c r="N115" s="181">
        <v>1</v>
      </c>
      <c r="O115" s="181">
        <v>1</v>
      </c>
      <c r="P115" s="181">
        <v>1</v>
      </c>
      <c r="Q115" s="181">
        <v>3</v>
      </c>
      <c r="R115" s="181">
        <v>6</v>
      </c>
      <c r="S115" s="181">
        <v>1</v>
      </c>
      <c r="T115" s="181">
        <v>1</v>
      </c>
      <c r="U115" s="181">
        <v>4</v>
      </c>
      <c r="V115" s="181">
        <v>1</v>
      </c>
      <c r="W115" s="181">
        <v>2</v>
      </c>
      <c r="X115" s="181">
        <v>4</v>
      </c>
      <c r="Y115" s="181">
        <v>3</v>
      </c>
      <c r="Z115" s="181">
        <v>1</v>
      </c>
      <c r="AA115" s="181">
        <v>2</v>
      </c>
      <c r="AB115" s="181">
        <v>3</v>
      </c>
      <c r="AC115" s="181">
        <v>1</v>
      </c>
      <c r="AD115" s="181">
        <v>4</v>
      </c>
      <c r="AE115" s="181"/>
      <c r="AF115" s="3"/>
      <c r="AG115" s="181"/>
      <c r="AH115" s="181"/>
      <c r="AI115" s="181"/>
      <c r="AJ115" s="181"/>
      <c r="AK115" s="181">
        <v>15</v>
      </c>
    </row>
    <row r="116" spans="1:37" x14ac:dyDescent="0.25">
      <c r="A116" s="181" t="s">
        <v>558</v>
      </c>
      <c r="B116" s="181">
        <v>10</v>
      </c>
      <c r="C116" s="181"/>
      <c r="D116" s="181"/>
      <c r="E116" s="181"/>
      <c r="F116" s="181"/>
      <c r="G116" s="181"/>
      <c r="H116" s="181"/>
      <c r="I116" s="181">
        <v>1</v>
      </c>
      <c r="J116" s="181">
        <v>1</v>
      </c>
      <c r="K116" s="181">
        <v>1</v>
      </c>
      <c r="L116" s="181">
        <v>1</v>
      </c>
      <c r="M116" s="181">
        <v>1</v>
      </c>
      <c r="N116" s="181">
        <v>1</v>
      </c>
      <c r="O116" s="181">
        <v>1</v>
      </c>
      <c r="P116" s="181">
        <v>1</v>
      </c>
      <c r="Q116" s="181">
        <v>2</v>
      </c>
      <c r="R116" s="181">
        <v>2</v>
      </c>
      <c r="S116" s="181">
        <v>1</v>
      </c>
      <c r="T116" s="181">
        <v>1</v>
      </c>
      <c r="U116" s="181">
        <v>2</v>
      </c>
      <c r="V116" s="181">
        <v>2</v>
      </c>
      <c r="W116" s="181">
        <v>5</v>
      </c>
      <c r="X116" s="181">
        <v>5</v>
      </c>
      <c r="Y116" s="181">
        <v>2</v>
      </c>
      <c r="Z116" s="181">
        <v>1</v>
      </c>
      <c r="AA116" s="181">
        <v>2</v>
      </c>
      <c r="AB116" s="181">
        <v>7</v>
      </c>
      <c r="AC116" s="181">
        <v>1</v>
      </c>
      <c r="AD116" s="181">
        <v>12</v>
      </c>
      <c r="AE116" s="181"/>
      <c r="AF116" s="3"/>
      <c r="AG116" s="181"/>
      <c r="AH116" s="181"/>
      <c r="AI116" s="181"/>
      <c r="AJ116" s="181"/>
      <c r="AK116" s="181">
        <v>17</v>
      </c>
    </row>
    <row r="117" spans="1:37" x14ac:dyDescent="0.25">
      <c r="A117" s="181" t="s">
        <v>563</v>
      </c>
      <c r="B117" s="181">
        <v>10</v>
      </c>
      <c r="C117" s="181"/>
      <c r="D117" s="181"/>
      <c r="E117" s="181"/>
      <c r="F117" s="181"/>
      <c r="G117" s="181"/>
      <c r="H117" s="181"/>
      <c r="I117" s="181">
        <v>1</v>
      </c>
      <c r="J117" s="181">
        <v>1</v>
      </c>
      <c r="K117" s="181">
        <v>2</v>
      </c>
      <c r="L117" s="181">
        <v>2</v>
      </c>
      <c r="M117" s="181">
        <v>3</v>
      </c>
      <c r="N117" s="181">
        <v>1</v>
      </c>
      <c r="O117" s="181">
        <v>1</v>
      </c>
      <c r="P117" s="181">
        <v>2</v>
      </c>
      <c r="Q117" s="181">
        <v>2</v>
      </c>
      <c r="R117" s="181">
        <v>4</v>
      </c>
      <c r="S117" s="181">
        <v>2</v>
      </c>
      <c r="T117" s="181">
        <v>1</v>
      </c>
      <c r="U117" s="181">
        <v>10</v>
      </c>
      <c r="V117" s="181">
        <v>6</v>
      </c>
      <c r="W117" s="181">
        <v>1</v>
      </c>
      <c r="X117" s="181">
        <v>1</v>
      </c>
      <c r="Y117" s="181">
        <v>4</v>
      </c>
      <c r="Z117" s="181">
        <v>2</v>
      </c>
      <c r="AA117" s="181">
        <v>1</v>
      </c>
      <c r="AB117" s="181">
        <v>15</v>
      </c>
      <c r="AC117" s="181"/>
      <c r="AD117" s="181"/>
      <c r="AE117" s="181"/>
      <c r="AF117" s="3"/>
      <c r="AG117" s="181"/>
      <c r="AH117" s="181"/>
      <c r="AI117" s="181"/>
      <c r="AJ117" s="181"/>
      <c r="AK117" s="181">
        <v>12</v>
      </c>
    </row>
    <row r="118" spans="1:37" x14ac:dyDescent="0.25">
      <c r="A118" s="181" t="s">
        <v>569</v>
      </c>
      <c r="B118" s="181">
        <v>10</v>
      </c>
      <c r="C118" s="181"/>
      <c r="D118" s="181"/>
      <c r="E118" s="181"/>
      <c r="F118" s="181"/>
      <c r="G118" s="181"/>
      <c r="H118" s="181"/>
      <c r="I118" s="181">
        <v>1</v>
      </c>
      <c r="J118" s="181">
        <v>2</v>
      </c>
      <c r="K118" s="181">
        <v>1</v>
      </c>
      <c r="L118" s="181">
        <v>1</v>
      </c>
      <c r="M118" s="181">
        <v>2</v>
      </c>
      <c r="N118" s="181">
        <v>2</v>
      </c>
      <c r="O118" s="181">
        <v>2</v>
      </c>
      <c r="P118" s="181">
        <v>1</v>
      </c>
      <c r="Q118" s="181">
        <v>2</v>
      </c>
      <c r="R118" s="181">
        <v>1</v>
      </c>
      <c r="S118" s="181">
        <v>2</v>
      </c>
      <c r="T118" s="181">
        <v>1</v>
      </c>
      <c r="U118" s="181">
        <v>2</v>
      </c>
      <c r="V118" s="181">
        <v>2</v>
      </c>
      <c r="W118" s="181">
        <v>1</v>
      </c>
      <c r="X118" s="181">
        <v>3</v>
      </c>
      <c r="Y118" s="181">
        <v>1</v>
      </c>
      <c r="Z118" s="181">
        <v>2</v>
      </c>
      <c r="AA118" s="181">
        <v>1</v>
      </c>
      <c r="AB118" s="181">
        <v>9</v>
      </c>
      <c r="AC118" s="181">
        <v>2</v>
      </c>
      <c r="AD118" s="181">
        <v>1</v>
      </c>
      <c r="AE118" s="181">
        <v>6</v>
      </c>
      <c r="AF118" s="3">
        <v>5</v>
      </c>
      <c r="AG118" s="181">
        <v>7</v>
      </c>
      <c r="AH118" s="181"/>
      <c r="AI118" s="181"/>
      <c r="AJ118" s="181"/>
      <c r="AK118" s="181">
        <v>19</v>
      </c>
    </row>
    <row r="119" spans="1:37" x14ac:dyDescent="0.25">
      <c r="A119" s="175"/>
      <c r="B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3"/>
      <c r="AG119" s="175"/>
      <c r="AH119" s="175"/>
      <c r="AI119" s="175"/>
      <c r="AJ119" s="175"/>
      <c r="AK119" s="175"/>
    </row>
    <row r="120" spans="1:37" x14ac:dyDescent="0.25">
      <c r="A120" s="172">
        <v>5</v>
      </c>
      <c r="B120" s="175">
        <f>COUNT(B3:B4)</f>
        <v>1</v>
      </c>
      <c r="E120" s="172"/>
      <c r="F120" s="172"/>
      <c r="G120" s="172"/>
      <c r="H120" s="172"/>
      <c r="I120" s="172"/>
      <c r="J120" s="172"/>
      <c r="K120" s="172"/>
      <c r="L120" s="172"/>
      <c r="M120" s="172"/>
      <c r="N120" s="172"/>
      <c r="O120" s="172"/>
      <c r="P120" s="172"/>
      <c r="Q120" s="172"/>
      <c r="R120" s="172"/>
      <c r="S120" s="172"/>
      <c r="T120" s="172"/>
      <c r="U120" s="172"/>
      <c r="V120" s="172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3"/>
      <c r="AG120" s="172"/>
      <c r="AH120" s="172"/>
      <c r="AI120" s="172"/>
      <c r="AJ120" s="172"/>
      <c r="AK120" s="172"/>
    </row>
    <row r="121" spans="1:37" x14ac:dyDescent="0.25">
      <c r="A121" s="172">
        <v>6</v>
      </c>
      <c r="B121" s="172">
        <f>COUNT(B7:B8)</f>
        <v>1</v>
      </c>
      <c r="E121" s="172"/>
      <c r="F121" s="172"/>
      <c r="G121" s="172"/>
      <c r="H121" s="172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3"/>
      <c r="AG121" s="172"/>
      <c r="AH121" s="172"/>
      <c r="AI121" s="172"/>
      <c r="AJ121" s="172"/>
      <c r="AK121" s="172"/>
    </row>
    <row r="122" spans="1:37" x14ac:dyDescent="0.25">
      <c r="A122" s="172">
        <v>7</v>
      </c>
      <c r="B122" s="172">
        <f>COUNT(B11:B17)</f>
        <v>6</v>
      </c>
      <c r="E122" s="172"/>
      <c r="F122" s="172"/>
      <c r="G122" s="172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172"/>
      <c r="S122" s="172"/>
      <c r="T122" s="172"/>
      <c r="U122" s="172"/>
      <c r="V122" s="172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3"/>
      <c r="AG122" s="172"/>
      <c r="AH122" s="172"/>
      <c r="AI122" s="172"/>
      <c r="AJ122" s="172"/>
      <c r="AK122" s="172"/>
    </row>
    <row r="123" spans="1:37" x14ac:dyDescent="0.25">
      <c r="A123" s="172">
        <v>8</v>
      </c>
      <c r="B123" s="172">
        <f>COUNT(B20:B47)</f>
        <v>27</v>
      </c>
      <c r="E123" s="172"/>
      <c r="F123" s="172"/>
      <c r="G123" s="172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3"/>
      <c r="AG123" s="172"/>
      <c r="AH123" s="172"/>
      <c r="AI123" s="172"/>
      <c r="AJ123" s="172"/>
      <c r="AK123" s="172"/>
    </row>
    <row r="124" spans="1:37" x14ac:dyDescent="0.25">
      <c r="A124" s="172">
        <v>9</v>
      </c>
      <c r="B124" s="172">
        <f>COUNT(B50:B100)</f>
        <v>50</v>
      </c>
      <c r="E124" s="172"/>
      <c r="F124" s="172"/>
      <c r="G124" s="172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3"/>
      <c r="AG124" s="172"/>
      <c r="AH124" s="172"/>
      <c r="AI124" s="172"/>
      <c r="AJ124" s="172"/>
      <c r="AK124" s="172"/>
    </row>
    <row r="125" spans="1:37" x14ac:dyDescent="0.25">
      <c r="A125" s="172">
        <v>10</v>
      </c>
      <c r="B125" s="172">
        <f>COUNT(B103:B119)</f>
        <v>16</v>
      </c>
      <c r="E125" s="172"/>
      <c r="F125" s="172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3"/>
      <c r="AG125" s="172"/>
      <c r="AH125" s="172"/>
      <c r="AI125" s="172"/>
      <c r="AJ125" s="172"/>
      <c r="AK125" s="172"/>
    </row>
    <row r="126" spans="1:37" x14ac:dyDescent="0.25">
      <c r="A126" s="172" t="s">
        <v>520</v>
      </c>
      <c r="B126" s="172">
        <f>COUNT(B3:B119)</f>
        <v>101</v>
      </c>
      <c r="E126" s="172"/>
      <c r="F126" s="172"/>
      <c r="G126" s="172"/>
      <c r="H126" s="172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3"/>
      <c r="AG126" s="172"/>
      <c r="AH126" s="172"/>
      <c r="AI126" s="172"/>
      <c r="AJ126" s="172"/>
      <c r="AK126" s="172"/>
    </row>
    <row r="128" spans="1:37" x14ac:dyDescent="0.25">
      <c r="A128" s="146" t="s">
        <v>469</v>
      </c>
    </row>
    <row r="130" spans="1:37" x14ac:dyDescent="0.25">
      <c r="A130" s="181" t="s">
        <v>21</v>
      </c>
      <c r="E130" s="164">
        <f t="shared" ref="E130:AJ130" si="0">COUNT(E2:E127)</f>
        <v>1</v>
      </c>
      <c r="F130" s="164">
        <f t="shared" si="0"/>
        <v>7</v>
      </c>
      <c r="G130" s="164">
        <f t="shared" si="0"/>
        <v>34</v>
      </c>
      <c r="H130" s="164">
        <f t="shared" si="0"/>
        <v>84</v>
      </c>
      <c r="I130" s="146">
        <f t="shared" si="0"/>
        <v>100</v>
      </c>
      <c r="J130" s="164">
        <f t="shared" si="0"/>
        <v>100</v>
      </c>
      <c r="K130" s="164">
        <f t="shared" si="0"/>
        <v>100</v>
      </c>
      <c r="L130" s="164">
        <f t="shared" si="0"/>
        <v>100</v>
      </c>
      <c r="M130" s="164">
        <f t="shared" si="0"/>
        <v>100</v>
      </c>
      <c r="N130" s="164">
        <f t="shared" si="0"/>
        <v>100</v>
      </c>
      <c r="O130" s="164">
        <f t="shared" si="0"/>
        <v>100</v>
      </c>
      <c r="P130" s="164">
        <f t="shared" si="0"/>
        <v>100</v>
      </c>
      <c r="Q130" s="164">
        <f t="shared" si="0"/>
        <v>100</v>
      </c>
      <c r="R130" s="164">
        <f t="shared" si="0"/>
        <v>100</v>
      </c>
      <c r="S130" s="164">
        <f t="shared" si="0"/>
        <v>100</v>
      </c>
      <c r="T130" s="164">
        <f t="shared" si="0"/>
        <v>100</v>
      </c>
      <c r="U130" s="164">
        <f t="shared" si="0"/>
        <v>100</v>
      </c>
      <c r="V130" s="164">
        <f t="shared" si="0"/>
        <v>100</v>
      </c>
      <c r="W130" s="164">
        <f t="shared" si="0"/>
        <v>100</v>
      </c>
      <c r="X130" s="164">
        <f t="shared" si="0"/>
        <v>99</v>
      </c>
      <c r="Y130" s="164">
        <f t="shared" si="0"/>
        <v>97</v>
      </c>
      <c r="Z130" s="164">
        <f t="shared" si="0"/>
        <v>93</v>
      </c>
      <c r="AA130" s="164">
        <f t="shared" si="0"/>
        <v>87</v>
      </c>
      <c r="AB130" s="164">
        <f t="shared" si="0"/>
        <v>75</v>
      </c>
      <c r="AC130" s="164">
        <f t="shared" si="0"/>
        <v>64</v>
      </c>
      <c r="AD130" s="164">
        <f t="shared" si="0"/>
        <v>48</v>
      </c>
      <c r="AE130" s="164">
        <f t="shared" si="0"/>
        <v>26</v>
      </c>
      <c r="AF130" s="164">
        <f t="shared" si="0"/>
        <v>12</v>
      </c>
      <c r="AG130" s="164">
        <f t="shared" si="0"/>
        <v>8</v>
      </c>
      <c r="AH130" s="164">
        <f t="shared" si="0"/>
        <v>4</v>
      </c>
      <c r="AI130" s="164">
        <f t="shared" si="0"/>
        <v>0</v>
      </c>
      <c r="AJ130" s="164">
        <f t="shared" si="0"/>
        <v>0</v>
      </c>
    </row>
    <row r="131" spans="1:37" x14ac:dyDescent="0.25">
      <c r="A131" s="181" t="s">
        <v>118</v>
      </c>
      <c r="C131" s="181">
        <v>5</v>
      </c>
      <c r="D131" s="181">
        <v>6</v>
      </c>
      <c r="E131" s="181">
        <v>7</v>
      </c>
      <c r="F131" s="181">
        <v>8</v>
      </c>
      <c r="G131" s="181">
        <v>9</v>
      </c>
      <c r="H131" s="181">
        <v>10</v>
      </c>
      <c r="I131" s="181">
        <v>11</v>
      </c>
      <c r="J131" s="181">
        <v>12</v>
      </c>
      <c r="K131" s="181">
        <v>13</v>
      </c>
      <c r="L131" s="181">
        <v>14</v>
      </c>
      <c r="M131" s="181">
        <v>15</v>
      </c>
      <c r="N131" s="181">
        <v>16</v>
      </c>
      <c r="O131" s="181">
        <v>17</v>
      </c>
      <c r="P131" s="181">
        <v>18</v>
      </c>
      <c r="Q131" s="181">
        <v>19</v>
      </c>
      <c r="R131" s="181">
        <v>20</v>
      </c>
      <c r="S131" s="181">
        <v>21</v>
      </c>
      <c r="T131" s="181">
        <v>22</v>
      </c>
      <c r="U131" s="181">
        <v>23</v>
      </c>
      <c r="V131" s="181">
        <v>24</v>
      </c>
      <c r="W131" s="181">
        <v>25</v>
      </c>
      <c r="X131" s="181">
        <v>26</v>
      </c>
      <c r="Y131" s="181">
        <v>27</v>
      </c>
      <c r="Z131" s="181">
        <v>28</v>
      </c>
      <c r="AA131" s="181">
        <v>29</v>
      </c>
      <c r="AB131" s="181">
        <v>30</v>
      </c>
      <c r="AC131" s="181">
        <v>31</v>
      </c>
      <c r="AD131" s="181">
        <v>32</v>
      </c>
      <c r="AE131" s="181">
        <v>33</v>
      </c>
      <c r="AF131" s="3">
        <v>34</v>
      </c>
      <c r="AG131" s="181">
        <v>35</v>
      </c>
      <c r="AH131" s="181">
        <v>36</v>
      </c>
      <c r="AI131" s="181">
        <v>37</v>
      </c>
    </row>
    <row r="132" spans="1:37" x14ac:dyDescent="0.25">
      <c r="A132" s="181" t="s">
        <v>20</v>
      </c>
      <c r="D132" s="175">
        <f>MAX(D3:D120)</f>
        <v>1</v>
      </c>
      <c r="E132" s="181">
        <f t="shared" ref="E132:AI132" si="1">MAX(E3:E120)</f>
        <v>2</v>
      </c>
      <c r="F132" s="181">
        <f t="shared" si="1"/>
        <v>2</v>
      </c>
      <c r="G132" s="181">
        <f t="shared" si="1"/>
        <v>2</v>
      </c>
      <c r="H132" s="181">
        <f t="shared" si="1"/>
        <v>4</v>
      </c>
      <c r="I132" s="181">
        <f t="shared" si="1"/>
        <v>3</v>
      </c>
      <c r="J132" s="181">
        <f t="shared" si="1"/>
        <v>6</v>
      </c>
      <c r="K132" s="181">
        <f t="shared" si="1"/>
        <v>6</v>
      </c>
      <c r="L132" s="181">
        <f t="shared" si="1"/>
        <v>4</v>
      </c>
      <c r="M132" s="181">
        <f t="shared" si="1"/>
        <v>4</v>
      </c>
      <c r="N132" s="181">
        <f t="shared" si="1"/>
        <v>4</v>
      </c>
      <c r="O132" s="181">
        <f t="shared" si="1"/>
        <v>7</v>
      </c>
      <c r="P132" s="181">
        <f t="shared" si="1"/>
        <v>8</v>
      </c>
      <c r="Q132" s="181">
        <f t="shared" si="1"/>
        <v>5</v>
      </c>
      <c r="R132" s="181">
        <f t="shared" si="1"/>
        <v>7</v>
      </c>
      <c r="S132" s="181">
        <f t="shared" si="1"/>
        <v>10</v>
      </c>
      <c r="T132" s="181">
        <f t="shared" si="1"/>
        <v>13</v>
      </c>
      <c r="U132" s="181">
        <f t="shared" si="1"/>
        <v>11</v>
      </c>
      <c r="V132" s="181">
        <f t="shared" si="1"/>
        <v>10</v>
      </c>
      <c r="W132" s="181">
        <f t="shared" si="1"/>
        <v>17</v>
      </c>
      <c r="X132" s="181">
        <f t="shared" si="1"/>
        <v>16</v>
      </c>
      <c r="Y132" s="181">
        <f t="shared" si="1"/>
        <v>11</v>
      </c>
      <c r="Z132" s="181">
        <f t="shared" si="1"/>
        <v>12</v>
      </c>
      <c r="AA132" s="181">
        <f t="shared" si="1"/>
        <v>17</v>
      </c>
      <c r="AB132" s="181">
        <f t="shared" si="1"/>
        <v>15</v>
      </c>
      <c r="AC132" s="181">
        <f t="shared" si="1"/>
        <v>14</v>
      </c>
      <c r="AD132" s="181">
        <f t="shared" si="1"/>
        <v>16</v>
      </c>
      <c r="AE132" s="181">
        <f t="shared" si="1"/>
        <v>20</v>
      </c>
      <c r="AF132" s="181">
        <f t="shared" si="1"/>
        <v>7</v>
      </c>
      <c r="AG132" s="181">
        <f t="shared" si="1"/>
        <v>12</v>
      </c>
      <c r="AH132" s="181">
        <f t="shared" si="1"/>
        <v>15</v>
      </c>
      <c r="AI132" s="181">
        <f t="shared" si="1"/>
        <v>0</v>
      </c>
    </row>
    <row r="133" spans="1:37" x14ac:dyDescent="0.25">
      <c r="A133" s="181"/>
    </row>
    <row r="134" spans="1:37" x14ac:dyDescent="0.25">
      <c r="A134" s="181" t="s">
        <v>18</v>
      </c>
      <c r="D134" s="175">
        <f>AVERAGE(D2:D120)</f>
        <v>1</v>
      </c>
      <c r="E134" s="181">
        <f t="shared" ref="E134:AI134" si="2">AVERAGE(E2:E120)</f>
        <v>2</v>
      </c>
      <c r="F134" s="181">
        <f t="shared" si="2"/>
        <v>1.2857142857142858</v>
      </c>
      <c r="G134" s="181">
        <f t="shared" si="2"/>
        <v>1.2647058823529411</v>
      </c>
      <c r="H134" s="181">
        <f t="shared" si="2"/>
        <v>1.2023809523809523</v>
      </c>
      <c r="I134" s="181">
        <f t="shared" si="2"/>
        <v>1.33</v>
      </c>
      <c r="J134" s="181">
        <f t="shared" si="2"/>
        <v>1.54</v>
      </c>
      <c r="K134" s="181">
        <f t="shared" si="2"/>
        <v>1.57</v>
      </c>
      <c r="L134" s="181">
        <f t="shared" si="2"/>
        <v>1.47</v>
      </c>
      <c r="M134" s="181">
        <f t="shared" si="2"/>
        <v>1.47</v>
      </c>
      <c r="N134" s="181">
        <f t="shared" si="2"/>
        <v>1.6</v>
      </c>
      <c r="O134" s="181">
        <f t="shared" si="2"/>
        <v>1.75</v>
      </c>
      <c r="P134" s="181">
        <f t="shared" si="2"/>
        <v>1.86</v>
      </c>
      <c r="Q134" s="181">
        <f t="shared" si="2"/>
        <v>1.77</v>
      </c>
      <c r="R134" s="181">
        <f t="shared" si="2"/>
        <v>2.1</v>
      </c>
      <c r="S134" s="181">
        <f t="shared" si="2"/>
        <v>2.15</v>
      </c>
      <c r="T134" s="181">
        <f t="shared" si="2"/>
        <v>2.44</v>
      </c>
      <c r="U134" s="181">
        <f t="shared" si="2"/>
        <v>2.2000000000000002</v>
      </c>
      <c r="V134" s="181">
        <f t="shared" si="2"/>
        <v>2.67</v>
      </c>
      <c r="W134" s="181">
        <f t="shared" si="2"/>
        <v>2.75</v>
      </c>
      <c r="X134" s="181">
        <f t="shared" si="2"/>
        <v>3.1313131313131315</v>
      </c>
      <c r="Y134" s="181">
        <f t="shared" si="2"/>
        <v>2.7525773195876289</v>
      </c>
      <c r="Z134" s="181">
        <f t="shared" si="2"/>
        <v>3.236559139784946</v>
      </c>
      <c r="AA134" s="181">
        <f t="shared" si="2"/>
        <v>3.7011494252873565</v>
      </c>
      <c r="AB134" s="181">
        <f t="shared" si="2"/>
        <v>4.1333333333333337</v>
      </c>
      <c r="AC134" s="181">
        <f t="shared" si="2"/>
        <v>3.375</v>
      </c>
      <c r="AD134" s="181">
        <f t="shared" si="2"/>
        <v>4.520833333333333</v>
      </c>
      <c r="AE134" s="181">
        <f t="shared" si="2"/>
        <v>4.8076923076923075</v>
      </c>
      <c r="AF134" s="181">
        <f t="shared" si="2"/>
        <v>3.0833333333333335</v>
      </c>
      <c r="AG134" s="181">
        <f t="shared" si="2"/>
        <v>4.5</v>
      </c>
      <c r="AH134" s="181">
        <f t="shared" si="2"/>
        <v>5.25</v>
      </c>
      <c r="AI134" s="181" t="e">
        <f t="shared" si="2"/>
        <v>#DIV/0!</v>
      </c>
    </row>
    <row r="135" spans="1:37" ht="30" x14ac:dyDescent="0.25">
      <c r="A135" s="180" t="s">
        <v>19</v>
      </c>
      <c r="AK135" s="146">
        <f>AVERAGE(AK2:AK127)</f>
        <v>16.170000000000002</v>
      </c>
    </row>
    <row r="136" spans="1:37" x14ac:dyDescent="0.25">
      <c r="A136" s="180" t="s">
        <v>103</v>
      </c>
      <c r="D136" s="175">
        <f>SUM(D2:D120)</f>
        <v>1</v>
      </c>
      <c r="E136" s="181">
        <f t="shared" ref="E136:AI136" si="3">SUM(E2:E120)</f>
        <v>2</v>
      </c>
      <c r="F136" s="181">
        <f t="shared" si="3"/>
        <v>9</v>
      </c>
      <c r="G136" s="181">
        <f t="shared" si="3"/>
        <v>43</v>
      </c>
      <c r="H136" s="181">
        <f t="shared" si="3"/>
        <v>101</v>
      </c>
      <c r="I136" s="181">
        <f t="shared" si="3"/>
        <v>133</v>
      </c>
      <c r="J136" s="181">
        <f t="shared" si="3"/>
        <v>154</v>
      </c>
      <c r="K136" s="181">
        <f t="shared" si="3"/>
        <v>157</v>
      </c>
      <c r="L136" s="181">
        <f t="shared" si="3"/>
        <v>147</v>
      </c>
      <c r="M136" s="181">
        <f t="shared" si="3"/>
        <v>147</v>
      </c>
      <c r="N136" s="181">
        <f t="shared" si="3"/>
        <v>160</v>
      </c>
      <c r="O136" s="181">
        <f t="shared" si="3"/>
        <v>175</v>
      </c>
      <c r="P136" s="181">
        <f t="shared" si="3"/>
        <v>186</v>
      </c>
      <c r="Q136" s="181">
        <f t="shared" si="3"/>
        <v>177</v>
      </c>
      <c r="R136" s="181">
        <f t="shared" si="3"/>
        <v>210</v>
      </c>
      <c r="S136" s="181">
        <f t="shared" si="3"/>
        <v>215</v>
      </c>
      <c r="T136" s="181">
        <f t="shared" si="3"/>
        <v>244</v>
      </c>
      <c r="U136" s="181">
        <f t="shared" si="3"/>
        <v>220</v>
      </c>
      <c r="V136" s="181">
        <f t="shared" si="3"/>
        <v>267</v>
      </c>
      <c r="W136" s="181">
        <f t="shared" si="3"/>
        <v>275</v>
      </c>
      <c r="X136" s="181">
        <f t="shared" si="3"/>
        <v>310</v>
      </c>
      <c r="Y136" s="181">
        <f t="shared" si="3"/>
        <v>267</v>
      </c>
      <c r="Z136" s="181">
        <f t="shared" si="3"/>
        <v>301</v>
      </c>
      <c r="AA136" s="181">
        <f t="shared" si="3"/>
        <v>322</v>
      </c>
      <c r="AB136" s="181">
        <f t="shared" si="3"/>
        <v>310</v>
      </c>
      <c r="AC136" s="181">
        <f t="shared" si="3"/>
        <v>216</v>
      </c>
      <c r="AD136" s="181">
        <f t="shared" si="3"/>
        <v>217</v>
      </c>
      <c r="AE136" s="181">
        <f t="shared" si="3"/>
        <v>125</v>
      </c>
      <c r="AF136" s="181">
        <f t="shared" si="3"/>
        <v>37</v>
      </c>
      <c r="AG136" s="181">
        <f t="shared" si="3"/>
        <v>36</v>
      </c>
      <c r="AH136" s="181">
        <f t="shared" si="3"/>
        <v>21</v>
      </c>
      <c r="AI136" s="181">
        <f t="shared" si="3"/>
        <v>0</v>
      </c>
    </row>
  </sheetData>
  <pageMargins left="0.7" right="0.7" top="0.75" bottom="0.75" header="0.3" footer="0.3"/>
  <ignoredErrors>
    <ignoredError sqref="I130:K130 E130:H130 L130:AJ130 D134 E134:AH134 D136:AI136" formulaRange="1"/>
    <ignoredError sqref="AI134" evalError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00"/>
  <sheetViews>
    <sheetView topLeftCell="W490" workbookViewId="0">
      <selection activeCell="AK508" sqref="AK508"/>
    </sheetView>
  </sheetViews>
  <sheetFormatPr defaultRowHeight="15" x14ac:dyDescent="0.25"/>
  <cols>
    <col min="32" max="33" width="9.140625" style="75"/>
    <col min="39" max="39" width="9.140625" style="7"/>
    <col min="42" max="42" width="9.140625" style="7"/>
    <col min="63" max="63" width="9.140625" style="1"/>
  </cols>
  <sheetData>
    <row r="1" spans="1:81" ht="30" x14ac:dyDescent="0.25">
      <c r="A1" s="1" t="s">
        <v>1</v>
      </c>
      <c r="B1" s="1" t="s">
        <v>0</v>
      </c>
      <c r="C1" s="176"/>
      <c r="D1" s="175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75">
        <v>34</v>
      </c>
      <c r="AG1" s="75">
        <v>35</v>
      </c>
      <c r="AH1" s="1">
        <v>36</v>
      </c>
      <c r="AI1" s="1">
        <v>37</v>
      </c>
      <c r="AJ1" s="1"/>
      <c r="AK1" s="2" t="s">
        <v>3</v>
      </c>
      <c r="AL1" s="1"/>
      <c r="AM1" s="8"/>
      <c r="AN1" s="1"/>
      <c r="AO1" s="1"/>
      <c r="AP1" s="8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CC1" s="25"/>
    </row>
    <row r="2" spans="1:81" x14ac:dyDescent="0.25">
      <c r="A2" s="1" t="s">
        <v>2</v>
      </c>
      <c r="B2" s="1">
        <v>9</v>
      </c>
      <c r="C2" s="176"/>
      <c r="D2" s="175"/>
      <c r="E2" s="1"/>
      <c r="F2" s="1"/>
      <c r="G2" s="1"/>
      <c r="H2" s="1">
        <v>1</v>
      </c>
      <c r="I2" s="1">
        <v>3</v>
      </c>
      <c r="J2" s="1">
        <v>1</v>
      </c>
      <c r="K2" s="1">
        <v>1</v>
      </c>
      <c r="L2" s="1">
        <v>2</v>
      </c>
      <c r="M2" s="1">
        <v>2</v>
      </c>
      <c r="N2" s="1">
        <v>2</v>
      </c>
      <c r="O2" s="1">
        <v>4</v>
      </c>
      <c r="P2" s="1">
        <v>1</v>
      </c>
      <c r="Q2" s="1">
        <v>1</v>
      </c>
      <c r="R2" s="1">
        <v>1</v>
      </c>
      <c r="S2" s="1">
        <v>4</v>
      </c>
      <c r="T2" s="1">
        <v>1</v>
      </c>
      <c r="U2" s="1">
        <v>4</v>
      </c>
      <c r="V2" s="1">
        <v>3</v>
      </c>
      <c r="W2" s="1">
        <v>10</v>
      </c>
      <c r="X2" s="1">
        <v>2</v>
      </c>
      <c r="Y2" s="1">
        <v>1</v>
      </c>
      <c r="Z2" s="1">
        <v>1</v>
      </c>
      <c r="AA2" s="1"/>
      <c r="AB2" s="1"/>
      <c r="AC2" s="1"/>
      <c r="AD2" s="1"/>
      <c r="AE2" s="1"/>
      <c r="AH2" s="1"/>
      <c r="AI2" s="1"/>
      <c r="AJ2" s="1"/>
      <c r="AK2" s="1">
        <v>14</v>
      </c>
      <c r="AL2">
        <v>0</v>
      </c>
      <c r="AM2" s="7" t="s">
        <v>458</v>
      </c>
      <c r="AN2" s="8">
        <v>-26.75</v>
      </c>
      <c r="AO2" s="1"/>
      <c r="AQ2" s="7">
        <v>-29</v>
      </c>
      <c r="AR2" s="1"/>
      <c r="AS2" s="1">
        <v>15.75</v>
      </c>
      <c r="AU2" s="1"/>
      <c r="AV2" s="1"/>
      <c r="AW2" s="1"/>
      <c r="AY2" s="1"/>
      <c r="AZ2" s="1"/>
      <c r="BA2" s="1"/>
      <c r="BB2" s="1"/>
      <c r="BC2" s="1"/>
      <c r="BD2" s="3"/>
      <c r="BE2" s="3"/>
      <c r="BG2" s="1"/>
      <c r="BH2" s="1"/>
      <c r="BI2" s="1"/>
      <c r="BL2" s="1"/>
      <c r="BM2" s="1"/>
      <c r="BN2" s="1"/>
      <c r="BO2" s="1"/>
      <c r="BT2" s="1"/>
      <c r="BU2" s="1"/>
      <c r="BV2" s="1"/>
      <c r="CC2" s="25"/>
    </row>
    <row r="3" spans="1:81" x14ac:dyDescent="0.25">
      <c r="A3" s="1" t="s">
        <v>4</v>
      </c>
      <c r="B3" s="1">
        <v>8</v>
      </c>
      <c r="C3" s="176"/>
      <c r="D3" s="175"/>
      <c r="E3" s="37"/>
      <c r="F3" s="1"/>
      <c r="G3" s="1">
        <v>1</v>
      </c>
      <c r="H3" s="1">
        <v>1</v>
      </c>
      <c r="I3" s="1">
        <v>1</v>
      </c>
      <c r="J3" s="1">
        <v>1</v>
      </c>
      <c r="K3" s="1">
        <v>2</v>
      </c>
      <c r="L3" s="1">
        <v>1</v>
      </c>
      <c r="M3" s="1">
        <v>1</v>
      </c>
      <c r="N3" s="1">
        <v>2</v>
      </c>
      <c r="O3" s="1">
        <v>2</v>
      </c>
      <c r="P3" s="1">
        <v>1</v>
      </c>
      <c r="Q3" s="1">
        <v>1</v>
      </c>
      <c r="R3" s="1">
        <v>4</v>
      </c>
      <c r="S3" s="1">
        <v>5</v>
      </c>
      <c r="T3" s="1">
        <v>1</v>
      </c>
      <c r="U3" s="1">
        <v>2</v>
      </c>
      <c r="V3" s="1">
        <v>4</v>
      </c>
      <c r="W3" s="1">
        <v>1</v>
      </c>
      <c r="X3" s="1"/>
      <c r="Y3" s="1"/>
      <c r="Z3" s="1"/>
      <c r="AA3" s="1"/>
      <c r="AB3" s="1"/>
      <c r="AC3" s="1"/>
      <c r="AD3" s="1"/>
      <c r="AE3" s="1"/>
      <c r="AH3" s="1"/>
      <c r="AI3" s="1"/>
      <c r="AJ3" s="1"/>
      <c r="AK3" s="1">
        <v>16</v>
      </c>
      <c r="AL3">
        <v>1</v>
      </c>
      <c r="AM3" s="8" t="s">
        <v>458</v>
      </c>
      <c r="AN3">
        <v>1.25</v>
      </c>
      <c r="AO3" s="1"/>
      <c r="AP3" s="8"/>
      <c r="AQ3" s="1">
        <v>2</v>
      </c>
      <c r="AR3" s="1"/>
      <c r="AS3" s="1">
        <v>0</v>
      </c>
      <c r="AT3" s="1"/>
      <c r="AU3" s="1"/>
      <c r="AV3" s="1"/>
      <c r="AW3" s="1"/>
      <c r="AX3" s="1"/>
      <c r="AY3" s="1"/>
      <c r="AZ3" s="1"/>
      <c r="BA3" s="1"/>
      <c r="BB3" s="1"/>
      <c r="BC3" s="1"/>
      <c r="BD3" s="3"/>
      <c r="BE3" s="1"/>
      <c r="BF3" s="1"/>
      <c r="BG3" s="1"/>
      <c r="BH3" s="1"/>
      <c r="BI3" s="1"/>
      <c r="BJ3" s="1"/>
      <c r="BL3" s="1"/>
      <c r="BM3" s="1"/>
      <c r="BN3" s="1"/>
      <c r="BO3" s="1"/>
      <c r="BP3" s="1"/>
      <c r="BQ3" s="1"/>
      <c r="BR3" s="1"/>
      <c r="BT3" s="1"/>
      <c r="BU3" s="1"/>
      <c r="BV3" s="1"/>
      <c r="CC3" s="25"/>
    </row>
    <row r="4" spans="1:81" x14ac:dyDescent="0.25">
      <c r="A4" s="1" t="s">
        <v>5</v>
      </c>
      <c r="B4" s="1">
        <v>9</v>
      </c>
      <c r="C4" s="176"/>
      <c r="D4" s="175"/>
      <c r="E4" s="37"/>
      <c r="F4" s="1"/>
      <c r="G4" s="1"/>
      <c r="H4" s="1">
        <v>1</v>
      </c>
      <c r="I4" s="1">
        <v>1</v>
      </c>
      <c r="J4" s="1">
        <v>3</v>
      </c>
      <c r="K4" s="1">
        <v>2</v>
      </c>
      <c r="L4" s="1">
        <v>1</v>
      </c>
      <c r="M4" s="1">
        <v>1</v>
      </c>
      <c r="N4" s="1">
        <v>1</v>
      </c>
      <c r="O4" s="1">
        <v>2</v>
      </c>
      <c r="P4" s="1">
        <v>1</v>
      </c>
      <c r="Q4" s="1">
        <v>6</v>
      </c>
      <c r="R4" s="1">
        <v>4</v>
      </c>
      <c r="S4" s="1">
        <v>1</v>
      </c>
      <c r="T4" s="1">
        <v>3</v>
      </c>
      <c r="U4" s="1">
        <v>1</v>
      </c>
      <c r="V4" s="1">
        <v>4</v>
      </c>
      <c r="W4" s="1">
        <v>1</v>
      </c>
      <c r="X4" s="1">
        <v>2</v>
      </c>
      <c r="Y4" s="1">
        <v>1</v>
      </c>
      <c r="Z4" s="1">
        <v>3</v>
      </c>
      <c r="AA4" s="1">
        <v>1</v>
      </c>
      <c r="AB4" s="1">
        <v>17</v>
      </c>
      <c r="AC4" s="1"/>
      <c r="AD4" s="1"/>
      <c r="AE4" s="1"/>
      <c r="AH4" s="1"/>
      <c r="AI4" s="1"/>
      <c r="AJ4" s="1"/>
      <c r="AK4" s="1">
        <v>14</v>
      </c>
      <c r="AL4">
        <v>2</v>
      </c>
      <c r="AM4" s="7" t="s">
        <v>458</v>
      </c>
      <c r="AN4" s="8">
        <v>-26</v>
      </c>
      <c r="AO4" s="1"/>
      <c r="AQ4" s="7">
        <v>-25.75</v>
      </c>
      <c r="AR4" s="1"/>
      <c r="AS4" s="1">
        <v>-7.5</v>
      </c>
      <c r="AU4" s="1"/>
      <c r="AV4" s="1"/>
      <c r="AW4" s="1"/>
      <c r="AY4" s="1"/>
      <c r="AZ4" s="1"/>
      <c r="BA4" s="1"/>
      <c r="BB4" s="1"/>
      <c r="BC4" s="1"/>
      <c r="BD4" s="3"/>
      <c r="BE4" s="3"/>
      <c r="BG4" s="1"/>
      <c r="BH4" s="1"/>
      <c r="BI4" s="1"/>
      <c r="BL4" s="1"/>
      <c r="BM4" s="1"/>
      <c r="BN4" s="1"/>
      <c r="BO4" s="1"/>
      <c r="BT4" s="1"/>
      <c r="BU4" s="1"/>
      <c r="BV4" s="1"/>
      <c r="CC4" s="25"/>
    </row>
    <row r="5" spans="1:81" x14ac:dyDescent="0.25">
      <c r="A5" s="1" t="s">
        <v>6</v>
      </c>
      <c r="B5" s="1">
        <v>8</v>
      </c>
      <c r="C5" s="176"/>
      <c r="D5" s="175"/>
      <c r="E5" s="37"/>
      <c r="F5" s="1"/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3</v>
      </c>
      <c r="N5" s="1">
        <v>1</v>
      </c>
      <c r="O5" s="1">
        <v>2</v>
      </c>
      <c r="P5" s="1">
        <v>1</v>
      </c>
      <c r="Q5" s="1">
        <v>1</v>
      </c>
      <c r="R5" s="1">
        <v>1</v>
      </c>
      <c r="S5" s="1">
        <v>1</v>
      </c>
      <c r="T5" s="1">
        <v>7</v>
      </c>
      <c r="U5" s="1">
        <v>1</v>
      </c>
      <c r="V5" s="1">
        <v>2</v>
      </c>
      <c r="W5" s="1"/>
      <c r="X5" s="1"/>
      <c r="Y5" s="1"/>
      <c r="Z5" s="1"/>
      <c r="AA5" s="1"/>
      <c r="AB5" s="1"/>
      <c r="AC5" s="1"/>
      <c r="AD5" s="1"/>
      <c r="AE5" s="1"/>
      <c r="AH5" s="1"/>
      <c r="AI5" s="1"/>
      <c r="AJ5" s="1"/>
      <c r="AK5" s="1">
        <v>16</v>
      </c>
      <c r="AL5">
        <v>3</v>
      </c>
      <c r="AN5">
        <v>11.75</v>
      </c>
      <c r="AO5" s="1"/>
      <c r="AP5" s="8"/>
      <c r="AQ5" s="1">
        <v>13.75</v>
      </c>
      <c r="AR5" s="1"/>
      <c r="AS5" s="1">
        <v>0</v>
      </c>
      <c r="AT5" s="1"/>
      <c r="AU5" s="1"/>
      <c r="AV5" s="1"/>
      <c r="AW5" s="1"/>
      <c r="AX5" s="1"/>
      <c r="AY5" s="1"/>
      <c r="AZ5" s="1"/>
      <c r="BA5" s="1"/>
      <c r="BB5" s="1"/>
      <c r="BC5" s="1"/>
      <c r="BD5" s="3"/>
      <c r="BE5" s="1"/>
      <c r="BF5" s="1"/>
      <c r="BG5" s="1"/>
      <c r="BH5" s="1"/>
      <c r="BI5" s="1"/>
      <c r="BJ5" s="1"/>
      <c r="BL5" s="1"/>
      <c r="BM5" s="1"/>
      <c r="BN5" s="1"/>
      <c r="BO5" s="1"/>
      <c r="BT5" s="1"/>
      <c r="BU5" s="1"/>
      <c r="BV5" s="1"/>
      <c r="CC5" s="25"/>
    </row>
    <row r="6" spans="1:81" x14ac:dyDescent="0.25">
      <c r="A6" s="1" t="s">
        <v>7</v>
      </c>
      <c r="B6" s="1">
        <v>9</v>
      </c>
      <c r="C6" s="176"/>
      <c r="D6" s="175"/>
      <c r="E6" s="37"/>
      <c r="F6" s="1"/>
      <c r="G6" s="1"/>
      <c r="H6" s="1">
        <v>2</v>
      </c>
      <c r="I6" s="1">
        <v>2</v>
      </c>
      <c r="J6" s="1">
        <v>1</v>
      </c>
      <c r="K6" s="1">
        <v>1</v>
      </c>
      <c r="L6" s="1">
        <v>2</v>
      </c>
      <c r="M6" s="1">
        <v>1</v>
      </c>
      <c r="N6" s="1">
        <v>1</v>
      </c>
      <c r="O6" s="1">
        <v>2</v>
      </c>
      <c r="P6" s="1">
        <v>1</v>
      </c>
      <c r="Q6" s="1">
        <v>1</v>
      </c>
      <c r="R6" s="1">
        <v>2</v>
      </c>
      <c r="S6" s="1">
        <v>1</v>
      </c>
      <c r="T6" s="1">
        <v>1</v>
      </c>
      <c r="U6" s="1">
        <v>2</v>
      </c>
      <c r="V6" s="1">
        <v>2</v>
      </c>
      <c r="W6" s="1">
        <v>2</v>
      </c>
      <c r="X6" s="1">
        <v>4</v>
      </c>
      <c r="Y6" s="1">
        <v>1</v>
      </c>
      <c r="Z6" s="1">
        <v>8</v>
      </c>
      <c r="AA6" s="1">
        <v>1</v>
      </c>
      <c r="AB6" s="1">
        <v>1</v>
      </c>
      <c r="AC6" s="1">
        <v>6</v>
      </c>
      <c r="AD6" s="1"/>
      <c r="AE6" s="1"/>
      <c r="AH6" s="1"/>
      <c r="AI6" s="1"/>
      <c r="AJ6" s="1"/>
      <c r="AK6" s="1">
        <v>18</v>
      </c>
      <c r="AL6">
        <v>4</v>
      </c>
      <c r="AM6" s="8" t="s">
        <v>458</v>
      </c>
      <c r="AN6">
        <v>19.5</v>
      </c>
      <c r="AO6" s="1"/>
      <c r="AQ6" s="1">
        <v>26.5</v>
      </c>
      <c r="AR6" s="1"/>
      <c r="AS6" s="1">
        <v>4.5</v>
      </c>
      <c r="AU6" s="1"/>
      <c r="AV6" s="1"/>
      <c r="AW6" s="1"/>
      <c r="AY6" s="1"/>
      <c r="AZ6" s="1"/>
      <c r="BA6" s="1"/>
      <c r="BB6" s="1"/>
      <c r="BC6" s="1"/>
      <c r="BD6" s="3"/>
      <c r="BE6" s="1"/>
      <c r="BG6" s="1"/>
      <c r="BH6" s="1"/>
      <c r="BI6" s="1"/>
      <c r="BL6" s="1"/>
      <c r="BM6" s="1"/>
      <c r="BN6" s="1"/>
      <c r="BO6" s="1"/>
      <c r="BT6" s="1"/>
      <c r="BU6" s="1"/>
      <c r="BV6" s="1"/>
      <c r="CC6" s="25"/>
    </row>
    <row r="7" spans="1:81" x14ac:dyDescent="0.25">
      <c r="A7" s="1" t="s">
        <v>8</v>
      </c>
      <c r="B7" s="1">
        <v>10</v>
      </c>
      <c r="C7" s="176"/>
      <c r="D7" s="175"/>
      <c r="E7" s="37"/>
      <c r="F7" s="1"/>
      <c r="G7" s="1"/>
      <c r="H7" s="1"/>
      <c r="I7" s="1">
        <v>1</v>
      </c>
      <c r="J7" s="1">
        <v>1</v>
      </c>
      <c r="K7" s="1">
        <v>1</v>
      </c>
      <c r="L7" s="1">
        <v>1</v>
      </c>
      <c r="M7" s="1">
        <v>2</v>
      </c>
      <c r="N7" s="1">
        <v>1</v>
      </c>
      <c r="O7" s="1">
        <v>1</v>
      </c>
      <c r="P7" s="1">
        <v>1</v>
      </c>
      <c r="Q7" s="1">
        <v>1</v>
      </c>
      <c r="R7" s="1">
        <v>2</v>
      </c>
      <c r="S7" s="1">
        <v>4</v>
      </c>
      <c r="T7" s="1">
        <v>1</v>
      </c>
      <c r="U7" s="1">
        <v>7</v>
      </c>
      <c r="V7" s="1">
        <v>3</v>
      </c>
      <c r="W7" s="1">
        <v>3</v>
      </c>
      <c r="X7" s="1">
        <v>2</v>
      </c>
      <c r="Y7" s="1">
        <v>1</v>
      </c>
      <c r="Z7" s="1">
        <v>7</v>
      </c>
      <c r="AA7" s="1">
        <v>3</v>
      </c>
      <c r="AB7" s="1">
        <v>1</v>
      </c>
      <c r="AC7" s="1"/>
      <c r="AD7" s="1"/>
      <c r="AE7" s="1"/>
      <c r="AH7" s="1"/>
      <c r="AI7" s="1"/>
      <c r="AJ7" s="1"/>
      <c r="AK7" s="1">
        <v>15</v>
      </c>
      <c r="AL7">
        <v>5</v>
      </c>
      <c r="AM7" s="8"/>
      <c r="AN7">
        <v>1</v>
      </c>
      <c r="AO7" s="1"/>
      <c r="AP7" s="8"/>
      <c r="AQ7" s="1">
        <v>11</v>
      </c>
      <c r="AR7" s="1"/>
      <c r="AS7" s="1">
        <v>10</v>
      </c>
      <c r="AU7" s="1"/>
      <c r="AV7" s="1"/>
      <c r="AW7" s="1"/>
      <c r="AY7" s="1"/>
      <c r="AZ7" s="1"/>
      <c r="BA7" s="1"/>
      <c r="BB7" s="1"/>
      <c r="BC7" s="1"/>
      <c r="BD7" s="3"/>
      <c r="BE7" s="1"/>
      <c r="BG7" s="1"/>
      <c r="BH7" s="1"/>
      <c r="BI7" s="1"/>
      <c r="BL7" s="1"/>
      <c r="BM7" s="1"/>
      <c r="BN7" s="1"/>
      <c r="BO7" s="1"/>
      <c r="BT7" s="1"/>
      <c r="BU7" s="1"/>
      <c r="BV7" s="1"/>
      <c r="CC7" s="25"/>
    </row>
    <row r="8" spans="1:81" x14ac:dyDescent="0.25">
      <c r="A8" s="1" t="s">
        <v>9</v>
      </c>
      <c r="B8" s="1">
        <v>10</v>
      </c>
      <c r="C8" s="176"/>
      <c r="D8" s="175"/>
      <c r="E8" s="37"/>
      <c r="F8" s="1"/>
      <c r="G8" s="1"/>
      <c r="H8" s="1"/>
      <c r="I8" s="1">
        <v>3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3</v>
      </c>
      <c r="S8" s="1">
        <v>2</v>
      </c>
      <c r="T8" s="1">
        <v>2</v>
      </c>
      <c r="U8" s="1">
        <v>1</v>
      </c>
      <c r="V8" s="1">
        <v>1</v>
      </c>
      <c r="W8" s="1">
        <v>7</v>
      </c>
      <c r="X8" s="1">
        <v>1</v>
      </c>
      <c r="Y8" s="1">
        <v>3</v>
      </c>
      <c r="Z8" s="1">
        <v>1</v>
      </c>
      <c r="AA8" s="1">
        <v>4</v>
      </c>
      <c r="AB8" s="1">
        <v>5</v>
      </c>
      <c r="AC8" s="1">
        <v>5</v>
      </c>
      <c r="AD8" s="1">
        <v>4</v>
      </c>
      <c r="AE8" s="1">
        <v>11</v>
      </c>
      <c r="AH8" s="1"/>
      <c r="AI8" s="1"/>
      <c r="AJ8" s="1"/>
      <c r="AK8" s="1">
        <v>16</v>
      </c>
      <c r="AL8">
        <v>6</v>
      </c>
      <c r="AM8" s="7" t="s">
        <v>458</v>
      </c>
      <c r="AN8" s="8">
        <v>-1</v>
      </c>
      <c r="AO8" s="1"/>
      <c r="AP8" s="8"/>
      <c r="AQ8" s="1">
        <v>9.75</v>
      </c>
      <c r="AR8" s="1"/>
      <c r="AS8" s="1">
        <v>10.75</v>
      </c>
      <c r="AU8" s="1"/>
      <c r="AV8" s="1"/>
      <c r="AW8" s="1"/>
      <c r="AY8" s="1"/>
      <c r="AZ8" s="1"/>
      <c r="BA8" s="1"/>
      <c r="BB8" s="1"/>
      <c r="BC8" s="1"/>
      <c r="BD8" s="3"/>
      <c r="BE8" s="1"/>
      <c r="BG8" s="1"/>
      <c r="BH8" s="1"/>
      <c r="BI8" s="1"/>
      <c r="BL8" s="1"/>
      <c r="BM8" s="1"/>
      <c r="BN8" s="1"/>
      <c r="BO8" s="1"/>
      <c r="BT8" s="1"/>
      <c r="BU8" s="1"/>
      <c r="BV8" s="1"/>
      <c r="CC8" s="25"/>
    </row>
    <row r="9" spans="1:81" x14ac:dyDescent="0.25">
      <c r="A9" s="1" t="s">
        <v>10</v>
      </c>
      <c r="B9" s="1">
        <v>9</v>
      </c>
      <c r="C9" s="176"/>
      <c r="D9" s="175"/>
      <c r="E9" s="37"/>
      <c r="F9" s="1"/>
      <c r="G9" s="1"/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3</v>
      </c>
      <c r="N9" s="1">
        <v>2</v>
      </c>
      <c r="O9" s="1">
        <v>2</v>
      </c>
      <c r="P9" s="1">
        <v>2</v>
      </c>
      <c r="Q9" s="1">
        <v>2</v>
      </c>
      <c r="R9" s="1">
        <v>1</v>
      </c>
      <c r="S9" s="1">
        <v>1</v>
      </c>
      <c r="T9" s="1">
        <v>1</v>
      </c>
      <c r="U9" s="1">
        <v>3</v>
      </c>
      <c r="V9" s="1">
        <v>2</v>
      </c>
      <c r="W9" s="1">
        <v>2</v>
      </c>
      <c r="X9" s="1">
        <v>4</v>
      </c>
      <c r="Y9" s="1">
        <v>1</v>
      </c>
      <c r="Z9" s="1">
        <v>3</v>
      </c>
      <c r="AA9" s="1">
        <v>6</v>
      </c>
      <c r="AB9" s="1">
        <v>18</v>
      </c>
      <c r="AC9" s="1">
        <v>2</v>
      </c>
      <c r="AD9" s="1">
        <v>4</v>
      </c>
      <c r="AE9" s="1"/>
      <c r="AH9" s="1"/>
      <c r="AI9" s="1"/>
      <c r="AJ9" s="1"/>
      <c r="AK9" s="1">
        <v>17</v>
      </c>
      <c r="AL9">
        <v>7</v>
      </c>
      <c r="AM9" s="8"/>
      <c r="AN9">
        <v>13.25</v>
      </c>
      <c r="AO9" s="1"/>
      <c r="AQ9" s="7">
        <v>-2.5</v>
      </c>
      <c r="AR9" s="1"/>
      <c r="AS9" s="1">
        <v>-18.25</v>
      </c>
      <c r="AU9" s="1"/>
      <c r="AV9" s="1"/>
      <c r="AW9" s="1"/>
      <c r="AY9" s="1"/>
      <c r="AZ9" s="1"/>
      <c r="BA9" s="1"/>
      <c r="BB9" s="1"/>
      <c r="BC9" s="1"/>
      <c r="BD9" s="3"/>
      <c r="BE9" s="1"/>
      <c r="BG9" s="1"/>
      <c r="BH9" s="1"/>
      <c r="BI9" s="1"/>
      <c r="BL9" s="1"/>
      <c r="BM9" s="1"/>
      <c r="BN9" s="1"/>
      <c r="BO9" s="1"/>
      <c r="BT9" s="1"/>
      <c r="BU9" s="1"/>
      <c r="BV9" s="1"/>
      <c r="CC9" s="25"/>
    </row>
    <row r="10" spans="1:81" x14ac:dyDescent="0.25">
      <c r="A10" s="1" t="s">
        <v>202</v>
      </c>
      <c r="B10" s="1">
        <v>9</v>
      </c>
      <c r="C10" s="176"/>
      <c r="D10" s="175"/>
      <c r="E10" s="37"/>
      <c r="F10" s="1"/>
      <c r="G10" s="1"/>
      <c r="H10" s="1">
        <v>2</v>
      </c>
      <c r="I10" s="1">
        <v>1</v>
      </c>
      <c r="J10" s="1">
        <v>1</v>
      </c>
      <c r="K10" s="1">
        <v>2</v>
      </c>
      <c r="L10" s="1">
        <v>1</v>
      </c>
      <c r="M10" s="1">
        <v>2</v>
      </c>
      <c r="N10" s="1">
        <v>2</v>
      </c>
      <c r="O10" s="1">
        <v>1</v>
      </c>
      <c r="P10" s="1">
        <v>1</v>
      </c>
      <c r="Q10" s="1">
        <v>1</v>
      </c>
      <c r="R10" s="1">
        <v>2</v>
      </c>
      <c r="S10" s="1">
        <v>3</v>
      </c>
      <c r="T10" s="1">
        <v>1</v>
      </c>
      <c r="U10" s="1">
        <v>2</v>
      </c>
      <c r="V10" s="1">
        <v>6</v>
      </c>
      <c r="W10" s="1">
        <v>4</v>
      </c>
      <c r="X10" s="1">
        <v>4</v>
      </c>
      <c r="Y10" s="1">
        <v>2</v>
      </c>
      <c r="Z10" s="1">
        <v>3</v>
      </c>
      <c r="AA10" s="1">
        <v>2</v>
      </c>
      <c r="AB10" s="1"/>
      <c r="AC10" s="1"/>
      <c r="AD10" s="1"/>
      <c r="AE10" s="1"/>
      <c r="AH10" s="1"/>
      <c r="AI10" s="1"/>
      <c r="AJ10" s="1"/>
      <c r="AK10" s="1">
        <v>15</v>
      </c>
      <c r="AL10">
        <v>8</v>
      </c>
      <c r="AM10" s="7" t="s">
        <v>458</v>
      </c>
      <c r="AN10" s="8">
        <v>-2.5</v>
      </c>
      <c r="AO10" s="1"/>
      <c r="AQ10" s="1">
        <v>0</v>
      </c>
      <c r="AR10" s="1"/>
      <c r="AS10" s="1">
        <v>6.5</v>
      </c>
      <c r="AU10" s="1"/>
      <c r="AV10" s="1"/>
      <c r="AW10" s="1"/>
      <c r="AY10" s="1"/>
      <c r="AZ10" s="1"/>
      <c r="BA10" s="1"/>
      <c r="BB10" s="1"/>
      <c r="BC10" s="1"/>
      <c r="BD10" s="3"/>
      <c r="BE10" s="1"/>
      <c r="BG10" s="1"/>
      <c r="BH10" s="1"/>
      <c r="BI10" s="1"/>
      <c r="BL10" s="1"/>
      <c r="BM10" s="1"/>
      <c r="BN10" s="1"/>
      <c r="BO10" s="1"/>
      <c r="BT10" s="1"/>
      <c r="BU10" s="1"/>
      <c r="BV10" s="1"/>
      <c r="CC10" s="25"/>
    </row>
    <row r="11" spans="1:81" x14ac:dyDescent="0.25">
      <c r="A11" s="1" t="s">
        <v>203</v>
      </c>
      <c r="B11" s="1">
        <v>9</v>
      </c>
      <c r="C11" s="176"/>
      <c r="D11" s="175"/>
      <c r="E11" s="37"/>
      <c r="F11" s="1"/>
      <c r="G11" s="1"/>
      <c r="H11" s="1">
        <v>3</v>
      </c>
      <c r="I11" s="1">
        <v>1</v>
      </c>
      <c r="J11" s="1">
        <v>1</v>
      </c>
      <c r="K11" s="1">
        <v>3</v>
      </c>
      <c r="L11" s="1">
        <v>2</v>
      </c>
      <c r="M11" s="1">
        <v>2</v>
      </c>
      <c r="N11" s="1">
        <v>1</v>
      </c>
      <c r="O11" s="1">
        <v>1</v>
      </c>
      <c r="P11" s="1">
        <v>1</v>
      </c>
      <c r="Q11" s="1">
        <v>2</v>
      </c>
      <c r="R11" s="1">
        <v>7</v>
      </c>
      <c r="S11" s="1">
        <v>4</v>
      </c>
      <c r="T11" s="1">
        <v>1</v>
      </c>
      <c r="U11" s="1">
        <v>1</v>
      </c>
      <c r="V11" s="1">
        <v>1</v>
      </c>
      <c r="W11" s="1">
        <v>5</v>
      </c>
      <c r="X11" s="1">
        <v>4</v>
      </c>
      <c r="Y11" s="1">
        <v>4</v>
      </c>
      <c r="Z11" s="1">
        <v>1</v>
      </c>
      <c r="AA11" s="1">
        <v>4</v>
      </c>
      <c r="AB11" s="1"/>
      <c r="AC11" s="1"/>
      <c r="AD11" s="1"/>
      <c r="AE11" s="1"/>
      <c r="AH11" s="1"/>
      <c r="AI11" s="1"/>
      <c r="AJ11" s="1"/>
      <c r="AK11" s="1">
        <v>14</v>
      </c>
      <c r="AL11">
        <v>9</v>
      </c>
      <c r="AM11" s="7" t="s">
        <v>458</v>
      </c>
      <c r="AN11" s="8">
        <v>-32</v>
      </c>
      <c r="AQ11" s="7">
        <v>-32.25</v>
      </c>
      <c r="AR11" s="1"/>
      <c r="AS11" s="1">
        <v>1.5</v>
      </c>
      <c r="AU11" s="1"/>
      <c r="AV11" s="1"/>
      <c r="AW11" s="1"/>
      <c r="AY11" s="1"/>
      <c r="AZ11" s="1"/>
      <c r="BA11" s="1"/>
      <c r="BB11" s="1"/>
      <c r="BC11" s="1"/>
      <c r="BD11" s="3"/>
      <c r="BE11" s="1"/>
      <c r="BG11" s="1"/>
      <c r="BH11" s="1"/>
      <c r="BI11" s="1"/>
      <c r="BL11" s="1"/>
      <c r="BM11" s="1"/>
      <c r="BN11" s="1"/>
      <c r="BO11" s="1"/>
      <c r="BT11" s="1"/>
      <c r="BU11" s="1"/>
      <c r="BV11" s="1"/>
      <c r="CC11" s="25"/>
    </row>
    <row r="12" spans="1:81" x14ac:dyDescent="0.25">
      <c r="A12" s="1" t="s">
        <v>204</v>
      </c>
      <c r="B12" s="1">
        <v>8</v>
      </c>
      <c r="C12" s="176"/>
      <c r="D12" s="175"/>
      <c r="E12" s="37"/>
      <c r="F12" s="1"/>
      <c r="G12" s="1">
        <v>1</v>
      </c>
      <c r="H12" s="1">
        <v>1</v>
      </c>
      <c r="I12" s="1">
        <v>1</v>
      </c>
      <c r="J12" s="1">
        <v>1</v>
      </c>
      <c r="K12" s="1">
        <v>3</v>
      </c>
      <c r="L12" s="1">
        <v>1</v>
      </c>
      <c r="M12" s="1">
        <v>1</v>
      </c>
      <c r="N12" s="1">
        <v>1</v>
      </c>
      <c r="O12" s="1">
        <v>3</v>
      </c>
      <c r="P12" s="1">
        <v>1</v>
      </c>
      <c r="Q12" s="1">
        <v>2</v>
      </c>
      <c r="R12" s="1">
        <v>2</v>
      </c>
      <c r="S12" s="1">
        <v>3</v>
      </c>
      <c r="T12" s="1">
        <v>2</v>
      </c>
      <c r="U12" s="1">
        <v>1</v>
      </c>
      <c r="V12" s="1">
        <v>1</v>
      </c>
      <c r="W12" s="1">
        <v>6</v>
      </c>
      <c r="X12" s="1">
        <v>12</v>
      </c>
      <c r="Y12" s="1">
        <v>6</v>
      </c>
      <c r="Z12" s="1"/>
      <c r="AA12" s="1"/>
      <c r="AB12" s="1"/>
      <c r="AC12" s="1"/>
      <c r="AD12" s="1"/>
      <c r="AE12" s="1"/>
      <c r="AH12" s="1"/>
      <c r="AI12" s="1"/>
      <c r="AJ12" s="1"/>
      <c r="AK12" s="1">
        <v>16</v>
      </c>
      <c r="AN12" s="1">
        <v>7.75</v>
      </c>
      <c r="AO12" s="1"/>
      <c r="AQ12" s="8">
        <v>-31.75</v>
      </c>
      <c r="AR12" s="1"/>
      <c r="AS12" s="1">
        <v>-34.5</v>
      </c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3"/>
      <c r="BE12" s="1"/>
      <c r="BF12" s="1"/>
      <c r="BG12" s="1"/>
      <c r="BH12" s="1"/>
      <c r="BI12" s="1"/>
      <c r="BL12" s="1"/>
      <c r="BM12" s="1"/>
      <c r="BN12" s="1"/>
      <c r="BO12" s="1"/>
      <c r="BT12" s="1"/>
      <c r="BU12" s="1"/>
      <c r="BV12" s="1"/>
      <c r="CC12" s="25"/>
    </row>
    <row r="13" spans="1:81" x14ac:dyDescent="0.25">
      <c r="A13" s="1" t="s">
        <v>205</v>
      </c>
      <c r="B13" s="1">
        <v>8</v>
      </c>
      <c r="C13" s="176"/>
      <c r="D13" s="175"/>
      <c r="E13" s="37"/>
      <c r="F13" s="1"/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2</v>
      </c>
      <c r="M13" s="1">
        <v>1</v>
      </c>
      <c r="N13" s="1">
        <v>3</v>
      </c>
      <c r="O13" s="1">
        <v>2</v>
      </c>
      <c r="P13" s="1">
        <v>1</v>
      </c>
      <c r="Q13" s="1">
        <v>2</v>
      </c>
      <c r="R13" s="1">
        <v>1</v>
      </c>
      <c r="S13" s="1">
        <v>2</v>
      </c>
      <c r="T13" s="1">
        <v>2</v>
      </c>
      <c r="U13" s="1">
        <v>1</v>
      </c>
      <c r="V13" s="1">
        <v>3</v>
      </c>
      <c r="W13" s="1">
        <v>5</v>
      </c>
      <c r="X13" s="1">
        <v>3</v>
      </c>
      <c r="Y13" s="1">
        <v>2</v>
      </c>
      <c r="Z13" s="1">
        <v>1</v>
      </c>
      <c r="AA13" s="1">
        <v>4</v>
      </c>
      <c r="AB13" s="1">
        <v>1</v>
      </c>
      <c r="AC13" s="1">
        <v>7</v>
      </c>
      <c r="AD13" s="1">
        <v>2</v>
      </c>
      <c r="AE13" s="1"/>
      <c r="AH13" s="1"/>
      <c r="AI13" s="1"/>
      <c r="AJ13" s="1"/>
      <c r="AK13" s="1">
        <v>17</v>
      </c>
      <c r="AM13" s="8"/>
      <c r="AN13" s="1">
        <v>17.25</v>
      </c>
      <c r="AO13" s="1"/>
      <c r="AP13" s="8"/>
      <c r="AQ13" s="1">
        <v>28.25</v>
      </c>
      <c r="AR13" s="1"/>
      <c r="AS13" s="1">
        <v>19.75</v>
      </c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3"/>
      <c r="BE13" s="1"/>
      <c r="BF13" s="1"/>
      <c r="BG13" s="1"/>
      <c r="BH13" s="1"/>
      <c r="BI13" s="1"/>
      <c r="BJ13" s="1"/>
      <c r="BL13" s="1"/>
      <c r="BM13" s="1"/>
      <c r="BN13" s="1"/>
      <c r="BO13" s="1"/>
      <c r="BP13" s="1"/>
      <c r="BQ13" s="1"/>
      <c r="BT13" s="1"/>
      <c r="BU13" s="1"/>
      <c r="BV13" s="1"/>
      <c r="CC13" s="25"/>
    </row>
    <row r="14" spans="1:81" x14ac:dyDescent="0.25">
      <c r="A14" s="1" t="s">
        <v>206</v>
      </c>
      <c r="B14" s="1">
        <v>9</v>
      </c>
      <c r="C14" s="176"/>
      <c r="D14" s="175"/>
      <c r="E14" s="37"/>
      <c r="F14" s="1"/>
      <c r="G14" s="1"/>
      <c r="H14" s="1">
        <v>1</v>
      </c>
      <c r="I14" s="1">
        <v>1</v>
      </c>
      <c r="J14" s="1">
        <v>1</v>
      </c>
      <c r="K14" s="1">
        <v>3</v>
      </c>
      <c r="L14" s="1">
        <v>1</v>
      </c>
      <c r="M14" s="1">
        <v>1</v>
      </c>
      <c r="N14" s="1">
        <v>1</v>
      </c>
      <c r="O14" s="1">
        <v>1</v>
      </c>
      <c r="P14" s="1">
        <v>2</v>
      </c>
      <c r="Q14" s="1">
        <v>3</v>
      </c>
      <c r="R14" s="1">
        <v>3</v>
      </c>
      <c r="S14" s="1">
        <v>5</v>
      </c>
      <c r="T14" s="1">
        <v>1</v>
      </c>
      <c r="U14" s="1">
        <v>3</v>
      </c>
      <c r="V14" s="1">
        <v>1</v>
      </c>
      <c r="W14" s="1">
        <v>3</v>
      </c>
      <c r="X14" s="1">
        <v>1</v>
      </c>
      <c r="Y14" s="1">
        <v>1</v>
      </c>
      <c r="Z14" s="1">
        <v>2</v>
      </c>
      <c r="AA14" s="1">
        <v>2</v>
      </c>
      <c r="AB14" s="1">
        <v>1</v>
      </c>
      <c r="AC14" s="1">
        <v>4</v>
      </c>
      <c r="AD14" s="1">
        <v>6</v>
      </c>
      <c r="AE14" s="1"/>
      <c r="AH14" s="1"/>
      <c r="AI14" s="1"/>
      <c r="AJ14" s="1"/>
      <c r="AK14" s="1">
        <v>15</v>
      </c>
      <c r="AN14" s="7">
        <v>-4.25</v>
      </c>
      <c r="AQ14">
        <v>24.75</v>
      </c>
      <c r="AS14" s="1">
        <v>30.25</v>
      </c>
      <c r="AU14" s="1"/>
      <c r="AV14" s="1"/>
      <c r="AW14" s="1"/>
      <c r="AY14" s="1"/>
      <c r="AZ14" s="1"/>
      <c r="BA14" s="1"/>
      <c r="BB14" s="1"/>
      <c r="BC14" s="1"/>
      <c r="BD14" s="3"/>
      <c r="BE14" s="1"/>
      <c r="BG14" s="1"/>
      <c r="BH14" s="1"/>
      <c r="BI14" s="1"/>
      <c r="BL14" s="1"/>
      <c r="BM14" s="1"/>
      <c r="BN14" s="1"/>
      <c r="BO14" s="1"/>
      <c r="BT14" s="1"/>
      <c r="BU14" s="1"/>
      <c r="BV14" s="1"/>
      <c r="CC14" s="25"/>
    </row>
    <row r="15" spans="1:81" x14ac:dyDescent="0.25">
      <c r="A15" s="1" t="s">
        <v>207</v>
      </c>
      <c r="B15" s="1">
        <v>8</v>
      </c>
      <c r="C15" s="176"/>
      <c r="D15" s="175"/>
      <c r="E15" s="37"/>
      <c r="F15" s="1"/>
      <c r="G15" s="1">
        <v>1</v>
      </c>
      <c r="H15" s="1">
        <v>2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3</v>
      </c>
      <c r="Q15" s="1">
        <v>3</v>
      </c>
      <c r="R15" s="1">
        <v>2</v>
      </c>
      <c r="S15" s="1">
        <v>1</v>
      </c>
      <c r="T15" s="1">
        <v>1</v>
      </c>
      <c r="U15" s="1">
        <v>1</v>
      </c>
      <c r="V15" s="1">
        <v>1</v>
      </c>
      <c r="W15" s="1">
        <v>9</v>
      </c>
      <c r="X15" s="1">
        <v>1</v>
      </c>
      <c r="Y15" s="1">
        <v>2</v>
      </c>
      <c r="Z15" s="1">
        <v>6</v>
      </c>
      <c r="AA15" s="1">
        <v>1</v>
      </c>
      <c r="AB15" s="1">
        <v>1</v>
      </c>
      <c r="AC15" s="1">
        <v>2</v>
      </c>
      <c r="AD15" s="1">
        <v>3</v>
      </c>
      <c r="AE15" s="1">
        <v>1</v>
      </c>
      <c r="AH15" s="1"/>
      <c r="AI15" s="1"/>
      <c r="AJ15" s="1"/>
      <c r="AK15" s="1">
        <v>16</v>
      </c>
      <c r="AM15" s="8"/>
      <c r="AN15" s="1">
        <v>21.25</v>
      </c>
      <c r="AO15" s="1"/>
      <c r="AP15" s="8"/>
      <c r="AQ15" s="1">
        <v>41.75</v>
      </c>
      <c r="AR15" s="1"/>
      <c r="AS15" s="1">
        <v>35</v>
      </c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3"/>
      <c r="BE15" s="1"/>
      <c r="BG15" s="1"/>
      <c r="BH15" s="1"/>
      <c r="BI15" s="1"/>
      <c r="BL15" s="1"/>
      <c r="BM15" s="1"/>
      <c r="BN15" s="1"/>
      <c r="BO15" s="1"/>
      <c r="BT15" s="1"/>
      <c r="BU15" s="1"/>
      <c r="BV15" s="1"/>
      <c r="CC15" s="25"/>
    </row>
    <row r="16" spans="1:81" x14ac:dyDescent="0.25">
      <c r="A16" s="1" t="s">
        <v>170</v>
      </c>
      <c r="B16" s="1">
        <v>10</v>
      </c>
      <c r="C16" s="176"/>
      <c r="D16" s="175"/>
      <c r="E16" s="37"/>
      <c r="F16" s="1"/>
      <c r="G16" s="1"/>
      <c r="H16" s="1"/>
      <c r="I16" s="1">
        <v>1</v>
      </c>
      <c r="J16" s="1">
        <v>1</v>
      </c>
      <c r="K16" s="1">
        <v>1</v>
      </c>
      <c r="L16" s="1">
        <v>1</v>
      </c>
      <c r="M16" s="1">
        <v>2</v>
      </c>
      <c r="N16" s="1">
        <v>1</v>
      </c>
      <c r="O16" s="1">
        <v>1</v>
      </c>
      <c r="P16" s="1">
        <v>5</v>
      </c>
      <c r="Q16" s="1">
        <v>2</v>
      </c>
      <c r="R16" s="1">
        <v>1</v>
      </c>
      <c r="S16" s="1">
        <v>3</v>
      </c>
      <c r="T16" s="1">
        <v>1</v>
      </c>
      <c r="U16" s="1">
        <v>1</v>
      </c>
      <c r="V16" s="1">
        <v>1</v>
      </c>
      <c r="W16" s="1">
        <v>7</v>
      </c>
      <c r="X16" s="1">
        <v>1</v>
      </c>
      <c r="Y16" s="1">
        <v>5</v>
      </c>
      <c r="Z16" s="1">
        <v>5</v>
      </c>
      <c r="AA16" s="1">
        <v>1</v>
      </c>
      <c r="AB16" s="1"/>
      <c r="AC16" s="1"/>
      <c r="AD16" s="1"/>
      <c r="AE16" s="1"/>
      <c r="AH16" s="1"/>
      <c r="AI16" s="1"/>
      <c r="AJ16" s="1"/>
      <c r="AK16" s="1">
        <v>16</v>
      </c>
      <c r="AN16" s="1">
        <v>1.5</v>
      </c>
      <c r="AQ16" s="1">
        <v>6</v>
      </c>
      <c r="AS16" s="83">
        <v>4.5</v>
      </c>
      <c r="CC16" s="25"/>
    </row>
    <row r="17" spans="1:81" x14ac:dyDescent="0.25">
      <c r="A17" s="1" t="s">
        <v>208</v>
      </c>
      <c r="B17" s="1">
        <v>8</v>
      </c>
      <c r="C17" s="176"/>
      <c r="D17" s="175"/>
      <c r="E17" s="37"/>
      <c r="F17" s="1"/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5</v>
      </c>
      <c r="N17" s="1">
        <v>3</v>
      </c>
      <c r="O17" s="1">
        <v>7</v>
      </c>
      <c r="P17" s="1">
        <v>1</v>
      </c>
      <c r="Q17" s="1">
        <v>1</v>
      </c>
      <c r="R17" s="1">
        <v>2</v>
      </c>
      <c r="S17" s="1">
        <v>1</v>
      </c>
      <c r="T17" s="1">
        <v>5</v>
      </c>
      <c r="U17" s="1">
        <v>2</v>
      </c>
      <c r="V17" s="1">
        <v>2</v>
      </c>
      <c r="W17" s="1"/>
      <c r="X17" s="1"/>
      <c r="Y17" s="1"/>
      <c r="Z17" s="1"/>
      <c r="AA17" s="1"/>
      <c r="AB17" s="1"/>
      <c r="AC17" s="1"/>
      <c r="AD17" s="1"/>
      <c r="AE17" s="1"/>
      <c r="AH17" s="1"/>
      <c r="AI17" s="1"/>
      <c r="AJ17" s="1"/>
      <c r="AK17" s="1">
        <v>13</v>
      </c>
      <c r="AN17" s="7">
        <v>-43.75</v>
      </c>
      <c r="AQ17" s="7">
        <v>-35.25</v>
      </c>
      <c r="AS17" s="83">
        <v>0</v>
      </c>
      <c r="CC17" s="25"/>
    </row>
    <row r="18" spans="1:81" x14ac:dyDescent="0.25">
      <c r="A18" s="1" t="s">
        <v>171</v>
      </c>
      <c r="B18" s="1">
        <v>10</v>
      </c>
      <c r="C18" s="176"/>
      <c r="D18" s="175"/>
      <c r="E18" s="37"/>
      <c r="F18" s="1"/>
      <c r="G18" s="1"/>
      <c r="H18" s="1"/>
      <c r="I18" s="1">
        <v>1</v>
      </c>
      <c r="J18" s="1">
        <v>1</v>
      </c>
      <c r="K18" s="1">
        <v>1</v>
      </c>
      <c r="L18" s="1">
        <v>2</v>
      </c>
      <c r="M18" s="1">
        <v>2</v>
      </c>
      <c r="N18" s="1">
        <v>1</v>
      </c>
      <c r="O18" s="1">
        <v>8</v>
      </c>
      <c r="P18" s="1">
        <v>1</v>
      </c>
      <c r="Q18" s="1">
        <v>1</v>
      </c>
      <c r="R18" s="1">
        <v>4</v>
      </c>
      <c r="S18" s="1">
        <v>2</v>
      </c>
      <c r="T18" s="1">
        <v>1</v>
      </c>
      <c r="U18" s="1">
        <v>1</v>
      </c>
      <c r="V18" s="1">
        <v>3</v>
      </c>
      <c r="W18" s="1">
        <v>1</v>
      </c>
      <c r="X18" s="1">
        <v>3</v>
      </c>
      <c r="Y18" s="1">
        <v>4</v>
      </c>
      <c r="Z18" s="1">
        <v>2</v>
      </c>
      <c r="AA18" s="1">
        <v>2</v>
      </c>
      <c r="AB18" s="1">
        <v>2</v>
      </c>
      <c r="AC18" s="1"/>
      <c r="AD18" s="1"/>
      <c r="AE18" s="1"/>
      <c r="AH18" s="1"/>
      <c r="AI18" s="1"/>
      <c r="AJ18" s="1"/>
      <c r="AK18" s="1">
        <v>15</v>
      </c>
      <c r="AN18" s="7">
        <v>-13.25</v>
      </c>
      <c r="AQ18" s="7">
        <v>-1.75</v>
      </c>
      <c r="AS18" s="83">
        <v>11.5</v>
      </c>
      <c r="CC18" s="25"/>
    </row>
    <row r="19" spans="1:81" x14ac:dyDescent="0.25">
      <c r="A19" s="1" t="s">
        <v>22</v>
      </c>
      <c r="B19" s="1">
        <v>9</v>
      </c>
      <c r="C19" s="176"/>
      <c r="D19" s="175"/>
      <c r="E19" s="37"/>
      <c r="F19" s="1"/>
      <c r="G19" s="1"/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1</v>
      </c>
      <c r="P19" s="1">
        <v>2</v>
      </c>
      <c r="Q19" s="1">
        <v>3</v>
      </c>
      <c r="R19" s="1">
        <v>4</v>
      </c>
      <c r="S19" s="1">
        <v>2</v>
      </c>
      <c r="T19" s="1">
        <v>3</v>
      </c>
      <c r="U19" s="1">
        <v>3</v>
      </c>
      <c r="V19" s="1">
        <v>1</v>
      </c>
      <c r="W19" s="1">
        <v>3</v>
      </c>
      <c r="X19" s="1">
        <v>1</v>
      </c>
      <c r="Y19" s="1">
        <v>2</v>
      </c>
      <c r="Z19" s="1">
        <v>4</v>
      </c>
      <c r="AA19" s="1">
        <v>10</v>
      </c>
      <c r="AB19" s="1">
        <v>1</v>
      </c>
      <c r="AC19" s="1">
        <v>7</v>
      </c>
      <c r="AD19" s="1">
        <v>2</v>
      </c>
      <c r="AE19" s="1">
        <v>10</v>
      </c>
      <c r="AF19" s="75">
        <v>3</v>
      </c>
      <c r="AH19" s="1"/>
      <c r="AI19" s="1"/>
      <c r="AJ19" s="1"/>
      <c r="AK19" s="1">
        <v>16</v>
      </c>
      <c r="AN19">
        <v>2.25</v>
      </c>
      <c r="AQ19">
        <v>8.75</v>
      </c>
      <c r="AS19" s="83">
        <v>7.25</v>
      </c>
      <c r="CC19" s="25"/>
    </row>
    <row r="20" spans="1:81" x14ac:dyDescent="0.25">
      <c r="A20" s="1" t="s">
        <v>23</v>
      </c>
      <c r="B20" s="1">
        <v>9</v>
      </c>
      <c r="C20" s="176"/>
      <c r="D20" s="175"/>
      <c r="E20" s="37"/>
      <c r="F20" s="1"/>
      <c r="G20" s="1"/>
      <c r="H20" s="1">
        <v>1</v>
      </c>
      <c r="I20" s="1">
        <v>1</v>
      </c>
      <c r="J20" s="1">
        <v>1</v>
      </c>
      <c r="K20" s="1">
        <v>2</v>
      </c>
      <c r="L20" s="1">
        <v>2</v>
      </c>
      <c r="M20" s="1">
        <v>1</v>
      </c>
      <c r="N20" s="1">
        <v>1</v>
      </c>
      <c r="O20" s="1">
        <v>1</v>
      </c>
      <c r="P20" s="1">
        <v>2</v>
      </c>
      <c r="Q20" s="1">
        <v>3</v>
      </c>
      <c r="R20" s="1">
        <v>1</v>
      </c>
      <c r="S20" s="1">
        <v>4</v>
      </c>
      <c r="T20" s="1">
        <v>1</v>
      </c>
      <c r="U20" s="1">
        <v>5</v>
      </c>
      <c r="V20" s="1">
        <v>2</v>
      </c>
      <c r="W20" s="1">
        <v>1</v>
      </c>
      <c r="X20" s="1">
        <v>5</v>
      </c>
      <c r="Y20" s="1">
        <v>2</v>
      </c>
      <c r="Z20" s="1">
        <v>1</v>
      </c>
      <c r="AA20" s="1">
        <v>2</v>
      </c>
      <c r="AB20" s="1">
        <v>2</v>
      </c>
      <c r="AC20" s="1">
        <v>13</v>
      </c>
      <c r="AD20" s="1">
        <v>1</v>
      </c>
      <c r="AE20" s="1">
        <v>1</v>
      </c>
      <c r="AH20" s="1"/>
      <c r="AI20" s="1"/>
      <c r="AJ20" s="1"/>
      <c r="AK20" s="1">
        <v>16</v>
      </c>
      <c r="AN20" s="7">
        <v>-1.75</v>
      </c>
      <c r="AQ20">
        <v>19</v>
      </c>
      <c r="AS20" s="85">
        <v>15</v>
      </c>
      <c r="CC20" s="25"/>
    </row>
    <row r="21" spans="1:81" x14ac:dyDescent="0.25">
      <c r="A21" s="1" t="s">
        <v>24</v>
      </c>
      <c r="B21" s="1">
        <v>9</v>
      </c>
      <c r="C21" s="176"/>
      <c r="D21" s="175"/>
      <c r="E21" s="37"/>
      <c r="F21" s="1"/>
      <c r="G21" s="1"/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3</v>
      </c>
      <c r="O21" s="1">
        <v>2</v>
      </c>
      <c r="P21" s="1">
        <v>3</v>
      </c>
      <c r="Q21" s="1">
        <v>2</v>
      </c>
      <c r="R21" s="1">
        <v>1</v>
      </c>
      <c r="S21" s="1">
        <v>1</v>
      </c>
      <c r="T21" s="1">
        <v>1</v>
      </c>
      <c r="U21" s="1">
        <v>3</v>
      </c>
      <c r="V21" s="1">
        <v>3</v>
      </c>
      <c r="W21" s="1">
        <v>2</v>
      </c>
      <c r="X21" s="1">
        <v>6</v>
      </c>
      <c r="Y21" s="1">
        <v>1</v>
      </c>
      <c r="Z21" s="1">
        <v>5</v>
      </c>
      <c r="AA21" s="1">
        <v>3</v>
      </c>
      <c r="AB21" s="1">
        <v>2</v>
      </c>
      <c r="AC21" s="1">
        <v>2</v>
      </c>
      <c r="AD21" s="1">
        <v>4</v>
      </c>
      <c r="AE21" s="1">
        <v>11</v>
      </c>
      <c r="AF21" s="75">
        <v>1</v>
      </c>
      <c r="AG21" s="75">
        <v>6</v>
      </c>
      <c r="AH21" s="1"/>
      <c r="AI21" s="1"/>
      <c r="AJ21" s="1"/>
      <c r="AK21" s="1">
        <v>16</v>
      </c>
      <c r="AN21">
        <v>10.75</v>
      </c>
      <c r="AQ21">
        <v>30.5</v>
      </c>
      <c r="AS21" s="85">
        <v>17.25</v>
      </c>
      <c r="CC21" s="25"/>
    </row>
    <row r="22" spans="1:81" x14ac:dyDescent="0.25">
      <c r="A22" s="1" t="s">
        <v>25</v>
      </c>
      <c r="B22" s="1">
        <v>8</v>
      </c>
      <c r="C22" s="176"/>
      <c r="D22" s="175"/>
      <c r="E22" s="37"/>
      <c r="F22" s="1"/>
      <c r="G22" s="1">
        <v>1</v>
      </c>
      <c r="H22" s="1">
        <v>1</v>
      </c>
      <c r="I22" s="1">
        <v>2</v>
      </c>
      <c r="J22" s="1">
        <v>1</v>
      </c>
      <c r="K22" s="1">
        <v>3</v>
      </c>
      <c r="L22" s="1">
        <v>1</v>
      </c>
      <c r="M22" s="1">
        <v>1</v>
      </c>
      <c r="N22" s="1">
        <v>2</v>
      </c>
      <c r="O22" s="1">
        <v>1</v>
      </c>
      <c r="P22" s="1">
        <v>2</v>
      </c>
      <c r="Q22" s="1">
        <v>2</v>
      </c>
      <c r="R22" s="1">
        <v>2</v>
      </c>
      <c r="S22" s="1">
        <v>2</v>
      </c>
      <c r="T22" s="1">
        <v>2</v>
      </c>
      <c r="U22" s="1">
        <v>2</v>
      </c>
      <c r="V22" s="1">
        <v>8</v>
      </c>
      <c r="W22" s="1">
        <v>1</v>
      </c>
      <c r="X22" s="1">
        <v>2</v>
      </c>
      <c r="Y22" s="1">
        <v>1</v>
      </c>
      <c r="Z22" s="1">
        <v>1</v>
      </c>
      <c r="AA22" s="1">
        <v>5</v>
      </c>
      <c r="AB22" s="1">
        <v>11</v>
      </c>
      <c r="AC22" s="1">
        <v>4</v>
      </c>
      <c r="AD22" s="1">
        <v>10</v>
      </c>
      <c r="AE22" s="1"/>
      <c r="AH22" s="1"/>
      <c r="AI22" s="1"/>
      <c r="AJ22" s="1"/>
      <c r="AK22" s="1">
        <v>15</v>
      </c>
      <c r="AN22">
        <v>1.5</v>
      </c>
      <c r="AQ22" s="7">
        <v>-15.25</v>
      </c>
      <c r="AS22" s="85">
        <v>-3.5</v>
      </c>
      <c r="CC22" s="25"/>
    </row>
    <row r="23" spans="1:81" x14ac:dyDescent="0.25">
      <c r="A23" s="1" t="s">
        <v>26</v>
      </c>
      <c r="B23" s="1">
        <v>8</v>
      </c>
      <c r="C23" s="176"/>
      <c r="D23" s="175"/>
      <c r="E23" s="37"/>
      <c r="F23" s="1"/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3</v>
      </c>
      <c r="M23" s="1">
        <v>2</v>
      </c>
      <c r="N23" s="1">
        <v>1</v>
      </c>
      <c r="O23" s="1">
        <v>1</v>
      </c>
      <c r="P23" s="1">
        <v>1</v>
      </c>
      <c r="Q23" s="1">
        <v>1</v>
      </c>
      <c r="R23" s="1">
        <v>5</v>
      </c>
      <c r="S23" s="1">
        <v>3</v>
      </c>
      <c r="T23" s="1">
        <v>4</v>
      </c>
      <c r="U23" s="1">
        <v>3</v>
      </c>
      <c r="V23" s="1">
        <v>1</v>
      </c>
      <c r="W23" s="1">
        <v>2</v>
      </c>
      <c r="X23" s="1">
        <v>1</v>
      </c>
      <c r="Y23" s="1">
        <v>3</v>
      </c>
      <c r="Z23" s="1">
        <v>4</v>
      </c>
      <c r="AA23" s="1">
        <v>3</v>
      </c>
      <c r="AB23" s="1"/>
      <c r="AC23" s="1"/>
      <c r="AD23" s="1"/>
      <c r="AE23" s="1"/>
      <c r="AH23" s="1"/>
      <c r="AI23" s="1"/>
      <c r="AJ23" s="1"/>
      <c r="AK23" s="1">
        <v>16</v>
      </c>
      <c r="AN23" s="7">
        <v>-11.25</v>
      </c>
      <c r="AQ23">
        <v>4.75</v>
      </c>
      <c r="AS23" s="85">
        <v>8</v>
      </c>
      <c r="CC23" s="25"/>
    </row>
    <row r="24" spans="1:81" x14ac:dyDescent="0.25">
      <c r="A24" s="1" t="s">
        <v>27</v>
      </c>
      <c r="B24" s="1">
        <v>9</v>
      </c>
      <c r="C24" s="176"/>
      <c r="D24" s="175"/>
      <c r="E24" s="37"/>
      <c r="F24" s="1"/>
      <c r="G24" s="1"/>
      <c r="H24" s="1">
        <v>1</v>
      </c>
      <c r="I24" s="1">
        <v>1</v>
      </c>
      <c r="J24" s="1">
        <v>1</v>
      </c>
      <c r="K24" s="1">
        <v>3</v>
      </c>
      <c r="L24" s="1">
        <v>1</v>
      </c>
      <c r="M24" s="1">
        <v>1</v>
      </c>
      <c r="N24" s="1">
        <v>1</v>
      </c>
      <c r="O24" s="1">
        <v>2</v>
      </c>
      <c r="P24" s="1">
        <v>3</v>
      </c>
      <c r="Q24" s="1">
        <v>1</v>
      </c>
      <c r="R24" s="1">
        <v>1</v>
      </c>
      <c r="S24" s="1">
        <v>2</v>
      </c>
      <c r="T24" s="1">
        <v>1</v>
      </c>
      <c r="U24" s="1">
        <v>2</v>
      </c>
      <c r="V24" s="1">
        <v>8</v>
      </c>
      <c r="W24" s="1">
        <v>4</v>
      </c>
      <c r="X24" s="1">
        <v>4</v>
      </c>
      <c r="Y24" s="1"/>
      <c r="Z24" s="1"/>
      <c r="AA24" s="1"/>
      <c r="AB24" s="1"/>
      <c r="AC24" s="1"/>
      <c r="AD24" s="1"/>
      <c r="AE24" s="1"/>
      <c r="AH24" s="1"/>
      <c r="AI24" s="1"/>
      <c r="AJ24" s="1"/>
      <c r="AK24" s="1">
        <v>15</v>
      </c>
      <c r="AN24" s="7">
        <v>-4</v>
      </c>
      <c r="AQ24" s="7">
        <v>-11</v>
      </c>
      <c r="AS24" s="85">
        <v>-3</v>
      </c>
      <c r="CC24" s="25"/>
    </row>
    <row r="25" spans="1:81" x14ac:dyDescent="0.25">
      <c r="A25" s="1" t="s">
        <v>28</v>
      </c>
      <c r="B25" s="1">
        <v>9</v>
      </c>
      <c r="C25" s="176"/>
      <c r="D25" s="175"/>
      <c r="E25" s="37"/>
      <c r="F25" s="1"/>
      <c r="G25" s="1"/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2</v>
      </c>
      <c r="O25" s="1">
        <v>2</v>
      </c>
      <c r="P25" s="1">
        <v>2</v>
      </c>
      <c r="Q25" s="1">
        <v>1</v>
      </c>
      <c r="R25" s="1">
        <v>1</v>
      </c>
      <c r="S25" s="1">
        <v>1</v>
      </c>
      <c r="T25" s="1">
        <v>1</v>
      </c>
      <c r="U25" s="1">
        <v>2</v>
      </c>
      <c r="V25" s="1">
        <v>7</v>
      </c>
      <c r="W25" s="1">
        <v>2</v>
      </c>
      <c r="X25" s="1">
        <v>3</v>
      </c>
      <c r="Y25" s="1">
        <v>2</v>
      </c>
      <c r="Z25" s="1">
        <v>3</v>
      </c>
      <c r="AA25" s="1">
        <v>4</v>
      </c>
      <c r="AB25" s="1">
        <v>3</v>
      </c>
      <c r="AC25" s="1"/>
      <c r="AD25" s="1"/>
      <c r="AE25" s="1"/>
      <c r="AH25" s="1"/>
      <c r="AI25" s="1"/>
      <c r="AJ25" s="1"/>
      <c r="AK25" s="1">
        <v>17</v>
      </c>
      <c r="AN25">
        <v>15.75</v>
      </c>
      <c r="AQ25">
        <v>26.25</v>
      </c>
      <c r="AS25" s="85">
        <v>8</v>
      </c>
      <c r="BV25" s="1"/>
      <c r="CC25" s="25"/>
    </row>
    <row r="26" spans="1:81" x14ac:dyDescent="0.25">
      <c r="A26" s="1" t="s">
        <v>29</v>
      </c>
      <c r="B26" s="1">
        <v>8</v>
      </c>
      <c r="C26" s="176"/>
      <c r="D26" s="175"/>
      <c r="E26" s="37"/>
      <c r="F26" s="1"/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3</v>
      </c>
      <c r="Q26" s="1">
        <v>2</v>
      </c>
      <c r="R26" s="1">
        <v>7</v>
      </c>
      <c r="S26" s="1">
        <v>1</v>
      </c>
      <c r="T26" s="1">
        <v>1</v>
      </c>
      <c r="U26" s="1">
        <v>9</v>
      </c>
      <c r="V26" s="1">
        <v>3</v>
      </c>
      <c r="W26" s="1">
        <v>5</v>
      </c>
      <c r="X26" s="1">
        <v>4</v>
      </c>
      <c r="Y26" s="1">
        <v>1</v>
      </c>
      <c r="Z26" s="1">
        <v>6</v>
      </c>
      <c r="AA26" s="1">
        <v>5</v>
      </c>
      <c r="AB26" s="1">
        <v>2</v>
      </c>
      <c r="AC26" s="1"/>
      <c r="AD26" s="1"/>
      <c r="AE26" s="1"/>
      <c r="AH26" s="1"/>
      <c r="AI26" s="1"/>
      <c r="AJ26" s="1"/>
      <c r="AK26" s="1">
        <v>14</v>
      </c>
      <c r="AN26" s="7">
        <v>-20.75</v>
      </c>
      <c r="AQ26" s="7">
        <v>-28</v>
      </c>
      <c r="AS26" s="85">
        <v>0</v>
      </c>
      <c r="BV26" s="1"/>
      <c r="CC26" s="25"/>
    </row>
    <row r="27" spans="1:81" x14ac:dyDescent="0.25">
      <c r="A27" s="1" t="s">
        <v>30</v>
      </c>
      <c r="B27" s="1">
        <v>9</v>
      </c>
      <c r="C27" s="176"/>
      <c r="D27" s="175"/>
      <c r="E27" s="37"/>
      <c r="F27" s="1"/>
      <c r="G27" s="1"/>
      <c r="H27" s="1">
        <v>1</v>
      </c>
      <c r="I27" s="1">
        <v>1</v>
      </c>
      <c r="J27" s="1">
        <v>1</v>
      </c>
      <c r="K27" s="1">
        <v>1</v>
      </c>
      <c r="L27" s="1">
        <v>3</v>
      </c>
      <c r="M27" s="1">
        <v>1</v>
      </c>
      <c r="N27" s="1">
        <v>4</v>
      </c>
      <c r="O27" s="1">
        <v>1</v>
      </c>
      <c r="P27" s="1">
        <v>2</v>
      </c>
      <c r="Q27" s="1">
        <v>1</v>
      </c>
      <c r="R27" s="1">
        <v>1</v>
      </c>
      <c r="S27" s="1">
        <v>2</v>
      </c>
      <c r="T27" s="1">
        <v>4</v>
      </c>
      <c r="U27" s="1">
        <v>1</v>
      </c>
      <c r="V27" s="1">
        <v>4</v>
      </c>
      <c r="W27" s="1">
        <v>1</v>
      </c>
      <c r="X27" s="1">
        <v>1</v>
      </c>
      <c r="Y27" s="1">
        <v>8</v>
      </c>
      <c r="Z27" s="1">
        <v>1</v>
      </c>
      <c r="AA27" s="1">
        <v>4</v>
      </c>
      <c r="AB27" s="1">
        <v>1</v>
      </c>
      <c r="AC27" s="1"/>
      <c r="AD27" s="1"/>
      <c r="AE27" s="1"/>
      <c r="AH27" s="1"/>
      <c r="AI27" s="1"/>
      <c r="AJ27" s="1"/>
      <c r="AK27" s="1">
        <v>17</v>
      </c>
      <c r="AN27" s="7">
        <v>-4</v>
      </c>
      <c r="AQ27">
        <v>8.25</v>
      </c>
      <c r="AS27" s="85">
        <v>6.5</v>
      </c>
      <c r="BV27" s="1"/>
      <c r="CC27" s="25"/>
    </row>
    <row r="28" spans="1:81" x14ac:dyDescent="0.25">
      <c r="A28" s="1" t="s">
        <v>31</v>
      </c>
      <c r="B28" s="1">
        <v>8</v>
      </c>
      <c r="C28" s="176"/>
      <c r="D28" s="175"/>
      <c r="E28" s="37"/>
      <c r="F28" s="1"/>
      <c r="G28" s="1">
        <v>1</v>
      </c>
      <c r="H28" s="1">
        <v>1</v>
      </c>
      <c r="I28" s="1">
        <v>1</v>
      </c>
      <c r="J28" s="1">
        <v>1</v>
      </c>
      <c r="K28" s="1">
        <v>2</v>
      </c>
      <c r="L28" s="1">
        <v>1</v>
      </c>
      <c r="M28" s="1">
        <v>2</v>
      </c>
      <c r="N28" s="1">
        <v>4</v>
      </c>
      <c r="O28" s="1">
        <v>2</v>
      </c>
      <c r="P28" s="1">
        <v>5</v>
      </c>
      <c r="Q28" s="1">
        <v>1</v>
      </c>
      <c r="R28" s="1">
        <v>1</v>
      </c>
      <c r="S28" s="1">
        <v>1</v>
      </c>
      <c r="T28" s="1">
        <v>2</v>
      </c>
      <c r="U28" s="1">
        <v>4</v>
      </c>
      <c r="V28" s="1">
        <v>1</v>
      </c>
      <c r="W28" s="1">
        <v>1</v>
      </c>
      <c r="X28" s="1">
        <v>1</v>
      </c>
      <c r="Y28" s="1">
        <v>1</v>
      </c>
      <c r="Z28" s="1">
        <v>3</v>
      </c>
      <c r="AA28" s="1">
        <v>1</v>
      </c>
      <c r="AB28" s="1">
        <v>7</v>
      </c>
      <c r="AC28" s="1">
        <v>10</v>
      </c>
      <c r="AD28" s="1">
        <v>4</v>
      </c>
      <c r="AE28" s="1">
        <v>5</v>
      </c>
      <c r="AH28" s="1"/>
      <c r="AI28" s="1"/>
      <c r="AJ28" s="1"/>
      <c r="AK28" s="1">
        <v>16</v>
      </c>
      <c r="AN28" s="7">
        <v>-16.5</v>
      </c>
      <c r="AQ28">
        <v>7.5</v>
      </c>
      <c r="AS28" s="85">
        <v>12.75</v>
      </c>
      <c r="BV28" s="1"/>
      <c r="CC28" s="25"/>
    </row>
    <row r="29" spans="1:81" x14ac:dyDescent="0.25">
      <c r="A29" s="1" t="s">
        <v>32</v>
      </c>
      <c r="B29" s="1">
        <v>8</v>
      </c>
      <c r="C29" s="176"/>
      <c r="D29" s="175"/>
      <c r="E29" s="37"/>
      <c r="F29" s="1"/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1</v>
      </c>
      <c r="N29" s="1">
        <v>1</v>
      </c>
      <c r="O29" s="1">
        <v>2</v>
      </c>
      <c r="P29" s="1">
        <v>4</v>
      </c>
      <c r="Q29" s="1">
        <v>2</v>
      </c>
      <c r="R29" s="1">
        <v>3</v>
      </c>
      <c r="S29" s="1">
        <v>3</v>
      </c>
      <c r="T29" s="1">
        <v>2</v>
      </c>
      <c r="U29" s="1">
        <v>1</v>
      </c>
      <c r="V29" s="1">
        <v>1</v>
      </c>
      <c r="W29" s="1">
        <v>1</v>
      </c>
      <c r="X29" s="1">
        <v>1</v>
      </c>
      <c r="Y29" s="1">
        <v>3</v>
      </c>
      <c r="Z29" s="1">
        <v>1</v>
      </c>
      <c r="AA29" s="1">
        <v>1</v>
      </c>
      <c r="AB29" s="1">
        <v>3</v>
      </c>
      <c r="AC29" s="1">
        <v>4</v>
      </c>
      <c r="AD29" s="1">
        <v>2</v>
      </c>
      <c r="AE29" s="1">
        <v>8</v>
      </c>
      <c r="AF29" s="75">
        <v>1</v>
      </c>
      <c r="AH29" s="1"/>
      <c r="AI29" s="1"/>
      <c r="AJ29" s="1"/>
      <c r="AK29" s="1">
        <v>18</v>
      </c>
      <c r="AN29">
        <v>6</v>
      </c>
      <c r="AQ29">
        <v>55.25</v>
      </c>
      <c r="AS29" s="85">
        <v>39</v>
      </c>
      <c r="BV29" s="1"/>
      <c r="CC29" s="25"/>
    </row>
    <row r="30" spans="1:81" x14ac:dyDescent="0.25">
      <c r="A30" s="1" t="s">
        <v>33</v>
      </c>
      <c r="B30" s="1">
        <v>8</v>
      </c>
      <c r="C30" s="176"/>
      <c r="D30" s="175"/>
      <c r="E30" s="37"/>
      <c r="F30" s="1"/>
      <c r="G30" s="1">
        <v>1</v>
      </c>
      <c r="H30" s="1">
        <v>1</v>
      </c>
      <c r="I30" s="1">
        <v>3</v>
      </c>
      <c r="J30" s="1">
        <v>2</v>
      </c>
      <c r="K30" s="1">
        <v>2</v>
      </c>
      <c r="L30" s="1">
        <v>4</v>
      </c>
      <c r="M30" s="1">
        <v>1</v>
      </c>
      <c r="N30" s="1">
        <v>2</v>
      </c>
      <c r="O30" s="1">
        <v>5</v>
      </c>
      <c r="P30" s="1">
        <v>1</v>
      </c>
      <c r="Q30" s="1">
        <v>1</v>
      </c>
      <c r="R30" s="1">
        <v>2</v>
      </c>
      <c r="S30" s="1">
        <v>2</v>
      </c>
      <c r="T30" s="1">
        <v>2</v>
      </c>
      <c r="U30" s="1">
        <v>1</v>
      </c>
      <c r="V30" s="1">
        <v>2</v>
      </c>
      <c r="W30" s="1">
        <v>6</v>
      </c>
      <c r="X30" s="1">
        <v>2</v>
      </c>
      <c r="Y30" s="1">
        <v>9</v>
      </c>
      <c r="Z30" s="1"/>
      <c r="AA30" s="1"/>
      <c r="AB30" s="1"/>
      <c r="AC30" s="1"/>
      <c r="AD30" s="1"/>
      <c r="AE30" s="1"/>
      <c r="AH30" s="1"/>
      <c r="AI30" s="1"/>
      <c r="AJ30" s="1"/>
      <c r="AK30" s="1">
        <v>15</v>
      </c>
      <c r="AN30" s="7">
        <v>-31</v>
      </c>
      <c r="AQ30" s="7">
        <v>-52.5</v>
      </c>
      <c r="AS30" s="85">
        <v>-12.75</v>
      </c>
      <c r="BV30" s="1"/>
      <c r="CC30" s="25"/>
    </row>
    <row r="31" spans="1:81" x14ac:dyDescent="0.25">
      <c r="A31" s="1" t="s">
        <v>34</v>
      </c>
      <c r="B31" s="1">
        <v>9</v>
      </c>
      <c r="C31" s="176"/>
      <c r="D31" s="175"/>
      <c r="E31" s="37"/>
      <c r="F31" s="1"/>
      <c r="G31" s="1"/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3</v>
      </c>
      <c r="N31" s="1">
        <v>2</v>
      </c>
      <c r="O31" s="1">
        <v>1</v>
      </c>
      <c r="P31" s="1">
        <v>1</v>
      </c>
      <c r="Q31" s="1">
        <v>4</v>
      </c>
      <c r="R31" s="1">
        <v>2</v>
      </c>
      <c r="S31" s="1">
        <v>2</v>
      </c>
      <c r="T31" s="1">
        <v>1</v>
      </c>
      <c r="U31" s="1">
        <v>5</v>
      </c>
      <c r="V31" s="1">
        <v>1</v>
      </c>
      <c r="W31" s="1">
        <v>5</v>
      </c>
      <c r="X31" s="1">
        <v>2</v>
      </c>
      <c r="Y31" s="1">
        <v>3</v>
      </c>
      <c r="Z31" s="1"/>
      <c r="AA31" s="1"/>
      <c r="AB31" s="1"/>
      <c r="AC31" s="1"/>
      <c r="AD31" s="1"/>
      <c r="AE31" s="1"/>
      <c r="AH31" s="1"/>
      <c r="AI31" s="1"/>
      <c r="AJ31" s="1"/>
      <c r="AK31" s="1">
        <v>15</v>
      </c>
      <c r="AN31" s="7">
        <v>-4.75</v>
      </c>
      <c r="AQ31" s="7">
        <v>-8.25</v>
      </c>
      <c r="AS31" s="85">
        <v>3.75</v>
      </c>
      <c r="BV31" s="1"/>
      <c r="CC31" s="25"/>
    </row>
    <row r="32" spans="1:81" x14ac:dyDescent="0.25">
      <c r="A32" s="1" t="s">
        <v>35</v>
      </c>
      <c r="B32" s="1">
        <v>9</v>
      </c>
      <c r="C32" s="176"/>
      <c r="D32" s="175"/>
      <c r="E32" s="37"/>
      <c r="F32" s="1"/>
      <c r="G32" s="1"/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3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S32" s="1">
        <v>3</v>
      </c>
      <c r="T32" s="1">
        <v>2</v>
      </c>
      <c r="U32" s="1">
        <v>2</v>
      </c>
      <c r="V32" s="1">
        <v>2</v>
      </c>
      <c r="W32" s="1">
        <v>2</v>
      </c>
      <c r="X32" s="1">
        <v>3</v>
      </c>
      <c r="Y32" s="1">
        <v>8</v>
      </c>
      <c r="Z32" s="1">
        <v>1</v>
      </c>
      <c r="AA32" s="1">
        <v>5</v>
      </c>
      <c r="AB32" s="1">
        <v>7</v>
      </c>
      <c r="AC32" s="1">
        <v>2</v>
      </c>
      <c r="AD32" s="1">
        <v>5</v>
      </c>
      <c r="AE32" s="1"/>
      <c r="AH32" s="1"/>
      <c r="AI32" s="1"/>
      <c r="AJ32" s="1"/>
      <c r="AK32" s="1">
        <v>17</v>
      </c>
      <c r="AN32">
        <v>25</v>
      </c>
      <c r="AQ32">
        <v>20.75</v>
      </c>
      <c r="AS32" s="85">
        <v>-6.75</v>
      </c>
      <c r="BV32" s="1"/>
      <c r="CC32" s="25"/>
    </row>
    <row r="33" spans="1:81" x14ac:dyDescent="0.25">
      <c r="A33" s="1" t="s">
        <v>36</v>
      </c>
      <c r="B33" s="1">
        <v>9</v>
      </c>
      <c r="C33" s="176"/>
      <c r="D33" s="175"/>
      <c r="E33" s="37"/>
      <c r="F33" s="1"/>
      <c r="G33" s="1"/>
      <c r="H33" s="1">
        <v>1</v>
      </c>
      <c r="I33" s="1">
        <v>1</v>
      </c>
      <c r="J33" s="1">
        <v>1</v>
      </c>
      <c r="K33" s="1">
        <v>1</v>
      </c>
      <c r="L33" s="1">
        <v>3</v>
      </c>
      <c r="M33" s="1">
        <v>4</v>
      </c>
      <c r="N33" s="1">
        <v>1</v>
      </c>
      <c r="O33" s="1">
        <v>1</v>
      </c>
      <c r="P33" s="1">
        <v>1</v>
      </c>
      <c r="Q33" s="1">
        <v>2</v>
      </c>
      <c r="R33" s="1">
        <v>1</v>
      </c>
      <c r="S33" s="1">
        <v>1</v>
      </c>
      <c r="T33" s="1">
        <v>1</v>
      </c>
      <c r="U33" s="1">
        <v>6</v>
      </c>
      <c r="V33" s="1">
        <v>1</v>
      </c>
      <c r="W33" s="1">
        <v>2</v>
      </c>
      <c r="X33" s="1">
        <v>1</v>
      </c>
      <c r="Y33" s="1">
        <v>2</v>
      </c>
      <c r="Z33" s="1">
        <v>2</v>
      </c>
      <c r="AA33" s="1">
        <v>9</v>
      </c>
      <c r="AB33" s="1">
        <v>11</v>
      </c>
      <c r="AC33" s="1">
        <v>1</v>
      </c>
      <c r="AD33" s="1">
        <v>2</v>
      </c>
      <c r="AE33" s="1">
        <v>2</v>
      </c>
      <c r="AF33" s="75">
        <v>3</v>
      </c>
      <c r="AG33" s="75">
        <v>4</v>
      </c>
      <c r="AH33" s="1"/>
      <c r="AI33" s="1"/>
      <c r="AJ33" s="1"/>
      <c r="AK33" s="1">
        <v>17</v>
      </c>
      <c r="AM33" s="8"/>
      <c r="AN33">
        <v>3.5</v>
      </c>
      <c r="AQ33" s="1">
        <v>27</v>
      </c>
      <c r="AR33" s="1"/>
      <c r="AS33" s="1">
        <v>21</v>
      </c>
      <c r="AU33" s="1"/>
      <c r="AV33" s="1"/>
      <c r="AW33" s="1"/>
      <c r="AY33" s="1"/>
      <c r="AZ33" s="1"/>
      <c r="BA33" s="1"/>
      <c r="BB33" s="1"/>
      <c r="BC33" s="1"/>
      <c r="BD33" s="3"/>
      <c r="BE33" s="1"/>
      <c r="BG33" s="1"/>
      <c r="BH33" s="1"/>
      <c r="BI33" s="1"/>
      <c r="BL33" s="1"/>
      <c r="BM33" s="1"/>
      <c r="BN33" s="1"/>
      <c r="BO33" s="1"/>
      <c r="BT33" s="1"/>
      <c r="BU33" s="1"/>
      <c r="BV33" s="1"/>
      <c r="CC33" s="25"/>
    </row>
    <row r="34" spans="1:81" x14ac:dyDescent="0.25">
      <c r="A34" s="1" t="s">
        <v>172</v>
      </c>
      <c r="B34" s="1">
        <v>10</v>
      </c>
      <c r="C34" s="176"/>
      <c r="D34" s="175"/>
      <c r="E34" s="37"/>
      <c r="F34" s="1"/>
      <c r="G34" s="1"/>
      <c r="H34" s="1"/>
      <c r="I34" s="1">
        <v>2</v>
      </c>
      <c r="J34" s="1">
        <v>2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1</v>
      </c>
      <c r="Q34" s="1">
        <v>1</v>
      </c>
      <c r="R34" s="1">
        <v>2</v>
      </c>
      <c r="S34" s="1">
        <v>1</v>
      </c>
      <c r="T34" s="1">
        <v>7</v>
      </c>
      <c r="U34" s="1">
        <v>2</v>
      </c>
      <c r="V34" s="1">
        <v>4</v>
      </c>
      <c r="W34" s="1">
        <v>3</v>
      </c>
      <c r="X34" s="1">
        <v>1</v>
      </c>
      <c r="Y34" s="1">
        <v>6</v>
      </c>
      <c r="Z34" s="1">
        <v>3</v>
      </c>
      <c r="AA34" s="1">
        <v>2</v>
      </c>
      <c r="AB34" s="1">
        <v>2</v>
      </c>
      <c r="AC34" s="1">
        <v>3</v>
      </c>
      <c r="AD34" s="1"/>
      <c r="AE34" s="1"/>
      <c r="AH34" s="1"/>
      <c r="AI34" s="1"/>
      <c r="AJ34" s="1"/>
      <c r="AK34" s="1">
        <v>15</v>
      </c>
      <c r="AN34" s="8">
        <v>-2.5</v>
      </c>
      <c r="AP34" s="8"/>
      <c r="AQ34" s="1">
        <v>10.75</v>
      </c>
      <c r="AR34" s="1"/>
      <c r="AS34" s="1">
        <v>13.25</v>
      </c>
      <c r="AU34" s="1"/>
      <c r="AV34" s="1"/>
      <c r="AW34" s="1"/>
      <c r="AY34" s="1"/>
      <c r="AZ34" s="1"/>
      <c r="BA34" s="1"/>
      <c r="BC34" s="1"/>
      <c r="BD34" s="3"/>
      <c r="BE34" s="1"/>
      <c r="BG34" s="1"/>
      <c r="BH34" s="1"/>
      <c r="BI34" s="1"/>
      <c r="BL34" s="1"/>
      <c r="BM34" s="1"/>
      <c r="BN34" s="1"/>
      <c r="BO34" s="1"/>
      <c r="BT34" s="1"/>
      <c r="BU34" s="1"/>
      <c r="CC34" s="25"/>
    </row>
    <row r="35" spans="1:81" x14ac:dyDescent="0.25">
      <c r="A35" s="1" t="s">
        <v>209</v>
      </c>
      <c r="B35" s="1">
        <v>9</v>
      </c>
      <c r="C35" s="176"/>
      <c r="D35" s="175"/>
      <c r="E35" s="37"/>
      <c r="F35" s="1"/>
      <c r="G35" s="1"/>
      <c r="H35" s="1">
        <v>1</v>
      </c>
      <c r="I35" s="1">
        <v>1</v>
      </c>
      <c r="J35" s="1">
        <v>1</v>
      </c>
      <c r="K35" s="1">
        <v>1</v>
      </c>
      <c r="L35" s="1">
        <v>3</v>
      </c>
      <c r="M35" s="1">
        <v>1</v>
      </c>
      <c r="N35" s="1">
        <v>1</v>
      </c>
      <c r="O35" s="1">
        <v>1</v>
      </c>
      <c r="P35" s="1">
        <v>2</v>
      </c>
      <c r="Q35" s="1">
        <v>3</v>
      </c>
      <c r="R35" s="1">
        <v>1</v>
      </c>
      <c r="S35" s="1">
        <v>2</v>
      </c>
      <c r="T35" s="1">
        <v>4</v>
      </c>
      <c r="U35" s="1">
        <v>3</v>
      </c>
      <c r="V35" s="1">
        <v>5</v>
      </c>
      <c r="W35" s="1">
        <v>2</v>
      </c>
      <c r="X35" s="1">
        <v>4</v>
      </c>
      <c r="Y35" s="1">
        <v>1</v>
      </c>
      <c r="Z35" s="1">
        <v>6</v>
      </c>
      <c r="AA35" s="1">
        <v>2</v>
      </c>
      <c r="AB35" s="1">
        <v>6</v>
      </c>
      <c r="AC35" s="1">
        <v>1</v>
      </c>
      <c r="AD35" s="1">
        <v>3</v>
      </c>
      <c r="AE35" s="1">
        <v>3</v>
      </c>
      <c r="AH35" s="1"/>
      <c r="AI35" s="1"/>
      <c r="AJ35" s="1"/>
      <c r="AK35" s="1">
        <v>15</v>
      </c>
      <c r="AN35" s="8">
        <v>-8</v>
      </c>
      <c r="AQ35" s="1">
        <v>10.25</v>
      </c>
      <c r="AR35" s="1"/>
      <c r="AS35" s="1">
        <v>15.75</v>
      </c>
      <c r="AU35" s="1"/>
      <c r="AV35" s="1"/>
      <c r="AW35" s="1"/>
      <c r="AY35" s="1"/>
      <c r="AZ35" s="1"/>
      <c r="BA35" s="1"/>
      <c r="BB35" s="1"/>
      <c r="BC35" s="1"/>
      <c r="BD35" s="3"/>
      <c r="BE35" s="1"/>
      <c r="BG35" s="1"/>
      <c r="BH35" s="1"/>
      <c r="BI35" s="1"/>
      <c r="BL35" s="1"/>
      <c r="BM35" s="1"/>
      <c r="BN35" s="1"/>
      <c r="BO35" s="1"/>
      <c r="BT35" s="1"/>
      <c r="BU35" s="1"/>
      <c r="BV35" s="1"/>
      <c r="CC35" s="25"/>
    </row>
    <row r="36" spans="1:81" x14ac:dyDescent="0.25">
      <c r="A36" s="1" t="s">
        <v>210</v>
      </c>
      <c r="B36" s="1">
        <v>8</v>
      </c>
      <c r="C36" s="176"/>
      <c r="D36" s="175"/>
      <c r="E36" s="37"/>
      <c r="F36" s="1"/>
      <c r="G36" s="1">
        <v>2</v>
      </c>
      <c r="H36" s="1">
        <v>1</v>
      </c>
      <c r="I36" s="1">
        <v>1</v>
      </c>
      <c r="J36" s="1">
        <v>1</v>
      </c>
      <c r="K36" s="1">
        <v>1</v>
      </c>
      <c r="L36" s="1">
        <v>2</v>
      </c>
      <c r="M36" s="1">
        <v>2</v>
      </c>
      <c r="N36" s="1">
        <v>2</v>
      </c>
      <c r="O36" s="1">
        <v>2</v>
      </c>
      <c r="P36" s="1">
        <v>1</v>
      </c>
      <c r="Q36" s="1">
        <v>1</v>
      </c>
      <c r="R36" s="1">
        <v>2</v>
      </c>
      <c r="S36" s="1">
        <v>2</v>
      </c>
      <c r="T36" s="1">
        <v>1</v>
      </c>
      <c r="U36" s="1">
        <v>5</v>
      </c>
      <c r="V36" s="1">
        <v>3</v>
      </c>
      <c r="W36" s="1">
        <v>1</v>
      </c>
      <c r="X36" s="1">
        <v>1</v>
      </c>
      <c r="Y36" s="1">
        <v>6</v>
      </c>
      <c r="Z36" s="1">
        <v>1</v>
      </c>
      <c r="AA36" s="1">
        <v>1</v>
      </c>
      <c r="AB36" s="1">
        <v>3</v>
      </c>
      <c r="AC36" s="1">
        <v>1</v>
      </c>
      <c r="AD36" s="1">
        <v>5</v>
      </c>
      <c r="AE36" s="1">
        <v>5</v>
      </c>
      <c r="AF36" s="75">
        <v>12</v>
      </c>
      <c r="AH36" s="1"/>
      <c r="AI36" s="1"/>
      <c r="AJ36" s="1"/>
      <c r="AK36" s="1">
        <v>17</v>
      </c>
      <c r="AN36" s="8">
        <v>-1</v>
      </c>
      <c r="AQ36" s="1">
        <v>26.5</v>
      </c>
      <c r="AR36" s="1"/>
      <c r="AS36" s="1">
        <v>23.25</v>
      </c>
      <c r="AT36" s="1"/>
      <c r="AU36" s="1"/>
      <c r="AV36" s="1"/>
      <c r="AW36" s="1"/>
      <c r="AY36" s="1"/>
      <c r="AZ36" s="1"/>
      <c r="BA36" s="1"/>
      <c r="BB36" s="1"/>
      <c r="BC36" s="1"/>
      <c r="BD36" s="3"/>
      <c r="BE36" s="1"/>
      <c r="BG36" s="1"/>
      <c r="BH36" s="1"/>
      <c r="BI36" s="1"/>
      <c r="BL36" s="1"/>
      <c r="BM36" s="1"/>
      <c r="BN36" s="1"/>
      <c r="BO36" s="1"/>
      <c r="BT36" s="1"/>
      <c r="BU36" s="1"/>
      <c r="BV36" s="1"/>
      <c r="CC36" s="25"/>
    </row>
    <row r="37" spans="1:81" x14ac:dyDescent="0.25">
      <c r="A37" s="1" t="s">
        <v>173</v>
      </c>
      <c r="B37" s="1">
        <v>10</v>
      </c>
      <c r="C37" s="176"/>
      <c r="D37" s="175"/>
      <c r="E37" s="37"/>
      <c r="F37" s="1"/>
      <c r="G37" s="1"/>
      <c r="H37" s="1"/>
      <c r="I37" s="1">
        <v>3</v>
      </c>
      <c r="J37" s="1">
        <v>2</v>
      </c>
      <c r="K37" s="1">
        <v>1</v>
      </c>
      <c r="L37" s="1">
        <v>1</v>
      </c>
      <c r="M37" s="1">
        <v>2</v>
      </c>
      <c r="N37" s="1">
        <v>2</v>
      </c>
      <c r="O37" s="1">
        <v>1</v>
      </c>
      <c r="P37" s="1">
        <v>1</v>
      </c>
      <c r="Q37" s="1">
        <v>3</v>
      </c>
      <c r="R37" s="1">
        <v>2</v>
      </c>
      <c r="S37" s="1">
        <v>1</v>
      </c>
      <c r="T37" s="1">
        <v>3</v>
      </c>
      <c r="U37" s="1">
        <v>3</v>
      </c>
      <c r="V37" s="1">
        <v>3</v>
      </c>
      <c r="W37" s="1">
        <v>4</v>
      </c>
      <c r="X37" s="1">
        <v>1</v>
      </c>
      <c r="Y37" s="1">
        <v>6</v>
      </c>
      <c r="Z37" s="1">
        <v>3</v>
      </c>
      <c r="AA37" s="1"/>
      <c r="AB37" s="1"/>
      <c r="AC37" s="1"/>
      <c r="AD37" s="1"/>
      <c r="AE37" s="1"/>
      <c r="AH37" s="1"/>
      <c r="AI37" s="1"/>
      <c r="AJ37" s="1"/>
      <c r="AK37" s="1">
        <v>14</v>
      </c>
      <c r="AN37" s="8">
        <v>-20</v>
      </c>
      <c r="AQ37" s="8">
        <v>-17.5</v>
      </c>
      <c r="AR37" s="1"/>
      <c r="AS37" s="1">
        <v>0</v>
      </c>
      <c r="AU37" s="1"/>
      <c r="AV37" s="1"/>
      <c r="AW37" s="1"/>
      <c r="AY37" s="1"/>
      <c r="AZ37" s="1"/>
      <c r="BA37" s="1"/>
      <c r="BC37" s="1"/>
      <c r="BD37" s="3"/>
      <c r="BE37" s="1"/>
      <c r="BG37" s="1"/>
      <c r="BH37" s="1"/>
      <c r="BI37" s="1"/>
      <c r="BL37" s="1"/>
      <c r="BM37" s="1"/>
      <c r="BN37" s="1"/>
      <c r="BO37" s="1"/>
      <c r="BT37" s="1"/>
      <c r="BU37" s="1"/>
      <c r="CC37" s="25"/>
    </row>
    <row r="38" spans="1:81" x14ac:dyDescent="0.25">
      <c r="A38" s="1" t="s">
        <v>211</v>
      </c>
      <c r="B38" s="1">
        <v>8</v>
      </c>
      <c r="C38" s="176"/>
      <c r="D38" s="175"/>
      <c r="E38" s="37"/>
      <c r="F38" s="1"/>
      <c r="G38" s="1">
        <v>1</v>
      </c>
      <c r="H38" s="1">
        <v>1</v>
      </c>
      <c r="I38" s="1">
        <v>2</v>
      </c>
      <c r="J38" s="1">
        <v>1</v>
      </c>
      <c r="K38" s="1">
        <v>1</v>
      </c>
      <c r="L38" s="1">
        <v>2</v>
      </c>
      <c r="M38" s="1">
        <v>1</v>
      </c>
      <c r="N38" s="1">
        <v>1</v>
      </c>
      <c r="O38" s="1">
        <v>4</v>
      </c>
      <c r="P38" s="1">
        <v>1</v>
      </c>
      <c r="Q38" s="1">
        <v>3</v>
      </c>
      <c r="R38" s="1">
        <v>1</v>
      </c>
      <c r="S38" s="1">
        <v>1</v>
      </c>
      <c r="T38" s="1">
        <v>1</v>
      </c>
      <c r="U38" s="1">
        <v>2</v>
      </c>
      <c r="V38" s="1">
        <v>2</v>
      </c>
      <c r="W38" s="1">
        <v>2</v>
      </c>
      <c r="X38" s="1">
        <v>1</v>
      </c>
      <c r="Y38" s="1">
        <v>1</v>
      </c>
      <c r="Z38" s="1">
        <v>3</v>
      </c>
      <c r="AA38" s="1"/>
      <c r="AB38" s="1"/>
      <c r="AC38" s="1"/>
      <c r="AD38" s="1"/>
      <c r="AE38" s="1"/>
      <c r="AH38" s="1"/>
      <c r="AI38" s="1"/>
      <c r="AJ38" s="1"/>
      <c r="AK38" s="1">
        <v>19</v>
      </c>
      <c r="AM38" s="8"/>
      <c r="AN38">
        <v>10.75</v>
      </c>
      <c r="AQ38" s="1">
        <v>29</v>
      </c>
      <c r="AR38" s="1"/>
      <c r="AS38" s="1">
        <v>13.75</v>
      </c>
      <c r="AT38" s="1"/>
      <c r="AU38" s="1"/>
      <c r="AV38" s="1"/>
      <c r="AW38" s="1"/>
      <c r="AY38" s="1"/>
      <c r="AZ38" s="1"/>
      <c r="BA38" s="1"/>
      <c r="BB38" s="1"/>
      <c r="BC38" s="1"/>
      <c r="BD38" s="3"/>
      <c r="BE38" s="1"/>
      <c r="BG38" s="1"/>
      <c r="BH38" s="1"/>
      <c r="BI38" s="1"/>
      <c r="BL38" s="1"/>
      <c r="BM38" s="1"/>
      <c r="BN38" s="1"/>
      <c r="BO38" s="1"/>
      <c r="BT38" s="1"/>
      <c r="BU38" s="1"/>
      <c r="BV38" s="1"/>
      <c r="CC38" s="25"/>
    </row>
    <row r="39" spans="1:81" x14ac:dyDescent="0.25">
      <c r="A39" s="1" t="s">
        <v>174</v>
      </c>
      <c r="B39" s="1">
        <v>10</v>
      </c>
      <c r="C39" s="176"/>
      <c r="D39" s="175"/>
      <c r="E39" s="37"/>
      <c r="F39" s="1"/>
      <c r="G39" s="1"/>
      <c r="H39" s="1"/>
      <c r="I39" s="1">
        <v>1</v>
      </c>
      <c r="J39" s="1">
        <v>1</v>
      </c>
      <c r="K39" s="1">
        <v>1</v>
      </c>
      <c r="L39" s="1">
        <v>3</v>
      </c>
      <c r="M39" s="1">
        <v>1</v>
      </c>
      <c r="N39" s="1">
        <v>4</v>
      </c>
      <c r="O39" s="1">
        <v>1</v>
      </c>
      <c r="P39" s="1">
        <v>1</v>
      </c>
      <c r="Q39" s="1">
        <v>1</v>
      </c>
      <c r="R39" s="1">
        <v>2</v>
      </c>
      <c r="S39" s="1">
        <v>3</v>
      </c>
      <c r="T39" s="1">
        <v>2</v>
      </c>
      <c r="U39" s="1">
        <v>4</v>
      </c>
      <c r="V39" s="1">
        <v>3</v>
      </c>
      <c r="W39" s="1">
        <v>3</v>
      </c>
      <c r="X39" s="1">
        <v>1</v>
      </c>
      <c r="Y39" s="1">
        <v>3</v>
      </c>
      <c r="Z39" s="1">
        <v>3</v>
      </c>
      <c r="AA39" s="1">
        <v>1</v>
      </c>
      <c r="AB39" s="1"/>
      <c r="AC39" s="1"/>
      <c r="AD39" s="1"/>
      <c r="AE39" s="1"/>
      <c r="AH39" s="1"/>
      <c r="AI39" s="1"/>
      <c r="AJ39" s="1"/>
      <c r="AK39" s="1">
        <v>14</v>
      </c>
      <c r="AN39" s="7">
        <v>-16</v>
      </c>
      <c r="AQ39" s="32">
        <v>4.75</v>
      </c>
      <c r="AS39" s="1">
        <v>15</v>
      </c>
      <c r="AU39" s="1"/>
      <c r="AV39" s="1"/>
      <c r="AW39" s="1"/>
      <c r="AY39" s="1"/>
      <c r="AZ39" s="1"/>
      <c r="BA39" s="1"/>
      <c r="BC39" s="1"/>
      <c r="BD39" s="3"/>
      <c r="BE39" s="1"/>
      <c r="BG39" s="1"/>
      <c r="BH39" s="1"/>
      <c r="BI39" s="1"/>
      <c r="BL39" s="1"/>
      <c r="BM39" s="1"/>
      <c r="BN39" s="1"/>
      <c r="BO39" s="1"/>
      <c r="BT39" s="1"/>
      <c r="BU39" s="1"/>
      <c r="CC39" s="25"/>
    </row>
    <row r="40" spans="1:81" x14ac:dyDescent="0.25">
      <c r="A40" s="1" t="s">
        <v>175</v>
      </c>
      <c r="B40" s="1">
        <v>10</v>
      </c>
      <c r="C40" s="176"/>
      <c r="D40" s="175"/>
      <c r="E40" s="37"/>
      <c r="F40" s="1"/>
      <c r="G40" s="1"/>
      <c r="H40" s="1"/>
      <c r="I40" s="1">
        <v>1</v>
      </c>
      <c r="J40" s="1">
        <v>2</v>
      </c>
      <c r="K40" s="1">
        <v>1</v>
      </c>
      <c r="L40" s="1">
        <v>2</v>
      </c>
      <c r="M40" s="1">
        <v>2</v>
      </c>
      <c r="N40" s="1">
        <v>1</v>
      </c>
      <c r="O40" s="1">
        <v>1</v>
      </c>
      <c r="P40" s="1">
        <v>4</v>
      </c>
      <c r="Q40" s="1">
        <v>2</v>
      </c>
      <c r="R40" s="1">
        <v>1</v>
      </c>
      <c r="S40" s="1">
        <v>1</v>
      </c>
      <c r="T40" s="1">
        <v>1</v>
      </c>
      <c r="U40" s="1">
        <v>2</v>
      </c>
      <c r="V40" s="1">
        <v>1</v>
      </c>
      <c r="W40" s="1">
        <v>7</v>
      </c>
      <c r="X40" s="1">
        <v>2</v>
      </c>
      <c r="Y40" s="1">
        <v>1</v>
      </c>
      <c r="Z40" s="1">
        <v>1</v>
      </c>
      <c r="AA40" s="1">
        <v>4</v>
      </c>
      <c r="AB40" s="1">
        <v>9</v>
      </c>
      <c r="AC40" s="1">
        <v>1</v>
      </c>
      <c r="AD40" s="1">
        <v>3</v>
      </c>
      <c r="AE40" s="1">
        <v>1</v>
      </c>
      <c r="AF40" s="75">
        <v>6</v>
      </c>
      <c r="AG40" s="75">
        <v>2</v>
      </c>
      <c r="AH40" s="1"/>
      <c r="AI40" s="1"/>
      <c r="AJ40" s="1"/>
      <c r="AK40" s="1">
        <v>15</v>
      </c>
      <c r="AN40" s="8">
        <v>-1.25</v>
      </c>
      <c r="AP40" s="8"/>
      <c r="AQ40" s="1">
        <v>35.5</v>
      </c>
      <c r="AR40" s="1"/>
      <c r="AS40" s="1">
        <v>36.75</v>
      </c>
      <c r="AU40" s="1"/>
      <c r="AV40" s="1"/>
      <c r="AW40" s="1"/>
      <c r="AY40" s="1"/>
      <c r="AZ40" s="1"/>
      <c r="BA40" s="1"/>
      <c r="BC40" s="1"/>
      <c r="BD40" s="3"/>
      <c r="BE40" s="1"/>
      <c r="BG40" s="1"/>
      <c r="BH40" s="1"/>
      <c r="BI40" s="1"/>
      <c r="BL40" s="1"/>
      <c r="BM40" s="1"/>
      <c r="BN40" s="1"/>
      <c r="BO40" s="1"/>
      <c r="BT40" s="1"/>
      <c r="BU40" s="1"/>
      <c r="CC40" s="25"/>
    </row>
    <row r="41" spans="1:81" x14ac:dyDescent="0.25">
      <c r="A41" s="1" t="s">
        <v>212</v>
      </c>
      <c r="B41" s="1">
        <v>9</v>
      </c>
      <c r="C41" s="176"/>
      <c r="D41" s="175"/>
      <c r="E41" s="37"/>
      <c r="F41" s="1"/>
      <c r="G41" s="1"/>
      <c r="H41" s="1">
        <v>1</v>
      </c>
      <c r="I41" s="1">
        <v>2</v>
      </c>
      <c r="J41" s="1">
        <v>1</v>
      </c>
      <c r="K41" s="1">
        <v>1</v>
      </c>
      <c r="L41" s="1">
        <v>1</v>
      </c>
      <c r="M41" s="1">
        <v>1</v>
      </c>
      <c r="N41" s="1">
        <v>2</v>
      </c>
      <c r="O41" s="1">
        <v>2</v>
      </c>
      <c r="P41" s="1">
        <v>2</v>
      </c>
      <c r="Q41" s="1">
        <v>1</v>
      </c>
      <c r="R41" s="1">
        <v>1</v>
      </c>
      <c r="S41" s="1">
        <v>3</v>
      </c>
      <c r="T41" s="1">
        <v>1</v>
      </c>
      <c r="U41" s="1">
        <v>1</v>
      </c>
      <c r="V41" s="1">
        <v>3</v>
      </c>
      <c r="W41" s="1">
        <v>4</v>
      </c>
      <c r="X41" s="1">
        <v>4</v>
      </c>
      <c r="Y41" s="1">
        <v>15</v>
      </c>
      <c r="Z41" s="1">
        <v>3</v>
      </c>
      <c r="AA41" s="1">
        <v>1</v>
      </c>
      <c r="AB41" s="1">
        <v>4</v>
      </c>
      <c r="AC41" s="1"/>
      <c r="AD41" s="1"/>
      <c r="AE41" s="1"/>
      <c r="AH41" s="1"/>
      <c r="AI41" s="1"/>
      <c r="AJ41" s="1"/>
      <c r="AK41" s="1">
        <v>16</v>
      </c>
      <c r="AM41" s="8"/>
      <c r="AN41">
        <v>18.25</v>
      </c>
      <c r="AQ41" s="7">
        <v>-11.75</v>
      </c>
      <c r="AR41" s="1"/>
      <c r="AS41" s="1">
        <v>-26</v>
      </c>
      <c r="AU41" s="1"/>
      <c r="AV41" s="1"/>
      <c r="AW41" s="1"/>
      <c r="AY41" s="1"/>
      <c r="AZ41" s="1"/>
      <c r="BA41" s="1"/>
      <c r="BB41" s="1"/>
      <c r="BC41" s="1"/>
      <c r="BD41" s="3"/>
      <c r="BE41" s="1"/>
      <c r="BG41" s="1"/>
      <c r="BH41" s="1"/>
      <c r="BI41" s="1"/>
      <c r="BL41" s="1"/>
      <c r="BM41" s="1"/>
      <c r="BN41" s="1"/>
      <c r="BO41" s="1"/>
      <c r="BT41" s="1"/>
      <c r="BU41" s="1"/>
      <c r="BV41" s="1"/>
      <c r="CC41" s="25"/>
    </row>
    <row r="42" spans="1:81" x14ac:dyDescent="0.25">
      <c r="A42" s="1" t="s">
        <v>215</v>
      </c>
      <c r="B42" s="1">
        <v>8</v>
      </c>
      <c r="C42" s="176"/>
      <c r="D42" s="175"/>
      <c r="E42" s="37"/>
      <c r="F42" s="1"/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3</v>
      </c>
      <c r="N42" s="1">
        <v>2</v>
      </c>
      <c r="O42" s="1">
        <v>1</v>
      </c>
      <c r="P42" s="1">
        <v>1</v>
      </c>
      <c r="Q42" s="1">
        <v>1</v>
      </c>
      <c r="R42" s="1">
        <v>1</v>
      </c>
      <c r="S42" s="1">
        <v>2</v>
      </c>
      <c r="T42" s="1">
        <v>9</v>
      </c>
      <c r="U42" s="1">
        <v>2</v>
      </c>
      <c r="V42" s="1">
        <v>4</v>
      </c>
      <c r="W42" s="1">
        <v>8</v>
      </c>
      <c r="X42" s="1">
        <v>2</v>
      </c>
      <c r="Y42" s="1">
        <v>2</v>
      </c>
      <c r="Z42" s="1">
        <v>4</v>
      </c>
      <c r="AA42" s="1">
        <v>1</v>
      </c>
      <c r="AB42" s="1">
        <v>3</v>
      </c>
      <c r="AC42" s="1">
        <v>5</v>
      </c>
      <c r="AD42" s="1">
        <v>7</v>
      </c>
      <c r="AE42" s="1"/>
      <c r="AH42" s="1"/>
      <c r="AI42" s="1"/>
      <c r="AJ42" s="1"/>
      <c r="AK42" s="1">
        <v>15</v>
      </c>
      <c r="AN42" s="7">
        <v>-10.5</v>
      </c>
      <c r="AQ42" s="7">
        <v>-18.5</v>
      </c>
      <c r="AS42" s="32">
        <v>14</v>
      </c>
      <c r="BV42" s="1"/>
      <c r="CC42" s="25"/>
    </row>
    <row r="43" spans="1:81" x14ac:dyDescent="0.25">
      <c r="A43" s="1" t="s">
        <v>213</v>
      </c>
      <c r="B43" s="1">
        <v>9</v>
      </c>
      <c r="C43" s="176"/>
      <c r="D43" s="175"/>
      <c r="E43" s="37"/>
      <c r="F43" s="1"/>
      <c r="G43" s="1"/>
      <c r="H43" s="1">
        <v>1</v>
      </c>
      <c r="I43" s="1">
        <v>3</v>
      </c>
      <c r="J43" s="1">
        <v>1</v>
      </c>
      <c r="K43" s="1">
        <v>1</v>
      </c>
      <c r="L43" s="1">
        <v>1</v>
      </c>
      <c r="M43" s="1">
        <v>2</v>
      </c>
      <c r="N43" s="1">
        <v>2</v>
      </c>
      <c r="O43" s="1">
        <v>1</v>
      </c>
      <c r="P43" s="1">
        <v>1</v>
      </c>
      <c r="Q43" s="1">
        <v>1</v>
      </c>
      <c r="R43" s="1">
        <v>1</v>
      </c>
      <c r="S43" s="1">
        <v>1</v>
      </c>
      <c r="T43" s="1">
        <v>1</v>
      </c>
      <c r="U43" s="1">
        <v>4</v>
      </c>
      <c r="V43" s="1">
        <v>2</v>
      </c>
      <c r="W43" s="1">
        <v>1</v>
      </c>
      <c r="X43" s="1">
        <v>4</v>
      </c>
      <c r="Y43" s="1">
        <v>5</v>
      </c>
      <c r="Z43" s="1">
        <v>1</v>
      </c>
      <c r="AA43" s="1">
        <v>1</v>
      </c>
      <c r="AB43" s="1">
        <v>8</v>
      </c>
      <c r="AC43" s="1">
        <v>1</v>
      </c>
      <c r="AD43" s="1">
        <v>7</v>
      </c>
      <c r="AE43" s="1">
        <v>5</v>
      </c>
      <c r="AF43" s="75">
        <v>2</v>
      </c>
      <c r="AG43" s="75">
        <v>7</v>
      </c>
      <c r="AH43" s="1">
        <v>2</v>
      </c>
      <c r="AI43" s="1"/>
      <c r="AJ43" s="1"/>
      <c r="AK43" s="1">
        <v>17</v>
      </c>
      <c r="AN43">
        <v>16.75</v>
      </c>
      <c r="AQ43" s="32">
        <v>48.25</v>
      </c>
      <c r="AS43" s="32">
        <v>25.75</v>
      </c>
      <c r="BV43" s="1"/>
      <c r="CC43" s="25"/>
    </row>
    <row r="44" spans="1:81" x14ac:dyDescent="0.25">
      <c r="A44" s="1" t="s">
        <v>176</v>
      </c>
      <c r="B44" s="1">
        <v>10</v>
      </c>
      <c r="C44" s="176"/>
      <c r="D44" s="175"/>
      <c r="E44" s="37"/>
      <c r="F44" s="1"/>
      <c r="G44" s="1"/>
      <c r="H44" s="1"/>
      <c r="I44" s="1">
        <v>2</v>
      </c>
      <c r="J44" s="1">
        <v>2</v>
      </c>
      <c r="K44" s="1">
        <v>1</v>
      </c>
      <c r="L44" s="1">
        <v>2</v>
      </c>
      <c r="M44" s="1">
        <v>1</v>
      </c>
      <c r="N44" s="1">
        <v>2</v>
      </c>
      <c r="O44" s="1">
        <v>1</v>
      </c>
      <c r="P44" s="1">
        <v>1</v>
      </c>
      <c r="Q44" s="1">
        <v>1</v>
      </c>
      <c r="R44" s="1">
        <v>1</v>
      </c>
      <c r="S44" s="1">
        <v>3</v>
      </c>
      <c r="T44" s="1">
        <v>1</v>
      </c>
      <c r="U44" s="1">
        <v>3</v>
      </c>
      <c r="V44" s="1">
        <v>2</v>
      </c>
      <c r="W44" s="1">
        <v>5</v>
      </c>
      <c r="X44" s="1">
        <v>2</v>
      </c>
      <c r="Y44" s="1">
        <v>4</v>
      </c>
      <c r="Z44" s="1">
        <v>3</v>
      </c>
      <c r="AA44" s="1">
        <v>5</v>
      </c>
      <c r="AB44" s="1"/>
      <c r="AC44" s="1"/>
      <c r="AD44" s="1"/>
      <c r="AE44" s="1"/>
      <c r="AH44" s="1"/>
      <c r="AI44" s="1"/>
      <c r="AJ44" s="1"/>
      <c r="AK44" s="1">
        <v>16</v>
      </c>
      <c r="AN44">
        <v>2.75</v>
      </c>
      <c r="AQ44" s="32">
        <v>3</v>
      </c>
      <c r="AS44" s="32">
        <v>0.25</v>
      </c>
      <c r="CC44" s="25"/>
    </row>
    <row r="45" spans="1:81" x14ac:dyDescent="0.25">
      <c r="A45" s="1" t="s">
        <v>214</v>
      </c>
      <c r="B45" s="1">
        <v>9</v>
      </c>
      <c r="C45" s="176"/>
      <c r="D45" s="175"/>
      <c r="E45" s="37"/>
      <c r="F45" s="1"/>
      <c r="G45" s="1"/>
      <c r="H45" s="1">
        <v>1</v>
      </c>
      <c r="I45" s="1">
        <v>1</v>
      </c>
      <c r="J45" s="1">
        <v>1</v>
      </c>
      <c r="K45" s="1">
        <v>2</v>
      </c>
      <c r="L45" s="1">
        <v>1</v>
      </c>
      <c r="M45" s="1">
        <v>4</v>
      </c>
      <c r="N45" s="1">
        <v>2</v>
      </c>
      <c r="O45" s="1">
        <v>1</v>
      </c>
      <c r="P45" s="1">
        <v>3</v>
      </c>
      <c r="Q45" s="1">
        <v>1</v>
      </c>
      <c r="R45" s="1">
        <v>3</v>
      </c>
      <c r="S45" s="1">
        <v>2</v>
      </c>
      <c r="T45" s="1">
        <v>2</v>
      </c>
      <c r="U45" s="1">
        <v>7</v>
      </c>
      <c r="V45" s="1">
        <v>1</v>
      </c>
      <c r="W45" s="1">
        <v>2</v>
      </c>
      <c r="X45" s="1">
        <v>3</v>
      </c>
      <c r="Y45" s="1">
        <v>1</v>
      </c>
      <c r="Z45" s="1"/>
      <c r="AA45" s="1"/>
      <c r="AB45" s="1"/>
      <c r="AC45" s="1"/>
      <c r="AD45" s="1"/>
      <c r="AE45" s="1"/>
      <c r="AH45" s="1"/>
      <c r="AI45" s="1"/>
      <c r="AJ45" s="1"/>
      <c r="AK45" s="1">
        <v>13</v>
      </c>
      <c r="AN45" s="7">
        <v>-33.25</v>
      </c>
      <c r="AQ45" s="7">
        <v>-13.75</v>
      </c>
      <c r="AS45" s="34">
        <v>6.25</v>
      </c>
      <c r="BV45" s="1"/>
      <c r="CC45" s="25"/>
    </row>
    <row r="46" spans="1:81" x14ac:dyDescent="0.25">
      <c r="A46" s="1" t="s">
        <v>216</v>
      </c>
      <c r="B46" s="1">
        <v>8</v>
      </c>
      <c r="C46" s="176"/>
      <c r="D46" s="175"/>
      <c r="E46" s="37"/>
      <c r="F46" s="1"/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3</v>
      </c>
      <c r="O46" s="1">
        <v>1</v>
      </c>
      <c r="P46" s="1">
        <v>3</v>
      </c>
      <c r="Q46" s="1">
        <v>1</v>
      </c>
      <c r="R46" s="1">
        <v>1</v>
      </c>
      <c r="S46" s="1">
        <v>1</v>
      </c>
      <c r="T46" s="1">
        <v>4</v>
      </c>
      <c r="U46" s="1">
        <v>4</v>
      </c>
      <c r="V46" s="1">
        <v>1</v>
      </c>
      <c r="W46" s="1">
        <v>2</v>
      </c>
      <c r="X46" s="1">
        <v>1</v>
      </c>
      <c r="Y46" s="1">
        <v>3</v>
      </c>
      <c r="Z46" s="1">
        <v>2</v>
      </c>
      <c r="AA46" s="1">
        <v>5</v>
      </c>
      <c r="AB46" s="1">
        <v>1</v>
      </c>
      <c r="AC46" s="1">
        <v>5</v>
      </c>
      <c r="AD46" s="1">
        <v>2</v>
      </c>
      <c r="AE46" s="1">
        <v>1</v>
      </c>
      <c r="AF46" s="75">
        <v>10</v>
      </c>
      <c r="AG46" s="75">
        <v>4</v>
      </c>
      <c r="AH46" s="1"/>
      <c r="AI46" s="1"/>
      <c r="AJ46" s="1"/>
      <c r="AK46" s="1">
        <v>18</v>
      </c>
      <c r="AN46">
        <v>8.25</v>
      </c>
      <c r="AQ46">
        <v>50.75</v>
      </c>
      <c r="AS46" s="34">
        <v>34.5</v>
      </c>
      <c r="BV46" s="1"/>
      <c r="CC46" s="25"/>
    </row>
    <row r="47" spans="1:81" x14ac:dyDescent="0.25">
      <c r="A47" s="1" t="s">
        <v>177</v>
      </c>
      <c r="B47" s="1">
        <v>10</v>
      </c>
      <c r="C47" s="176"/>
      <c r="D47" s="175"/>
      <c r="E47" s="37"/>
      <c r="F47" s="1"/>
      <c r="G47" s="1"/>
      <c r="H47" s="1"/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1</v>
      </c>
      <c r="O47" s="1">
        <v>1</v>
      </c>
      <c r="P47" s="1">
        <v>2</v>
      </c>
      <c r="Q47" s="1">
        <v>1</v>
      </c>
      <c r="R47" s="1">
        <v>2</v>
      </c>
      <c r="S47" s="1">
        <v>1</v>
      </c>
      <c r="T47" s="1">
        <v>1</v>
      </c>
      <c r="U47" s="1">
        <v>3</v>
      </c>
      <c r="V47" s="1">
        <v>5</v>
      </c>
      <c r="W47" s="1">
        <v>1</v>
      </c>
      <c r="X47" s="1">
        <v>2</v>
      </c>
      <c r="Y47" s="1">
        <v>4</v>
      </c>
      <c r="Z47" s="1">
        <v>8</v>
      </c>
      <c r="AA47" s="1">
        <v>1</v>
      </c>
      <c r="AB47" s="1">
        <v>4</v>
      </c>
      <c r="AC47" s="1">
        <v>4</v>
      </c>
      <c r="AD47" s="1">
        <v>2</v>
      </c>
      <c r="AE47" s="1">
        <v>18</v>
      </c>
      <c r="AH47" s="1"/>
      <c r="AI47" s="1"/>
      <c r="AJ47" s="1"/>
      <c r="AK47" s="1">
        <v>17</v>
      </c>
      <c r="AN47">
        <v>29</v>
      </c>
      <c r="AQ47">
        <v>21.25</v>
      </c>
      <c r="AS47" s="34">
        <v>-7.75</v>
      </c>
      <c r="CC47" s="25"/>
    </row>
    <row r="48" spans="1:81" x14ac:dyDescent="0.25">
      <c r="A48" s="1" t="s">
        <v>217</v>
      </c>
      <c r="B48" s="1">
        <v>9</v>
      </c>
      <c r="C48" s="176"/>
      <c r="D48" s="175"/>
      <c r="E48" s="37"/>
      <c r="F48" s="1"/>
      <c r="G48" s="1"/>
      <c r="H48" s="1">
        <v>1</v>
      </c>
      <c r="I48" s="1">
        <v>1</v>
      </c>
      <c r="J48" s="1">
        <v>2</v>
      </c>
      <c r="K48" s="1">
        <v>3</v>
      </c>
      <c r="L48" s="1">
        <v>1</v>
      </c>
      <c r="M48" s="1">
        <v>1</v>
      </c>
      <c r="N48" s="1">
        <v>1</v>
      </c>
      <c r="O48" s="1">
        <v>3</v>
      </c>
      <c r="P48" s="1">
        <v>2</v>
      </c>
      <c r="Q48" s="1">
        <v>1</v>
      </c>
      <c r="R48" s="1">
        <v>2</v>
      </c>
      <c r="S48" s="1">
        <v>4</v>
      </c>
      <c r="T48" s="1">
        <v>5</v>
      </c>
      <c r="U48" s="1">
        <v>3</v>
      </c>
      <c r="V48" s="1">
        <v>1</v>
      </c>
      <c r="W48" s="1">
        <v>1</v>
      </c>
      <c r="X48" s="1">
        <v>1</v>
      </c>
      <c r="Y48" s="1">
        <v>5</v>
      </c>
      <c r="Z48" s="1">
        <v>9</v>
      </c>
      <c r="AA48" s="1">
        <v>1</v>
      </c>
      <c r="AB48" s="1">
        <v>6</v>
      </c>
      <c r="AC48" s="1">
        <v>5</v>
      </c>
      <c r="AD48" s="1"/>
      <c r="AE48" s="1"/>
      <c r="AH48" s="1"/>
      <c r="AI48" s="1"/>
      <c r="AJ48" s="1"/>
      <c r="AK48" s="1">
        <v>14</v>
      </c>
      <c r="AN48" s="7">
        <v>-24.5</v>
      </c>
      <c r="AQ48" s="7">
        <v>-21.5</v>
      </c>
      <c r="AS48" s="34">
        <v>-8.25</v>
      </c>
      <c r="BV48" s="1"/>
      <c r="CC48" s="25"/>
    </row>
    <row r="49" spans="1:81" x14ac:dyDescent="0.25">
      <c r="A49" s="1" t="s">
        <v>178</v>
      </c>
      <c r="B49" s="1">
        <v>10</v>
      </c>
      <c r="C49" s="176"/>
      <c r="D49" s="175"/>
      <c r="E49" s="37"/>
      <c r="F49" s="1"/>
      <c r="G49" s="1"/>
      <c r="H49" s="1"/>
      <c r="I49" s="1">
        <v>1</v>
      </c>
      <c r="J49" s="1">
        <v>2</v>
      </c>
      <c r="K49" s="1">
        <v>2</v>
      </c>
      <c r="L49" s="1">
        <v>1</v>
      </c>
      <c r="M49" s="1">
        <v>1</v>
      </c>
      <c r="N49" s="1">
        <v>1</v>
      </c>
      <c r="O49" s="1">
        <v>3</v>
      </c>
      <c r="P49" s="1">
        <v>1</v>
      </c>
      <c r="Q49" s="1">
        <v>3</v>
      </c>
      <c r="R49" s="1">
        <v>4</v>
      </c>
      <c r="S49" s="1">
        <v>1</v>
      </c>
      <c r="T49" s="1">
        <v>3</v>
      </c>
      <c r="U49" s="1">
        <v>1</v>
      </c>
      <c r="V49" s="1">
        <v>1</v>
      </c>
      <c r="W49" s="1">
        <v>3</v>
      </c>
      <c r="X49" s="1">
        <v>2</v>
      </c>
      <c r="Y49" s="1">
        <v>1</v>
      </c>
      <c r="Z49" s="1">
        <v>17</v>
      </c>
      <c r="AA49" s="1">
        <v>2</v>
      </c>
      <c r="AB49" s="1"/>
      <c r="AC49" s="1"/>
      <c r="AD49" s="1"/>
      <c r="AE49" s="1"/>
      <c r="AH49" s="1"/>
      <c r="AI49" s="1"/>
      <c r="AJ49" s="1"/>
      <c r="AK49" s="1">
        <v>16</v>
      </c>
      <c r="AN49" s="7">
        <v>-0.75</v>
      </c>
      <c r="AQ49" s="7">
        <v>-20.5</v>
      </c>
      <c r="AS49" s="34">
        <v>-19.75</v>
      </c>
      <c r="CC49" s="25"/>
    </row>
    <row r="50" spans="1:81" x14ac:dyDescent="0.25">
      <c r="A50" s="1" t="s">
        <v>179</v>
      </c>
      <c r="B50" s="1">
        <v>10</v>
      </c>
      <c r="C50" s="176"/>
      <c r="D50" s="175"/>
      <c r="E50" s="37"/>
      <c r="F50" s="1"/>
      <c r="G50" s="1"/>
      <c r="H50" s="1"/>
      <c r="I50" s="1">
        <v>1</v>
      </c>
      <c r="J50" s="1">
        <v>1</v>
      </c>
      <c r="K50" s="1">
        <v>1</v>
      </c>
      <c r="L50" s="1">
        <v>3</v>
      </c>
      <c r="M50" s="1">
        <v>1</v>
      </c>
      <c r="N50" s="1">
        <v>3</v>
      </c>
      <c r="O50" s="1">
        <v>2</v>
      </c>
      <c r="P50" s="1">
        <v>2</v>
      </c>
      <c r="Q50" s="1">
        <v>3</v>
      </c>
      <c r="R50" s="1">
        <v>1</v>
      </c>
      <c r="S50" s="1">
        <v>3</v>
      </c>
      <c r="T50" s="1">
        <v>2</v>
      </c>
      <c r="U50" s="1">
        <v>1</v>
      </c>
      <c r="V50" s="1">
        <v>1</v>
      </c>
      <c r="W50" s="1">
        <v>2</v>
      </c>
      <c r="X50" s="1">
        <v>1</v>
      </c>
      <c r="Y50" s="1">
        <v>1</v>
      </c>
      <c r="Z50" s="1">
        <v>1</v>
      </c>
      <c r="AA50" s="1">
        <v>2</v>
      </c>
      <c r="AB50" s="1">
        <v>5</v>
      </c>
      <c r="AC50" s="1">
        <v>2</v>
      </c>
      <c r="AD50" s="1">
        <v>3</v>
      </c>
      <c r="AE50" s="1">
        <v>13</v>
      </c>
      <c r="AF50" s="75">
        <v>5</v>
      </c>
      <c r="AH50" s="1"/>
      <c r="AI50" s="1"/>
      <c r="AJ50" s="1"/>
      <c r="AK50" s="1">
        <v>18</v>
      </c>
      <c r="AM50" s="8"/>
      <c r="AN50">
        <v>1.5</v>
      </c>
      <c r="AP50" s="8"/>
      <c r="AQ50" s="1">
        <v>30.5</v>
      </c>
      <c r="AR50" s="1"/>
      <c r="AS50" s="1">
        <v>29</v>
      </c>
      <c r="AU50" s="1"/>
      <c r="AV50" s="1"/>
      <c r="AW50" s="1"/>
      <c r="AY50" s="1"/>
      <c r="AZ50" s="1"/>
      <c r="BA50" s="1"/>
      <c r="BC50" s="1"/>
      <c r="BD50" s="3"/>
      <c r="BE50" s="1"/>
      <c r="BG50" s="1"/>
      <c r="BH50" s="1"/>
      <c r="BI50" s="1"/>
      <c r="BL50" s="1"/>
      <c r="BM50" s="1"/>
      <c r="BN50" s="1"/>
      <c r="BO50" s="1"/>
      <c r="CC50" s="25"/>
    </row>
    <row r="51" spans="1:81" x14ac:dyDescent="0.25">
      <c r="A51" s="1" t="s">
        <v>218</v>
      </c>
      <c r="B51" s="1">
        <v>9</v>
      </c>
      <c r="C51" s="176"/>
      <c r="D51" s="175"/>
      <c r="E51" s="37"/>
      <c r="F51" s="1"/>
      <c r="G51" s="1"/>
      <c r="H51" s="1">
        <v>1</v>
      </c>
      <c r="I51" s="1">
        <v>1</v>
      </c>
      <c r="J51" s="1">
        <v>1</v>
      </c>
      <c r="K51" s="1">
        <v>1</v>
      </c>
      <c r="L51" s="1">
        <v>2</v>
      </c>
      <c r="M51" s="1">
        <v>2</v>
      </c>
      <c r="N51" s="1">
        <v>2</v>
      </c>
      <c r="O51" s="1">
        <v>1</v>
      </c>
      <c r="P51" s="1">
        <v>1</v>
      </c>
      <c r="Q51" s="1">
        <v>1</v>
      </c>
      <c r="R51" s="1">
        <v>3</v>
      </c>
      <c r="S51" s="1">
        <v>1</v>
      </c>
      <c r="T51" s="1">
        <v>2</v>
      </c>
      <c r="U51" s="1">
        <v>3</v>
      </c>
      <c r="V51" s="1">
        <v>1</v>
      </c>
      <c r="W51" s="1">
        <v>2</v>
      </c>
      <c r="X51" s="1">
        <v>8</v>
      </c>
      <c r="Y51" s="1">
        <v>5</v>
      </c>
      <c r="Z51" s="1">
        <v>1</v>
      </c>
      <c r="AA51" s="1">
        <v>13</v>
      </c>
      <c r="AB51" s="1">
        <v>2</v>
      </c>
      <c r="AC51" s="1">
        <v>2</v>
      </c>
      <c r="AD51" s="1"/>
      <c r="AE51" s="1"/>
      <c r="AH51" s="1"/>
      <c r="AI51" s="1"/>
      <c r="AJ51" s="1"/>
      <c r="AK51" s="1">
        <v>16</v>
      </c>
      <c r="AM51" s="8"/>
      <c r="AN51">
        <v>18.5</v>
      </c>
      <c r="AQ51" s="7">
        <v>-2</v>
      </c>
      <c r="AR51" s="1"/>
      <c r="AS51" s="1">
        <v>-23</v>
      </c>
      <c r="AU51" s="1"/>
      <c r="AV51" s="1"/>
      <c r="AW51" s="1"/>
      <c r="AY51" s="1"/>
      <c r="AZ51" s="1"/>
      <c r="BA51" s="1"/>
      <c r="BB51" s="1"/>
      <c r="BC51" s="1"/>
      <c r="BD51" s="3"/>
      <c r="BE51" s="1"/>
      <c r="BG51" s="1"/>
      <c r="BH51" s="1"/>
      <c r="BI51" s="1"/>
      <c r="BL51" s="1"/>
      <c r="BM51" s="1"/>
      <c r="BN51" s="1"/>
      <c r="BO51" s="1"/>
      <c r="BT51" s="1"/>
      <c r="BU51" s="1"/>
      <c r="BV51" s="1"/>
      <c r="CC51" s="25"/>
    </row>
    <row r="52" spans="1:81" x14ac:dyDescent="0.25">
      <c r="A52" s="1" t="s">
        <v>47</v>
      </c>
      <c r="B52" s="1">
        <v>9</v>
      </c>
      <c r="C52" s="176"/>
      <c r="D52" s="175"/>
      <c r="E52" s="37"/>
      <c r="F52" s="1"/>
      <c r="G52" s="1"/>
      <c r="H52" s="1">
        <v>1</v>
      </c>
      <c r="I52" s="1">
        <v>1</v>
      </c>
      <c r="J52" s="1">
        <v>2</v>
      </c>
      <c r="K52" s="1">
        <v>1</v>
      </c>
      <c r="L52" s="1">
        <v>1</v>
      </c>
      <c r="M52" s="1">
        <v>1</v>
      </c>
      <c r="N52" s="1">
        <v>3</v>
      </c>
      <c r="O52" s="1">
        <v>1</v>
      </c>
      <c r="P52" s="1">
        <v>1</v>
      </c>
      <c r="Q52" s="1">
        <v>2</v>
      </c>
      <c r="R52" s="1">
        <v>1</v>
      </c>
      <c r="S52" s="1">
        <v>4</v>
      </c>
      <c r="T52" s="1">
        <v>2</v>
      </c>
      <c r="U52" s="1">
        <v>4</v>
      </c>
      <c r="V52" s="1">
        <v>1</v>
      </c>
      <c r="W52" s="1">
        <v>3</v>
      </c>
      <c r="X52" s="1">
        <v>7</v>
      </c>
      <c r="Y52" s="1">
        <v>2</v>
      </c>
      <c r="Z52" s="1"/>
      <c r="AA52" s="1"/>
      <c r="AB52" s="1"/>
      <c r="AC52" s="1"/>
      <c r="AD52" s="1"/>
      <c r="AE52" s="1"/>
      <c r="AH52" s="1"/>
      <c r="AI52" s="1"/>
      <c r="AJ52" s="1"/>
      <c r="AK52" s="1">
        <v>16</v>
      </c>
      <c r="AM52" s="8"/>
      <c r="AN52">
        <v>6</v>
      </c>
      <c r="AQ52" s="7">
        <v>-3.25</v>
      </c>
      <c r="AR52" s="1"/>
      <c r="AS52" s="1">
        <v>-8.5</v>
      </c>
      <c r="AU52" s="1"/>
      <c r="AV52" s="1"/>
      <c r="AW52" s="1"/>
      <c r="AY52" s="1"/>
      <c r="AZ52" s="1"/>
      <c r="BA52" s="1"/>
      <c r="BB52" s="1"/>
      <c r="BC52" s="1"/>
      <c r="BD52" s="3"/>
      <c r="BE52" s="1"/>
      <c r="BG52" s="1"/>
      <c r="BH52" s="1"/>
      <c r="BI52" s="1"/>
      <c r="BL52" s="1"/>
      <c r="BM52" s="1"/>
      <c r="BN52" s="1"/>
      <c r="BO52" s="1"/>
      <c r="BT52" s="1"/>
      <c r="BU52" s="1"/>
      <c r="BV52" s="1"/>
      <c r="CC52" s="25"/>
    </row>
    <row r="53" spans="1:81" x14ac:dyDescent="0.25">
      <c r="A53" s="1" t="s">
        <v>48</v>
      </c>
      <c r="B53" s="1">
        <v>9</v>
      </c>
      <c r="C53" s="176"/>
      <c r="D53" s="175"/>
      <c r="E53" s="37"/>
      <c r="F53" s="1"/>
      <c r="G53" s="1"/>
      <c r="H53" s="1">
        <v>1</v>
      </c>
      <c r="I53" s="1">
        <v>3</v>
      </c>
      <c r="J53" s="1">
        <v>1</v>
      </c>
      <c r="K53" s="1">
        <v>1</v>
      </c>
      <c r="L53" s="1">
        <v>1</v>
      </c>
      <c r="M53" s="1">
        <v>1</v>
      </c>
      <c r="N53" s="1">
        <v>1</v>
      </c>
      <c r="O53" s="1">
        <v>3</v>
      </c>
      <c r="P53" s="1">
        <v>4</v>
      </c>
      <c r="Q53" s="1">
        <v>1</v>
      </c>
      <c r="R53" s="1">
        <v>3</v>
      </c>
      <c r="S53" s="1">
        <v>2</v>
      </c>
      <c r="T53" s="1">
        <v>1</v>
      </c>
      <c r="U53" s="1">
        <v>1</v>
      </c>
      <c r="V53" s="1">
        <v>2</v>
      </c>
      <c r="W53" s="1">
        <v>3</v>
      </c>
      <c r="X53" s="1">
        <v>6</v>
      </c>
      <c r="Y53" s="1">
        <v>3</v>
      </c>
      <c r="Z53" s="1">
        <v>1</v>
      </c>
      <c r="AA53" s="1">
        <v>10</v>
      </c>
      <c r="AB53" s="1"/>
      <c r="AC53" s="1"/>
      <c r="AD53" s="1"/>
      <c r="AE53" s="1"/>
      <c r="AH53" s="1"/>
      <c r="AI53" s="1"/>
      <c r="AJ53" s="1"/>
      <c r="AK53" s="1">
        <v>16</v>
      </c>
      <c r="AM53" s="8"/>
      <c r="AN53">
        <v>0.5</v>
      </c>
      <c r="AQ53" s="7">
        <v>-15.5</v>
      </c>
      <c r="AR53" s="1"/>
      <c r="AS53" s="1">
        <v>-15.25</v>
      </c>
      <c r="AU53" s="1"/>
      <c r="AV53" s="1"/>
      <c r="AW53" s="1"/>
      <c r="AY53" s="1"/>
      <c r="AZ53" s="1"/>
      <c r="BA53" s="1"/>
      <c r="BB53" s="1"/>
      <c r="BC53" s="1"/>
      <c r="BD53" s="3"/>
      <c r="BE53" s="1"/>
      <c r="BG53" s="1"/>
      <c r="BH53" s="1"/>
      <c r="BI53" s="1"/>
      <c r="BL53" s="1"/>
      <c r="BM53" s="1"/>
      <c r="BN53" s="1"/>
      <c r="BO53" s="1"/>
      <c r="BT53" s="1"/>
      <c r="BU53" s="1"/>
      <c r="BV53" s="1"/>
      <c r="CC53" s="25"/>
    </row>
    <row r="54" spans="1:81" x14ac:dyDescent="0.25">
      <c r="A54" s="1" t="s">
        <v>49</v>
      </c>
      <c r="B54" s="1">
        <v>9</v>
      </c>
      <c r="C54" s="176"/>
      <c r="D54" s="175"/>
      <c r="E54" s="37"/>
      <c r="F54" s="1"/>
      <c r="G54" s="1"/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2</v>
      </c>
      <c r="P54" s="1">
        <v>2</v>
      </c>
      <c r="Q54" s="1">
        <v>1</v>
      </c>
      <c r="R54" s="1">
        <v>6</v>
      </c>
      <c r="S54" s="1">
        <v>3</v>
      </c>
      <c r="T54" s="1">
        <v>2</v>
      </c>
      <c r="U54" s="1">
        <v>3</v>
      </c>
      <c r="V54" s="1">
        <v>1</v>
      </c>
      <c r="W54" s="1">
        <v>3</v>
      </c>
      <c r="X54" s="1">
        <v>2</v>
      </c>
      <c r="Y54" s="1">
        <v>1</v>
      </c>
      <c r="Z54" s="1">
        <v>2</v>
      </c>
      <c r="AA54" s="1">
        <v>2</v>
      </c>
      <c r="AB54" s="1">
        <v>3</v>
      </c>
      <c r="AC54" s="1">
        <v>1</v>
      </c>
      <c r="AD54" s="1">
        <v>13</v>
      </c>
      <c r="AE54" s="1"/>
      <c r="AH54" s="1"/>
      <c r="AI54" s="1"/>
      <c r="AJ54" s="1"/>
      <c r="AK54" s="1">
        <v>16</v>
      </c>
      <c r="AM54" s="8"/>
      <c r="AN54">
        <v>3.5</v>
      </c>
      <c r="AQ54" s="1">
        <v>20.25</v>
      </c>
      <c r="AR54" s="1"/>
      <c r="AS54" s="1">
        <v>17.5</v>
      </c>
      <c r="AU54" s="1"/>
      <c r="AV54" s="1"/>
      <c r="AW54" s="1"/>
      <c r="AY54" s="1"/>
      <c r="AZ54" s="1"/>
      <c r="BA54" s="1"/>
      <c r="BB54" s="1"/>
      <c r="BC54" s="1"/>
      <c r="BD54" s="3"/>
      <c r="BE54" s="1"/>
      <c r="BG54" s="1"/>
      <c r="BH54" s="1"/>
      <c r="BI54" s="1"/>
      <c r="BL54" s="1"/>
      <c r="BM54" s="1"/>
      <c r="BN54" s="1"/>
      <c r="BO54" s="1"/>
      <c r="BT54" s="1"/>
      <c r="BU54" s="1"/>
      <c r="BV54" s="1"/>
      <c r="CC54" s="25"/>
    </row>
    <row r="55" spans="1:81" x14ac:dyDescent="0.25">
      <c r="A55" s="1" t="s">
        <v>50</v>
      </c>
      <c r="B55" s="1">
        <v>10</v>
      </c>
      <c r="C55" s="176"/>
      <c r="D55" s="175"/>
      <c r="E55" s="37"/>
      <c r="F55" s="1"/>
      <c r="G55" s="1"/>
      <c r="H55" s="1"/>
      <c r="I55" s="1">
        <v>2</v>
      </c>
      <c r="J55" s="1">
        <v>1</v>
      </c>
      <c r="K55" s="1">
        <v>3</v>
      </c>
      <c r="L55" s="1">
        <v>1</v>
      </c>
      <c r="M55" s="1">
        <v>1</v>
      </c>
      <c r="N55" s="1">
        <v>1</v>
      </c>
      <c r="O55" s="1">
        <v>3</v>
      </c>
      <c r="P55" s="1">
        <v>1</v>
      </c>
      <c r="Q55" s="1">
        <v>1</v>
      </c>
      <c r="R55" s="1">
        <v>1</v>
      </c>
      <c r="S55" s="1">
        <v>3</v>
      </c>
      <c r="T55" s="1">
        <v>4</v>
      </c>
      <c r="U55" s="1">
        <v>2</v>
      </c>
      <c r="V55" s="1">
        <v>3</v>
      </c>
      <c r="W55" s="1">
        <v>5</v>
      </c>
      <c r="X55" s="1">
        <v>2</v>
      </c>
      <c r="Y55" s="1">
        <v>5</v>
      </c>
      <c r="Z55" s="1">
        <v>5</v>
      </c>
      <c r="AA55" s="1"/>
      <c r="AB55" s="1"/>
      <c r="AC55" s="1"/>
      <c r="AD55" s="1"/>
      <c r="AE55" s="1"/>
      <c r="AH55" s="1"/>
      <c r="AI55" s="1"/>
      <c r="AJ55" s="1"/>
      <c r="AK55" s="1">
        <v>14</v>
      </c>
      <c r="AN55" s="8">
        <v>-16.5</v>
      </c>
      <c r="AQ55" s="8">
        <v>-19.25</v>
      </c>
      <c r="AR55" s="1"/>
      <c r="AS55" s="1">
        <v>-5.25</v>
      </c>
      <c r="AU55" s="1"/>
      <c r="AV55" s="1"/>
      <c r="AW55" s="1"/>
      <c r="AY55" s="1"/>
      <c r="AZ55" s="1"/>
      <c r="BA55" s="1"/>
      <c r="BC55" s="1"/>
      <c r="BD55" s="3"/>
      <c r="BE55" s="1"/>
      <c r="BG55" s="1"/>
      <c r="BH55" s="1"/>
      <c r="BI55" s="1"/>
      <c r="BL55" s="1"/>
      <c r="BM55" s="1"/>
      <c r="BN55" s="1"/>
      <c r="BO55" s="1"/>
      <c r="CC55" s="25"/>
    </row>
    <row r="56" spans="1:81" x14ac:dyDescent="0.25">
      <c r="A56" s="1" t="s">
        <v>220</v>
      </c>
      <c r="B56" s="1">
        <v>8</v>
      </c>
      <c r="C56" s="176"/>
      <c r="D56" s="175"/>
      <c r="E56" s="37"/>
      <c r="F56" s="1"/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2</v>
      </c>
      <c r="P56" s="1">
        <v>2</v>
      </c>
      <c r="Q56" s="1">
        <v>3</v>
      </c>
      <c r="R56" s="1">
        <v>4</v>
      </c>
      <c r="S56" s="1">
        <v>1</v>
      </c>
      <c r="T56" s="1">
        <v>5</v>
      </c>
      <c r="U56" s="1">
        <v>4</v>
      </c>
      <c r="V56" s="1">
        <v>2</v>
      </c>
      <c r="W56" s="1">
        <v>4</v>
      </c>
      <c r="X56" s="1">
        <v>1</v>
      </c>
      <c r="Y56" s="1">
        <v>8</v>
      </c>
      <c r="Z56" s="1"/>
      <c r="AA56" s="1"/>
      <c r="AB56" s="1"/>
      <c r="AC56" s="1"/>
      <c r="AD56" s="1"/>
      <c r="AE56" s="1"/>
      <c r="AH56" s="1"/>
      <c r="AI56" s="1"/>
      <c r="AJ56" s="1"/>
      <c r="AK56" s="1">
        <v>15</v>
      </c>
      <c r="AN56" s="8">
        <v>-13.75</v>
      </c>
      <c r="AQ56" s="7">
        <v>-22.75</v>
      </c>
      <c r="AR56" s="1"/>
      <c r="AS56" s="1">
        <v>-7</v>
      </c>
      <c r="AT56" s="1"/>
      <c r="AU56" s="1"/>
      <c r="AV56" s="1"/>
      <c r="AW56" s="1"/>
      <c r="AY56" s="1"/>
      <c r="AZ56" s="1"/>
      <c r="BA56" s="1"/>
      <c r="BB56" s="1"/>
      <c r="BC56" s="1"/>
      <c r="BD56" s="3"/>
      <c r="BE56" s="1"/>
      <c r="BG56" s="1"/>
      <c r="BH56" s="1"/>
      <c r="BI56" s="1"/>
      <c r="BL56" s="1"/>
      <c r="BM56" s="1"/>
      <c r="BN56" s="1"/>
      <c r="BO56" s="1"/>
      <c r="BT56" s="1"/>
      <c r="BU56" s="1"/>
      <c r="BV56" s="1"/>
      <c r="CC56" s="25"/>
    </row>
    <row r="57" spans="1:81" x14ac:dyDescent="0.25">
      <c r="A57" s="1" t="s">
        <v>219</v>
      </c>
      <c r="B57" s="1">
        <v>9</v>
      </c>
      <c r="C57" s="176"/>
      <c r="D57" s="175"/>
      <c r="E57" s="37"/>
      <c r="F57" s="1"/>
      <c r="G57" s="1"/>
      <c r="H57" s="1">
        <v>1</v>
      </c>
      <c r="I57" s="1">
        <v>4</v>
      </c>
      <c r="J57" s="1">
        <v>1</v>
      </c>
      <c r="K57" s="1">
        <v>1</v>
      </c>
      <c r="L57" s="1">
        <v>1</v>
      </c>
      <c r="M57" s="1">
        <v>2</v>
      </c>
      <c r="N57" s="1">
        <v>1</v>
      </c>
      <c r="O57" s="1">
        <v>3</v>
      </c>
      <c r="P57" s="1">
        <v>1</v>
      </c>
      <c r="Q57" s="1">
        <v>2</v>
      </c>
      <c r="R57" s="1">
        <v>1</v>
      </c>
      <c r="S57" s="1">
        <v>3</v>
      </c>
      <c r="T57" s="1">
        <v>1</v>
      </c>
      <c r="U57" s="1">
        <v>3</v>
      </c>
      <c r="V57" s="1">
        <v>1</v>
      </c>
      <c r="W57" s="1">
        <v>3</v>
      </c>
      <c r="X57" s="1">
        <v>1</v>
      </c>
      <c r="Y57" s="1">
        <v>1</v>
      </c>
      <c r="Z57" s="1">
        <v>3</v>
      </c>
      <c r="AA57" s="1">
        <v>5</v>
      </c>
      <c r="AB57" s="1">
        <v>1</v>
      </c>
      <c r="AC57" s="1">
        <v>13</v>
      </c>
      <c r="AD57" s="1">
        <v>1</v>
      </c>
      <c r="AE57" s="1">
        <v>12</v>
      </c>
      <c r="AF57" s="75">
        <v>4</v>
      </c>
      <c r="AH57" s="1"/>
      <c r="AI57" s="1"/>
      <c r="AJ57" s="1"/>
      <c r="AK57" s="1">
        <v>17</v>
      </c>
      <c r="AN57" s="8">
        <v>-1</v>
      </c>
      <c r="AQ57">
        <v>9.5</v>
      </c>
      <c r="AR57" s="1"/>
      <c r="AS57" s="1">
        <v>11.25</v>
      </c>
      <c r="AU57" s="1"/>
      <c r="AV57" s="1"/>
      <c r="AW57" s="1"/>
      <c r="AY57" s="1"/>
      <c r="AZ57" s="1"/>
      <c r="BA57" s="1"/>
      <c r="BB57" s="1"/>
      <c r="BC57" s="1"/>
      <c r="BD57" s="3"/>
      <c r="BE57" s="1"/>
      <c r="BG57" s="1"/>
      <c r="BH57" s="1"/>
      <c r="BI57" s="1"/>
      <c r="BL57" s="1"/>
      <c r="BM57" s="1"/>
      <c r="BN57" s="1"/>
      <c r="BO57" s="1"/>
      <c r="BT57" s="1"/>
      <c r="BU57" s="1"/>
      <c r="BV57" s="1"/>
      <c r="CC57" s="25"/>
    </row>
    <row r="58" spans="1:81" x14ac:dyDescent="0.25">
      <c r="A58" s="1" t="s">
        <v>223</v>
      </c>
      <c r="B58" s="1">
        <v>8</v>
      </c>
      <c r="C58" s="176"/>
      <c r="D58" s="175"/>
      <c r="E58" s="37"/>
      <c r="F58" s="1"/>
      <c r="G58" s="1">
        <v>2</v>
      </c>
      <c r="H58" s="1">
        <v>1</v>
      </c>
      <c r="I58" s="1">
        <v>1</v>
      </c>
      <c r="J58" s="1">
        <v>2</v>
      </c>
      <c r="K58" s="1">
        <v>1</v>
      </c>
      <c r="L58" s="1">
        <v>2</v>
      </c>
      <c r="M58" s="1">
        <v>4</v>
      </c>
      <c r="N58" s="1">
        <v>2</v>
      </c>
      <c r="O58" s="1">
        <v>3</v>
      </c>
      <c r="P58" s="1">
        <v>1</v>
      </c>
      <c r="Q58" s="1">
        <v>1</v>
      </c>
      <c r="R58" s="1">
        <v>4</v>
      </c>
      <c r="S58" s="1">
        <v>2</v>
      </c>
      <c r="T58" s="1">
        <v>2</v>
      </c>
      <c r="U58" s="1">
        <v>1</v>
      </c>
      <c r="V58" s="1">
        <v>2</v>
      </c>
      <c r="W58" s="1">
        <v>2</v>
      </c>
      <c r="X58" s="1">
        <v>3</v>
      </c>
      <c r="Y58" s="1">
        <v>1</v>
      </c>
      <c r="Z58" s="1">
        <v>8</v>
      </c>
      <c r="AA58" s="1">
        <v>3</v>
      </c>
      <c r="AB58" s="1">
        <v>4</v>
      </c>
      <c r="AC58" s="1">
        <v>4</v>
      </c>
      <c r="AD58" s="1"/>
      <c r="AE58" s="1"/>
      <c r="AH58" s="1"/>
      <c r="AI58" s="1"/>
      <c r="AJ58" s="1"/>
      <c r="AK58" s="1">
        <v>15</v>
      </c>
      <c r="AN58" s="8">
        <v>-22.25</v>
      </c>
      <c r="AO58" s="1"/>
      <c r="AQ58" s="8">
        <v>-17.25</v>
      </c>
      <c r="AR58" s="1"/>
      <c r="AS58" s="1">
        <v>0.5</v>
      </c>
      <c r="AT58" s="1"/>
      <c r="AU58" s="1"/>
      <c r="AV58" s="1"/>
      <c r="AW58" s="1"/>
      <c r="AY58" s="1"/>
      <c r="AZ58" s="1"/>
      <c r="BA58" s="1"/>
      <c r="BB58" s="1"/>
      <c r="BC58" s="1"/>
      <c r="BD58" s="3"/>
      <c r="BE58" s="1"/>
      <c r="BG58" s="1"/>
      <c r="BH58" s="1"/>
      <c r="BI58" s="1"/>
      <c r="BL58" s="1"/>
      <c r="BM58" s="1"/>
      <c r="BN58" s="1"/>
      <c r="BO58" s="1"/>
      <c r="BT58" s="1"/>
      <c r="BU58" s="1"/>
      <c r="BV58" s="1"/>
      <c r="CC58" s="25"/>
    </row>
    <row r="59" spans="1:81" x14ac:dyDescent="0.25">
      <c r="A59" s="1" t="s">
        <v>221</v>
      </c>
      <c r="B59" s="1">
        <v>8</v>
      </c>
      <c r="C59" s="176"/>
      <c r="D59" s="175"/>
      <c r="E59" s="37"/>
      <c r="F59" s="1"/>
      <c r="G59" s="1">
        <v>1</v>
      </c>
      <c r="H59" s="1">
        <v>1</v>
      </c>
      <c r="I59" s="1">
        <v>1</v>
      </c>
      <c r="J59" s="1">
        <v>2</v>
      </c>
      <c r="K59" s="1">
        <v>1</v>
      </c>
      <c r="L59" s="1">
        <v>3</v>
      </c>
      <c r="M59" s="1">
        <v>3</v>
      </c>
      <c r="N59" s="1">
        <v>2</v>
      </c>
      <c r="O59" s="1">
        <v>1</v>
      </c>
      <c r="P59" s="1">
        <v>3</v>
      </c>
      <c r="Q59" s="1">
        <v>1</v>
      </c>
      <c r="R59" s="1">
        <v>1</v>
      </c>
      <c r="S59" s="1">
        <v>6</v>
      </c>
      <c r="T59" s="1">
        <v>1</v>
      </c>
      <c r="U59" s="1">
        <v>1</v>
      </c>
      <c r="V59" s="1">
        <v>2</v>
      </c>
      <c r="W59" s="1">
        <v>3</v>
      </c>
      <c r="X59" s="1"/>
      <c r="Y59" s="1"/>
      <c r="Z59" s="1"/>
      <c r="AA59" s="1"/>
      <c r="AB59" s="1"/>
      <c r="AC59" s="1"/>
      <c r="AD59" s="1"/>
      <c r="AE59" s="1"/>
      <c r="AH59" s="1"/>
      <c r="AI59" s="1"/>
      <c r="AJ59" s="1"/>
      <c r="AK59" s="1">
        <v>16</v>
      </c>
      <c r="AN59" s="8">
        <v>-14.25</v>
      </c>
      <c r="AQ59" s="7">
        <v>-13</v>
      </c>
      <c r="AR59" s="1"/>
      <c r="AS59" s="1">
        <v>0</v>
      </c>
      <c r="AT59" s="1"/>
      <c r="AU59" s="1"/>
      <c r="AV59" s="1"/>
      <c r="AW59" s="1"/>
      <c r="AY59" s="1"/>
      <c r="AZ59" s="1"/>
      <c r="BA59" s="1"/>
      <c r="BB59" s="1"/>
      <c r="BC59" s="1"/>
      <c r="BD59" s="3"/>
      <c r="BE59" s="1"/>
      <c r="BG59" s="1"/>
      <c r="BH59" s="1"/>
      <c r="BI59" s="1"/>
      <c r="BL59" s="1"/>
      <c r="BM59" s="1"/>
      <c r="BN59" s="1"/>
      <c r="BO59" s="1"/>
      <c r="BT59" s="1"/>
      <c r="BU59" s="1"/>
      <c r="BV59" s="1"/>
      <c r="CC59" s="25"/>
    </row>
    <row r="60" spans="1:81" x14ac:dyDescent="0.25">
      <c r="A60" s="1" t="s">
        <v>222</v>
      </c>
      <c r="B60" s="1">
        <v>8</v>
      </c>
      <c r="C60" s="176"/>
      <c r="D60" s="175"/>
      <c r="E60" s="37"/>
      <c r="F60" s="1"/>
      <c r="G60" s="1">
        <v>1</v>
      </c>
      <c r="H60" s="1">
        <v>1</v>
      </c>
      <c r="I60" s="1">
        <v>1</v>
      </c>
      <c r="J60" s="1">
        <v>1</v>
      </c>
      <c r="K60" s="1">
        <v>4</v>
      </c>
      <c r="L60" s="1">
        <v>2</v>
      </c>
      <c r="M60" s="1">
        <v>2</v>
      </c>
      <c r="N60" s="1">
        <v>2</v>
      </c>
      <c r="O60" s="1">
        <v>2</v>
      </c>
      <c r="P60" s="1">
        <v>1</v>
      </c>
      <c r="Q60" s="1">
        <v>1</v>
      </c>
      <c r="R60" s="1">
        <v>1</v>
      </c>
      <c r="S60" s="1">
        <v>7</v>
      </c>
      <c r="T60" s="1">
        <v>1</v>
      </c>
      <c r="U60" s="1">
        <v>6</v>
      </c>
      <c r="V60" s="1">
        <v>2</v>
      </c>
      <c r="W60" s="1">
        <v>2</v>
      </c>
      <c r="X60" s="1">
        <v>2</v>
      </c>
      <c r="Y60" s="1">
        <v>2</v>
      </c>
      <c r="Z60" s="1">
        <v>1</v>
      </c>
      <c r="AA60" s="1">
        <v>4</v>
      </c>
      <c r="AB60" s="1">
        <v>6</v>
      </c>
      <c r="AC60" s="1"/>
      <c r="AD60" s="1"/>
      <c r="AE60" s="1"/>
      <c r="AH60" s="1"/>
      <c r="AI60" s="1"/>
      <c r="AJ60" s="1"/>
      <c r="AK60" s="1">
        <v>14</v>
      </c>
      <c r="AN60" s="8">
        <v>-42</v>
      </c>
      <c r="AQ60" s="7">
        <v>-18.5</v>
      </c>
      <c r="AR60" s="1"/>
      <c r="AS60" s="1">
        <v>10</v>
      </c>
      <c r="AT60" s="1"/>
      <c r="AU60" s="1"/>
      <c r="AV60" s="1"/>
      <c r="AW60" s="1"/>
      <c r="AY60" s="1"/>
      <c r="AZ60" s="1"/>
      <c r="BA60" s="1"/>
      <c r="BB60" s="1"/>
      <c r="BC60" s="1"/>
      <c r="BD60" s="3"/>
      <c r="BE60" s="1"/>
      <c r="BG60" s="1"/>
      <c r="BH60" s="1"/>
      <c r="BI60" s="1"/>
      <c r="BL60" s="1"/>
      <c r="BM60" s="1"/>
      <c r="BN60" s="1"/>
      <c r="BO60" s="1"/>
      <c r="BT60" s="1"/>
      <c r="BU60" s="1"/>
      <c r="BV60" s="1"/>
      <c r="CC60" s="25"/>
    </row>
    <row r="61" spans="1:81" x14ac:dyDescent="0.25">
      <c r="A61" s="1" t="s">
        <v>224</v>
      </c>
      <c r="B61" s="1">
        <v>9</v>
      </c>
      <c r="C61" s="176"/>
      <c r="D61" s="175"/>
      <c r="E61" s="37"/>
      <c r="F61" s="1"/>
      <c r="G61" s="1"/>
      <c r="H61" s="1">
        <v>3</v>
      </c>
      <c r="I61" s="1">
        <v>1</v>
      </c>
      <c r="J61" s="1">
        <v>1</v>
      </c>
      <c r="K61" s="1">
        <v>4</v>
      </c>
      <c r="L61" s="1">
        <v>1</v>
      </c>
      <c r="M61" s="1">
        <v>1</v>
      </c>
      <c r="N61" s="1">
        <v>2</v>
      </c>
      <c r="O61" s="1">
        <v>1</v>
      </c>
      <c r="P61" s="1">
        <v>1</v>
      </c>
      <c r="Q61" s="1">
        <v>3</v>
      </c>
      <c r="R61" s="1">
        <v>2</v>
      </c>
      <c r="S61" s="1">
        <v>3</v>
      </c>
      <c r="T61" s="1">
        <v>1</v>
      </c>
      <c r="U61" s="1">
        <v>1</v>
      </c>
      <c r="V61" s="1">
        <v>2</v>
      </c>
      <c r="W61" s="1">
        <v>8</v>
      </c>
      <c r="X61" s="1">
        <v>4</v>
      </c>
      <c r="Y61" s="1">
        <v>6</v>
      </c>
      <c r="Z61" s="1">
        <v>5</v>
      </c>
      <c r="AA61" s="1"/>
      <c r="AB61" s="1"/>
      <c r="AC61" s="1"/>
      <c r="AD61" s="1"/>
      <c r="AE61" s="1"/>
      <c r="AH61" s="1"/>
      <c r="AI61" s="1"/>
      <c r="AJ61" s="1"/>
      <c r="AK61" s="1">
        <v>15</v>
      </c>
      <c r="AN61" s="8">
        <v>-8</v>
      </c>
      <c r="AQ61" s="7">
        <v>-39</v>
      </c>
      <c r="AR61" s="1"/>
      <c r="AS61" s="36">
        <v>-14</v>
      </c>
      <c r="AU61" s="1"/>
      <c r="AV61" s="1"/>
      <c r="AW61" s="1"/>
      <c r="AY61" s="1"/>
      <c r="AZ61" s="1"/>
      <c r="BA61" s="1"/>
      <c r="BB61" s="1"/>
      <c r="BC61" s="1"/>
      <c r="BD61" s="3"/>
      <c r="BE61" s="1"/>
      <c r="BG61" s="1"/>
      <c r="BH61" s="1"/>
      <c r="BI61" s="1"/>
      <c r="BL61" s="1"/>
      <c r="BM61" s="1"/>
      <c r="BN61" s="1"/>
      <c r="BO61" s="1"/>
      <c r="BT61" s="1"/>
      <c r="BU61" s="1"/>
      <c r="BV61" s="1"/>
      <c r="CC61" s="25"/>
    </row>
    <row r="62" spans="1:81" x14ac:dyDescent="0.25">
      <c r="A62" s="1" t="s">
        <v>225</v>
      </c>
      <c r="B62" s="1">
        <v>9</v>
      </c>
      <c r="C62" s="176"/>
      <c r="D62" s="175"/>
      <c r="E62" s="37"/>
      <c r="F62" s="1"/>
      <c r="G62" s="1"/>
      <c r="H62" s="1">
        <v>1</v>
      </c>
      <c r="I62" s="1">
        <v>1</v>
      </c>
      <c r="J62" s="1">
        <v>1</v>
      </c>
      <c r="K62" s="1">
        <v>1</v>
      </c>
      <c r="L62" s="1">
        <v>2</v>
      </c>
      <c r="M62" s="1">
        <v>1</v>
      </c>
      <c r="N62" s="1">
        <v>5</v>
      </c>
      <c r="O62" s="1">
        <v>2</v>
      </c>
      <c r="P62" s="1">
        <v>2</v>
      </c>
      <c r="Q62" s="1">
        <v>1</v>
      </c>
      <c r="R62" s="1">
        <v>2</v>
      </c>
      <c r="S62" s="1">
        <v>2</v>
      </c>
      <c r="T62" s="1">
        <v>1</v>
      </c>
      <c r="U62" s="1">
        <v>4</v>
      </c>
      <c r="V62" s="1">
        <v>1</v>
      </c>
      <c r="W62" s="1">
        <v>1</v>
      </c>
      <c r="X62" s="1">
        <v>1</v>
      </c>
      <c r="Y62" s="1">
        <v>3</v>
      </c>
      <c r="Z62" s="1">
        <v>2</v>
      </c>
      <c r="AA62" s="1">
        <v>3</v>
      </c>
      <c r="AB62" s="1">
        <v>6</v>
      </c>
      <c r="AC62" s="1">
        <v>3</v>
      </c>
      <c r="AD62" s="1">
        <v>4</v>
      </c>
      <c r="AE62" s="1">
        <v>15</v>
      </c>
      <c r="AH62" s="1"/>
      <c r="AI62" s="1"/>
      <c r="AJ62" s="1"/>
      <c r="AK62" s="1">
        <v>17</v>
      </c>
      <c r="AN62" s="7">
        <v>-2</v>
      </c>
      <c r="AQ62">
        <v>10.75</v>
      </c>
      <c r="AS62" s="36">
        <v>7</v>
      </c>
      <c r="BV62" s="1"/>
      <c r="CC62" s="25"/>
    </row>
    <row r="63" spans="1:81" x14ac:dyDescent="0.25">
      <c r="A63" s="1" t="s">
        <v>226</v>
      </c>
      <c r="B63" s="1">
        <v>9</v>
      </c>
      <c r="C63" s="176"/>
      <c r="D63" s="175"/>
      <c r="E63" s="37"/>
      <c r="F63" s="1"/>
      <c r="G63" s="1"/>
      <c r="H63" s="1">
        <v>1</v>
      </c>
      <c r="I63" s="1">
        <v>1</v>
      </c>
      <c r="J63" s="1">
        <v>1</v>
      </c>
      <c r="K63" s="1">
        <v>2</v>
      </c>
      <c r="L63" s="1">
        <v>2</v>
      </c>
      <c r="M63" s="1">
        <v>1</v>
      </c>
      <c r="N63" s="1">
        <v>1</v>
      </c>
      <c r="O63" s="1">
        <v>1</v>
      </c>
      <c r="P63" s="1">
        <v>6</v>
      </c>
      <c r="Q63" s="1">
        <v>1</v>
      </c>
      <c r="R63" s="1">
        <v>2</v>
      </c>
      <c r="S63" s="1">
        <v>1</v>
      </c>
      <c r="T63" s="1">
        <v>1</v>
      </c>
      <c r="U63" s="1">
        <v>1</v>
      </c>
      <c r="V63" s="1">
        <v>4</v>
      </c>
      <c r="W63" s="1">
        <v>4</v>
      </c>
      <c r="X63" s="1">
        <v>2</v>
      </c>
      <c r="Y63" s="1">
        <v>5</v>
      </c>
      <c r="Z63" s="1">
        <v>3</v>
      </c>
      <c r="AA63" s="1">
        <v>3</v>
      </c>
      <c r="AB63" s="1">
        <v>2</v>
      </c>
      <c r="AC63" s="1">
        <v>12</v>
      </c>
      <c r="AD63" s="1">
        <v>2</v>
      </c>
      <c r="AE63" s="1"/>
      <c r="AH63" s="1"/>
      <c r="AI63" s="1"/>
      <c r="AJ63" s="1"/>
      <c r="AK63" s="1">
        <v>16</v>
      </c>
      <c r="AN63">
        <v>4</v>
      </c>
      <c r="AQ63">
        <v>1</v>
      </c>
      <c r="AS63" s="36">
        <v>1</v>
      </c>
      <c r="BV63" s="1"/>
      <c r="CC63" s="25"/>
    </row>
    <row r="64" spans="1:81" x14ac:dyDescent="0.25">
      <c r="A64" s="1" t="s">
        <v>180</v>
      </c>
      <c r="B64" s="1">
        <v>10</v>
      </c>
      <c r="C64" s="176"/>
      <c r="D64" s="175"/>
      <c r="E64" s="37"/>
      <c r="F64" s="1"/>
      <c r="G64" s="1"/>
      <c r="H64" s="1"/>
      <c r="I64" s="1">
        <v>1</v>
      </c>
      <c r="J64" s="1">
        <v>2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1</v>
      </c>
      <c r="S64" s="1">
        <v>1</v>
      </c>
      <c r="T64" s="1">
        <v>7</v>
      </c>
      <c r="U64" s="1">
        <v>1</v>
      </c>
      <c r="V64" s="1">
        <v>2</v>
      </c>
      <c r="W64" s="1">
        <v>1</v>
      </c>
      <c r="X64" s="1">
        <v>7</v>
      </c>
      <c r="Y64" s="1">
        <v>1</v>
      </c>
      <c r="Z64" s="1">
        <v>2</v>
      </c>
      <c r="AA64" s="1">
        <v>1</v>
      </c>
      <c r="AB64" s="1">
        <v>5</v>
      </c>
      <c r="AC64" s="1">
        <v>6</v>
      </c>
      <c r="AD64" s="1">
        <v>1</v>
      </c>
      <c r="AE64" s="1"/>
      <c r="AH64" s="1"/>
      <c r="AI64" s="1"/>
      <c r="AJ64" s="1"/>
      <c r="AK64" s="1">
        <v>16</v>
      </c>
      <c r="AN64">
        <v>26</v>
      </c>
      <c r="AQ64">
        <v>36</v>
      </c>
      <c r="AS64" s="36">
        <v>10</v>
      </c>
      <c r="CC64" s="25"/>
    </row>
    <row r="65" spans="1:81" x14ac:dyDescent="0.25">
      <c r="A65" s="1" t="s">
        <v>229</v>
      </c>
      <c r="B65" s="1">
        <v>8</v>
      </c>
      <c r="C65" s="176"/>
      <c r="D65" s="175"/>
      <c r="E65" s="37"/>
      <c r="F65" s="1"/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3</v>
      </c>
      <c r="O65" s="1">
        <v>1</v>
      </c>
      <c r="P65" s="1">
        <v>1</v>
      </c>
      <c r="Q65" s="1">
        <v>1</v>
      </c>
      <c r="R65" s="1">
        <v>1</v>
      </c>
      <c r="S65" s="1">
        <v>2</v>
      </c>
      <c r="T65" s="1">
        <v>4</v>
      </c>
      <c r="U65" s="1">
        <v>1</v>
      </c>
      <c r="V65" s="1">
        <v>1</v>
      </c>
      <c r="W65" s="1">
        <v>2</v>
      </c>
      <c r="X65" s="1">
        <v>1</v>
      </c>
      <c r="Y65" s="1">
        <v>4</v>
      </c>
      <c r="Z65" s="1">
        <v>5</v>
      </c>
      <c r="AA65" s="1">
        <v>1</v>
      </c>
      <c r="AB65" s="1">
        <v>22</v>
      </c>
      <c r="AC65" s="1"/>
      <c r="AD65" s="1"/>
      <c r="AE65" s="1"/>
      <c r="AH65" s="1"/>
      <c r="AI65" s="1"/>
      <c r="AJ65" s="1"/>
      <c r="AK65" s="1">
        <v>19</v>
      </c>
      <c r="AN65">
        <v>25.25</v>
      </c>
      <c r="AQ65">
        <v>5.5</v>
      </c>
      <c r="AS65" s="36">
        <v>-27.25</v>
      </c>
      <c r="BV65" s="1"/>
      <c r="CC65" s="25"/>
    </row>
    <row r="66" spans="1:81" x14ac:dyDescent="0.25">
      <c r="A66" s="1" t="s">
        <v>98</v>
      </c>
      <c r="B66" s="1">
        <v>9</v>
      </c>
      <c r="C66" s="176"/>
      <c r="D66" s="175"/>
      <c r="E66" s="37"/>
      <c r="F66" s="1"/>
      <c r="G66" s="1"/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2</v>
      </c>
      <c r="P66" s="1">
        <v>1</v>
      </c>
      <c r="Q66" s="1">
        <v>1</v>
      </c>
      <c r="R66" s="1">
        <v>10</v>
      </c>
      <c r="S66" s="1">
        <v>1</v>
      </c>
      <c r="T66" s="1">
        <v>1</v>
      </c>
      <c r="U66" s="1">
        <v>6</v>
      </c>
      <c r="V66" s="1">
        <v>5</v>
      </c>
      <c r="W66" s="1">
        <v>1</v>
      </c>
      <c r="X66" s="1">
        <v>2</v>
      </c>
      <c r="Y66" s="1">
        <v>1</v>
      </c>
      <c r="Z66" s="1"/>
      <c r="AA66" s="1"/>
      <c r="AB66" s="1"/>
      <c r="AC66" s="1"/>
      <c r="AD66" s="1"/>
      <c r="AE66" s="1"/>
      <c r="AH66" s="1"/>
      <c r="AI66" s="1"/>
      <c r="AJ66" s="1"/>
      <c r="AK66" s="1">
        <v>14</v>
      </c>
      <c r="AN66" s="7">
        <v>-19.5</v>
      </c>
      <c r="AQ66" s="7">
        <v>-13</v>
      </c>
      <c r="AS66" s="36">
        <v>9.25</v>
      </c>
      <c r="BV66" s="1"/>
      <c r="CC66" s="25"/>
    </row>
    <row r="67" spans="1:81" x14ac:dyDescent="0.25">
      <c r="A67" s="1" t="s">
        <v>227</v>
      </c>
      <c r="B67" s="1">
        <v>9</v>
      </c>
      <c r="C67" s="176"/>
      <c r="D67" s="175"/>
      <c r="E67" s="37"/>
      <c r="F67" s="1"/>
      <c r="G67" s="1"/>
      <c r="H67" s="1">
        <v>3</v>
      </c>
      <c r="I67" s="1">
        <v>1</v>
      </c>
      <c r="J67" s="1">
        <v>2</v>
      </c>
      <c r="K67" s="1">
        <v>2</v>
      </c>
      <c r="L67" s="1">
        <v>1</v>
      </c>
      <c r="M67" s="1">
        <v>1</v>
      </c>
      <c r="N67" s="1">
        <v>1</v>
      </c>
      <c r="O67" s="1">
        <v>1</v>
      </c>
      <c r="P67" s="1">
        <v>4</v>
      </c>
      <c r="Q67" s="1">
        <v>1</v>
      </c>
      <c r="R67" s="1">
        <v>1</v>
      </c>
      <c r="S67" s="1">
        <v>1</v>
      </c>
      <c r="T67" s="1">
        <v>2</v>
      </c>
      <c r="U67" s="1">
        <v>3</v>
      </c>
      <c r="V67" s="1">
        <v>3</v>
      </c>
      <c r="W67" s="1">
        <v>5</v>
      </c>
      <c r="X67" s="1"/>
      <c r="Y67" s="1"/>
      <c r="Z67" s="1"/>
      <c r="AA67" s="1"/>
      <c r="AB67" s="1"/>
      <c r="AC67" s="1"/>
      <c r="AD67" s="1"/>
      <c r="AE67" s="1"/>
      <c r="AH67" s="1"/>
      <c r="AI67" s="1"/>
      <c r="AJ67" s="1"/>
      <c r="AK67" s="1">
        <v>15</v>
      </c>
      <c r="AN67" s="7">
        <v>-4</v>
      </c>
      <c r="AQ67" s="7">
        <v>-11.25</v>
      </c>
      <c r="AS67" s="36">
        <v>0</v>
      </c>
      <c r="BV67" s="1"/>
      <c r="CC67" s="25"/>
    </row>
    <row r="68" spans="1:81" x14ac:dyDescent="0.25">
      <c r="A68" s="1" t="s">
        <v>228</v>
      </c>
      <c r="B68" s="1">
        <v>9</v>
      </c>
      <c r="C68" s="176"/>
      <c r="D68" s="175"/>
      <c r="E68" s="37"/>
      <c r="F68" s="1"/>
      <c r="G68" s="1"/>
      <c r="H68" s="1">
        <v>3</v>
      </c>
      <c r="I68" s="1">
        <v>1</v>
      </c>
      <c r="J68" s="1">
        <v>1</v>
      </c>
      <c r="K68" s="1">
        <v>1</v>
      </c>
      <c r="L68" s="1">
        <v>2</v>
      </c>
      <c r="M68" s="1">
        <v>2</v>
      </c>
      <c r="N68" s="1">
        <v>1</v>
      </c>
      <c r="O68" s="1">
        <v>1</v>
      </c>
      <c r="P68" s="1">
        <v>1</v>
      </c>
      <c r="Q68" s="1">
        <v>1</v>
      </c>
      <c r="R68" s="1">
        <v>2</v>
      </c>
      <c r="S68" s="1">
        <v>2</v>
      </c>
      <c r="T68" s="1">
        <v>3</v>
      </c>
      <c r="U68" s="1">
        <v>1</v>
      </c>
      <c r="V68" s="1">
        <v>2</v>
      </c>
      <c r="W68" s="1">
        <v>4</v>
      </c>
      <c r="X68" s="1">
        <v>3</v>
      </c>
      <c r="Y68" s="1">
        <v>1</v>
      </c>
      <c r="Z68" s="1">
        <v>5</v>
      </c>
      <c r="AA68" s="1">
        <v>1</v>
      </c>
      <c r="AB68" s="1">
        <v>7</v>
      </c>
      <c r="AC68" s="1">
        <v>2</v>
      </c>
      <c r="AD68" s="1">
        <v>5</v>
      </c>
      <c r="AE68" s="1">
        <v>3</v>
      </c>
      <c r="AF68" s="75">
        <v>1</v>
      </c>
      <c r="AH68" s="1"/>
      <c r="AI68" s="1"/>
      <c r="AJ68" s="1"/>
      <c r="AK68" s="1">
        <v>16</v>
      </c>
      <c r="AN68">
        <v>10.25</v>
      </c>
      <c r="AQ68">
        <v>31</v>
      </c>
      <c r="AS68" s="36">
        <v>24.75</v>
      </c>
      <c r="BV68" s="1"/>
      <c r="CC68" s="25"/>
    </row>
    <row r="69" spans="1:81" x14ac:dyDescent="0.25">
      <c r="A69" s="1" t="s">
        <v>63</v>
      </c>
      <c r="B69" s="1">
        <v>10</v>
      </c>
      <c r="C69" s="176"/>
      <c r="D69" s="175"/>
      <c r="E69" s="37"/>
      <c r="F69" s="1"/>
      <c r="G69" s="1"/>
      <c r="H69" s="1"/>
      <c r="I69" s="1">
        <v>3</v>
      </c>
      <c r="J69" s="1">
        <v>1</v>
      </c>
      <c r="K69" s="1">
        <v>1</v>
      </c>
      <c r="L69" s="1">
        <v>2</v>
      </c>
      <c r="M69" s="1">
        <v>1</v>
      </c>
      <c r="N69" s="1">
        <v>1</v>
      </c>
      <c r="O69" s="1">
        <v>1</v>
      </c>
      <c r="P69" s="1">
        <v>1</v>
      </c>
      <c r="Q69" s="1">
        <v>1</v>
      </c>
      <c r="R69" s="1">
        <v>1</v>
      </c>
      <c r="S69" s="1">
        <v>3</v>
      </c>
      <c r="T69" s="1">
        <v>1</v>
      </c>
      <c r="U69" s="1">
        <v>2</v>
      </c>
      <c r="V69" s="1">
        <v>1</v>
      </c>
      <c r="W69" s="1">
        <v>1</v>
      </c>
      <c r="X69" s="1">
        <v>1</v>
      </c>
      <c r="Y69" s="1">
        <v>7</v>
      </c>
      <c r="Z69" s="1">
        <v>2</v>
      </c>
      <c r="AA69" s="1">
        <v>7</v>
      </c>
      <c r="AB69" s="1">
        <v>4</v>
      </c>
      <c r="AC69" s="1">
        <v>4</v>
      </c>
      <c r="AD69" s="1">
        <v>2</v>
      </c>
      <c r="AE69" s="1">
        <v>1</v>
      </c>
      <c r="AF69" s="75">
        <v>1</v>
      </c>
      <c r="AH69" s="1"/>
      <c r="AI69" s="1"/>
      <c r="AJ69" s="1"/>
      <c r="AK69" s="1">
        <v>17</v>
      </c>
      <c r="AN69">
        <v>28.25</v>
      </c>
      <c r="AQ69">
        <v>46</v>
      </c>
      <c r="AS69" s="36">
        <v>16.75</v>
      </c>
      <c r="CC69" s="25"/>
    </row>
    <row r="70" spans="1:81" x14ac:dyDescent="0.25">
      <c r="A70" s="1" t="s">
        <v>64</v>
      </c>
      <c r="B70" s="1">
        <v>10</v>
      </c>
      <c r="C70" s="176"/>
      <c r="D70" s="175"/>
      <c r="E70" s="37"/>
      <c r="F70" s="1"/>
      <c r="G70" s="1"/>
      <c r="H70" s="1"/>
      <c r="I70" s="1">
        <v>1</v>
      </c>
      <c r="J70" s="1">
        <v>1</v>
      </c>
      <c r="K70" s="1">
        <v>4</v>
      </c>
      <c r="L70" s="1">
        <v>3</v>
      </c>
      <c r="M70" s="1">
        <v>3</v>
      </c>
      <c r="N70" s="1">
        <v>2</v>
      </c>
      <c r="O70" s="1">
        <v>2</v>
      </c>
      <c r="P70" s="1">
        <v>1</v>
      </c>
      <c r="Q70" s="1">
        <v>1</v>
      </c>
      <c r="R70" s="1">
        <v>1</v>
      </c>
      <c r="S70" s="1">
        <v>2</v>
      </c>
      <c r="T70" s="1">
        <v>2</v>
      </c>
      <c r="U70" s="1">
        <v>1</v>
      </c>
      <c r="V70" s="1">
        <v>2</v>
      </c>
      <c r="W70" s="1">
        <v>1</v>
      </c>
      <c r="X70" s="1">
        <v>2</v>
      </c>
      <c r="Y70" s="1">
        <v>4</v>
      </c>
      <c r="Z70" s="1">
        <v>3</v>
      </c>
      <c r="AA70" s="1">
        <v>6</v>
      </c>
      <c r="AB70" s="1">
        <v>9</v>
      </c>
      <c r="AC70" s="1">
        <v>4</v>
      </c>
      <c r="AD70" s="1">
        <v>6</v>
      </c>
      <c r="AE70" s="1">
        <v>2</v>
      </c>
      <c r="AH70" s="1"/>
      <c r="AI70" s="1"/>
      <c r="AJ70" s="1"/>
      <c r="AK70" s="1">
        <v>16</v>
      </c>
      <c r="AN70" s="8">
        <v>-4.75</v>
      </c>
      <c r="AQ70" s="8">
        <v>-7.25</v>
      </c>
      <c r="AR70" s="1"/>
      <c r="AS70" s="36">
        <v>-2.5</v>
      </c>
      <c r="AU70" s="1"/>
      <c r="AV70" s="1"/>
      <c r="AW70" s="1"/>
      <c r="AY70" s="1"/>
      <c r="AZ70" s="1"/>
      <c r="BA70" s="1"/>
      <c r="BC70" s="1"/>
      <c r="BD70" s="3"/>
      <c r="BE70" s="1"/>
      <c r="BG70" s="1"/>
      <c r="BH70" s="1"/>
      <c r="BI70" s="1"/>
      <c r="BL70" s="1"/>
      <c r="BM70" s="1"/>
      <c r="BN70" s="1"/>
      <c r="BO70" s="1"/>
      <c r="CC70" s="25"/>
    </row>
    <row r="71" spans="1:81" x14ac:dyDescent="0.25">
      <c r="A71" s="1" t="s">
        <v>65</v>
      </c>
      <c r="B71" s="1">
        <v>9</v>
      </c>
      <c r="C71" s="176"/>
      <c r="D71" s="175"/>
      <c r="E71" s="37"/>
      <c r="F71" s="1"/>
      <c r="G71" s="1"/>
      <c r="H71" s="1">
        <v>1</v>
      </c>
      <c r="I71" s="1">
        <v>3</v>
      </c>
      <c r="J71" s="1">
        <v>1</v>
      </c>
      <c r="K71" s="1">
        <v>1</v>
      </c>
      <c r="L71" s="1">
        <v>2</v>
      </c>
      <c r="M71" s="1">
        <v>2</v>
      </c>
      <c r="N71" s="1">
        <v>1</v>
      </c>
      <c r="O71" s="1">
        <v>1</v>
      </c>
      <c r="P71" s="1">
        <v>1</v>
      </c>
      <c r="Q71" s="1">
        <v>3</v>
      </c>
      <c r="R71" s="1">
        <v>1</v>
      </c>
      <c r="S71" s="1">
        <v>1</v>
      </c>
      <c r="T71" s="1">
        <v>2</v>
      </c>
      <c r="U71" s="1">
        <v>1</v>
      </c>
      <c r="V71" s="1">
        <v>1</v>
      </c>
      <c r="W71" s="1">
        <v>2</v>
      </c>
      <c r="X71" s="1">
        <v>7</v>
      </c>
      <c r="Y71" s="1">
        <v>4</v>
      </c>
      <c r="Z71" s="1">
        <v>3</v>
      </c>
      <c r="AA71" s="1">
        <v>7</v>
      </c>
      <c r="AB71" s="1">
        <v>3</v>
      </c>
      <c r="AC71" s="1">
        <v>7</v>
      </c>
      <c r="AD71" s="1">
        <v>2</v>
      </c>
      <c r="AE71" s="1"/>
      <c r="AH71" s="1"/>
      <c r="AI71" s="1"/>
      <c r="AJ71" s="1"/>
      <c r="AK71" s="1">
        <v>16</v>
      </c>
      <c r="AM71" s="8"/>
      <c r="AN71">
        <v>17.5</v>
      </c>
      <c r="AQ71">
        <v>6.5</v>
      </c>
      <c r="AR71" s="1"/>
      <c r="AS71" s="36">
        <v>-13.5</v>
      </c>
      <c r="AU71" s="1"/>
      <c r="AV71" s="1"/>
      <c r="AW71" s="1"/>
      <c r="AY71" s="1"/>
      <c r="AZ71" s="1"/>
      <c r="BA71" s="1"/>
      <c r="BB71" s="1"/>
      <c r="BC71" s="1"/>
      <c r="BD71" s="3"/>
      <c r="BE71" s="1"/>
      <c r="BG71" s="1"/>
      <c r="BH71" s="1"/>
      <c r="BI71" s="1"/>
      <c r="BL71" s="1"/>
      <c r="BM71" s="1"/>
      <c r="BN71" s="1"/>
      <c r="BO71" s="1"/>
      <c r="BT71" s="1"/>
      <c r="BU71" s="1"/>
      <c r="BV71" s="1"/>
      <c r="CC71" s="25"/>
    </row>
    <row r="72" spans="1:81" x14ac:dyDescent="0.25">
      <c r="A72" s="1" t="s">
        <v>66</v>
      </c>
      <c r="B72" s="1">
        <v>9</v>
      </c>
      <c r="C72" s="176"/>
      <c r="D72" s="175"/>
      <c r="E72" s="37"/>
      <c r="F72" s="1"/>
      <c r="G72" s="1"/>
      <c r="H72" s="1">
        <v>1</v>
      </c>
      <c r="I72" s="1">
        <v>1</v>
      </c>
      <c r="J72" s="1">
        <v>3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2</v>
      </c>
      <c r="Q72" s="1">
        <v>4</v>
      </c>
      <c r="R72" s="1">
        <v>1</v>
      </c>
      <c r="S72" s="1">
        <v>1</v>
      </c>
      <c r="T72" s="1">
        <v>1</v>
      </c>
      <c r="U72" s="1">
        <v>6</v>
      </c>
      <c r="V72" s="1">
        <v>6</v>
      </c>
      <c r="W72" s="1">
        <v>3</v>
      </c>
      <c r="X72" s="1">
        <v>2</v>
      </c>
      <c r="Y72" s="1"/>
      <c r="Z72" s="1"/>
      <c r="AA72" s="1"/>
      <c r="AB72" s="1"/>
      <c r="AC72" s="1"/>
      <c r="AD72" s="1"/>
      <c r="AE72" s="1"/>
      <c r="AH72" s="1"/>
      <c r="AI72" s="1"/>
      <c r="AJ72" s="1"/>
      <c r="AK72" s="1">
        <v>14</v>
      </c>
      <c r="AN72" s="8">
        <v>-17.75</v>
      </c>
      <c r="AQ72" s="7">
        <v>-10</v>
      </c>
      <c r="AR72" s="1"/>
      <c r="AS72" s="36">
        <v>3</v>
      </c>
      <c r="AU72" s="1"/>
      <c r="AV72" s="1"/>
      <c r="AW72" s="1"/>
      <c r="AY72" s="1"/>
      <c r="AZ72" s="1"/>
      <c r="BA72" s="1"/>
      <c r="BB72" s="1"/>
      <c r="BC72" s="1"/>
      <c r="BD72" s="3"/>
      <c r="BE72" s="1"/>
      <c r="BG72" s="1"/>
      <c r="BH72" s="1"/>
      <c r="BI72" s="1"/>
      <c r="BL72" s="1"/>
      <c r="BM72" s="1"/>
      <c r="BN72" s="1"/>
      <c r="BO72" s="1"/>
      <c r="BT72" s="1"/>
      <c r="BU72" s="1"/>
      <c r="BV72" s="1"/>
      <c r="CC72" s="25"/>
    </row>
    <row r="73" spans="1:81" x14ac:dyDescent="0.25">
      <c r="A73" s="1" t="s">
        <v>67</v>
      </c>
      <c r="B73" s="1">
        <v>9</v>
      </c>
      <c r="C73" s="176"/>
      <c r="D73" s="175"/>
      <c r="E73" s="37"/>
      <c r="F73" s="1"/>
      <c r="G73" s="1"/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2</v>
      </c>
      <c r="Q73" s="1">
        <v>1</v>
      </c>
      <c r="R73" s="1">
        <v>7</v>
      </c>
      <c r="S73" s="1">
        <v>2</v>
      </c>
      <c r="T73" s="1">
        <v>2</v>
      </c>
      <c r="U73" s="1">
        <v>3</v>
      </c>
      <c r="V73" s="1">
        <v>2</v>
      </c>
      <c r="W73" s="1">
        <v>1</v>
      </c>
      <c r="X73" s="1">
        <v>1</v>
      </c>
      <c r="Y73" s="1">
        <v>1</v>
      </c>
      <c r="Z73" s="1">
        <v>1</v>
      </c>
      <c r="AA73" s="1">
        <v>5</v>
      </c>
      <c r="AB73" s="1">
        <v>1</v>
      </c>
      <c r="AC73" s="1"/>
      <c r="AD73" s="1"/>
      <c r="AE73" s="1"/>
      <c r="AH73" s="1"/>
      <c r="AI73" s="1"/>
      <c r="AJ73" s="1"/>
      <c r="AK73" s="1">
        <v>18</v>
      </c>
      <c r="AM73" s="8"/>
      <c r="AN73">
        <v>5</v>
      </c>
      <c r="AQ73">
        <v>34.25</v>
      </c>
      <c r="AR73" s="1"/>
      <c r="AS73" s="36">
        <v>23.5</v>
      </c>
      <c r="AU73" s="1"/>
      <c r="AV73" s="1"/>
      <c r="AW73" s="1"/>
      <c r="AY73" s="1"/>
      <c r="AZ73" s="1"/>
      <c r="BA73" s="1"/>
      <c r="BB73" s="1"/>
      <c r="BC73" s="1"/>
      <c r="BD73" s="3"/>
      <c r="BE73" s="1"/>
      <c r="BG73" s="1"/>
      <c r="BH73" s="1"/>
      <c r="BI73" s="1"/>
      <c r="BL73" s="1"/>
      <c r="BM73" s="1"/>
      <c r="BN73" s="1"/>
      <c r="BO73" s="1"/>
      <c r="BT73" s="1"/>
      <c r="BU73" s="1"/>
      <c r="BV73" s="1"/>
      <c r="CC73" s="25"/>
    </row>
    <row r="74" spans="1:81" x14ac:dyDescent="0.25">
      <c r="A74" s="1" t="s">
        <v>68</v>
      </c>
      <c r="B74" s="1">
        <v>9</v>
      </c>
      <c r="C74" s="176"/>
      <c r="D74" s="175"/>
      <c r="E74" s="37"/>
      <c r="F74" s="1"/>
      <c r="G74" s="1"/>
      <c r="H74" s="1">
        <v>1</v>
      </c>
      <c r="I74" s="1">
        <v>1</v>
      </c>
      <c r="J74" s="1">
        <v>4</v>
      </c>
      <c r="K74" s="1">
        <v>1</v>
      </c>
      <c r="L74" s="1">
        <v>1</v>
      </c>
      <c r="M74" s="1">
        <v>1</v>
      </c>
      <c r="N74" s="1">
        <v>2</v>
      </c>
      <c r="O74" s="1">
        <v>1</v>
      </c>
      <c r="P74" s="1">
        <v>3</v>
      </c>
      <c r="Q74" s="1">
        <v>1</v>
      </c>
      <c r="R74" s="1">
        <v>2</v>
      </c>
      <c r="S74" s="1">
        <v>1</v>
      </c>
      <c r="T74" s="1">
        <v>4</v>
      </c>
      <c r="U74" s="1">
        <v>9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H74" s="1"/>
      <c r="AI74" s="1"/>
      <c r="AJ74" s="1"/>
      <c r="AK74" s="1">
        <v>13</v>
      </c>
      <c r="AN74" s="8">
        <v>-32.25</v>
      </c>
      <c r="AQ74" s="7">
        <v>-30.75</v>
      </c>
      <c r="AR74" s="1"/>
      <c r="AS74" s="38">
        <v>0</v>
      </c>
      <c r="AU74" s="1"/>
      <c r="AV74" s="1"/>
      <c r="AW74" s="1"/>
      <c r="AY74" s="1"/>
      <c r="AZ74" s="1"/>
      <c r="BA74" s="1"/>
      <c r="BB74" s="1"/>
      <c r="BC74" s="1"/>
      <c r="BD74" s="3"/>
      <c r="BE74" s="1"/>
      <c r="BG74" s="1"/>
      <c r="BH74" s="1"/>
      <c r="BI74" s="1"/>
      <c r="BL74" s="1"/>
      <c r="BM74" s="1"/>
      <c r="BN74" s="1"/>
      <c r="BO74" s="1"/>
      <c r="BT74" s="1"/>
      <c r="BU74" s="1"/>
      <c r="BV74" s="1"/>
      <c r="CC74" s="25"/>
    </row>
    <row r="75" spans="1:81" x14ac:dyDescent="0.25">
      <c r="A75" s="1" t="s">
        <v>69</v>
      </c>
      <c r="B75" s="1">
        <v>9</v>
      </c>
      <c r="C75" s="176"/>
      <c r="D75" s="175"/>
      <c r="E75" s="37"/>
      <c r="F75" s="1"/>
      <c r="G75" s="1"/>
      <c r="H75" s="1">
        <v>1</v>
      </c>
      <c r="I75" s="1">
        <v>1</v>
      </c>
      <c r="J75" s="1">
        <v>1</v>
      </c>
      <c r="K75" s="1">
        <v>4</v>
      </c>
      <c r="L75" s="1">
        <v>1</v>
      </c>
      <c r="M75" s="1">
        <v>2</v>
      </c>
      <c r="N75" s="1">
        <v>1</v>
      </c>
      <c r="O75" s="1">
        <v>1</v>
      </c>
      <c r="P75" s="1">
        <v>2</v>
      </c>
      <c r="Q75" s="1">
        <v>2</v>
      </c>
      <c r="R75" s="1">
        <v>4</v>
      </c>
      <c r="S75" s="1">
        <v>1</v>
      </c>
      <c r="T75" s="1">
        <v>2</v>
      </c>
      <c r="U75" s="1">
        <v>2</v>
      </c>
      <c r="V75" s="1">
        <v>6</v>
      </c>
      <c r="W75" s="1">
        <v>1</v>
      </c>
      <c r="X75" s="1">
        <v>1</v>
      </c>
      <c r="Y75" s="1">
        <v>2</v>
      </c>
      <c r="Z75" s="1">
        <v>1</v>
      </c>
      <c r="AA75" s="1">
        <v>13</v>
      </c>
      <c r="AB75" s="1">
        <v>4</v>
      </c>
      <c r="AC75" s="1">
        <v>6</v>
      </c>
      <c r="AD75" s="1">
        <v>3</v>
      </c>
      <c r="AE75" s="1"/>
      <c r="AH75" s="1"/>
      <c r="AI75" s="1"/>
      <c r="AJ75" s="1"/>
      <c r="AK75" s="1">
        <v>14</v>
      </c>
      <c r="AN75" s="8">
        <v>-22.25</v>
      </c>
      <c r="AQ75" s="7">
        <v>-11.25</v>
      </c>
      <c r="AR75" s="1"/>
      <c r="AS75" s="38">
        <v>-0.25</v>
      </c>
      <c r="AU75" s="1"/>
      <c r="AV75" s="1"/>
      <c r="AW75" s="1"/>
      <c r="AY75" s="1"/>
      <c r="AZ75" s="1"/>
      <c r="BA75" s="1"/>
      <c r="BB75" s="1"/>
      <c r="BC75" s="1"/>
      <c r="BD75" s="3"/>
      <c r="BE75" s="1"/>
      <c r="BG75" s="1"/>
      <c r="BH75" s="1"/>
      <c r="BI75" s="1"/>
      <c r="BL75" s="1"/>
      <c r="BM75" s="1"/>
      <c r="BN75" s="1"/>
      <c r="BO75" s="1"/>
      <c r="BT75" s="1"/>
      <c r="BU75" s="1"/>
      <c r="BV75" s="1"/>
      <c r="CC75" s="25"/>
    </row>
    <row r="76" spans="1:81" x14ac:dyDescent="0.25">
      <c r="A76" s="1" t="s">
        <v>70</v>
      </c>
      <c r="B76" s="1">
        <v>9</v>
      </c>
      <c r="C76" s="176"/>
      <c r="D76" s="175"/>
      <c r="E76" s="37"/>
      <c r="F76" s="1"/>
      <c r="G76" s="1"/>
      <c r="H76" s="1">
        <v>1</v>
      </c>
      <c r="I76" s="1">
        <v>1</v>
      </c>
      <c r="J76" s="1">
        <v>1</v>
      </c>
      <c r="K76" s="1">
        <v>2</v>
      </c>
      <c r="L76" s="1">
        <v>1</v>
      </c>
      <c r="M76" s="1">
        <v>3</v>
      </c>
      <c r="N76" s="1">
        <v>1</v>
      </c>
      <c r="O76" s="1">
        <v>1</v>
      </c>
      <c r="P76" s="1">
        <v>4</v>
      </c>
      <c r="Q76" s="1">
        <v>4</v>
      </c>
      <c r="R76" s="1">
        <v>2</v>
      </c>
      <c r="S76" s="1">
        <v>1</v>
      </c>
      <c r="T76" s="1">
        <v>1</v>
      </c>
      <c r="U76" s="1">
        <v>1</v>
      </c>
      <c r="V76" s="1">
        <v>1</v>
      </c>
      <c r="W76" s="1">
        <v>1</v>
      </c>
      <c r="X76" s="1">
        <v>4</v>
      </c>
      <c r="Y76" s="1">
        <v>4</v>
      </c>
      <c r="Z76" s="1">
        <v>9</v>
      </c>
      <c r="AA76" s="1">
        <v>5</v>
      </c>
      <c r="AB76" s="1">
        <v>9</v>
      </c>
      <c r="AC76" s="1">
        <v>1</v>
      </c>
      <c r="AD76" s="1">
        <v>2</v>
      </c>
      <c r="AE76" s="1">
        <v>1</v>
      </c>
      <c r="AH76" s="1"/>
      <c r="AI76" s="1"/>
      <c r="AJ76" s="1"/>
      <c r="AK76" s="1">
        <v>17</v>
      </c>
      <c r="AM76" s="8"/>
      <c r="AN76">
        <v>4.75</v>
      </c>
      <c r="AQ76">
        <v>1.75</v>
      </c>
      <c r="AR76" s="1"/>
      <c r="AS76" s="38">
        <v>-8.75</v>
      </c>
      <c r="AU76" s="1"/>
      <c r="AV76" s="1"/>
      <c r="AW76" s="1"/>
      <c r="AY76" s="1"/>
      <c r="AZ76" s="1"/>
      <c r="BA76" s="1"/>
      <c r="BB76" s="1"/>
      <c r="BC76" s="1"/>
      <c r="BD76" s="3"/>
      <c r="BE76" s="1"/>
      <c r="BG76" s="1"/>
      <c r="BH76" s="1"/>
      <c r="BI76" s="1"/>
      <c r="BL76" s="1"/>
      <c r="BM76" s="1"/>
      <c r="BN76" s="1"/>
      <c r="BO76" s="1"/>
      <c r="BT76" s="1"/>
      <c r="BU76" s="1"/>
      <c r="BV76" s="1"/>
      <c r="CC76" s="25"/>
    </row>
    <row r="77" spans="1:81" x14ac:dyDescent="0.25">
      <c r="A77" s="1" t="s">
        <v>71</v>
      </c>
      <c r="B77" s="1">
        <v>8</v>
      </c>
      <c r="C77" s="176"/>
      <c r="D77" s="175"/>
      <c r="E77" s="37"/>
      <c r="F77" s="1"/>
      <c r="G77" s="1">
        <v>1</v>
      </c>
      <c r="H77" s="1">
        <v>1</v>
      </c>
      <c r="I77" s="1">
        <v>1</v>
      </c>
      <c r="J77" s="1">
        <v>1</v>
      </c>
      <c r="K77" s="1">
        <v>1</v>
      </c>
      <c r="L77" s="1">
        <v>3</v>
      </c>
      <c r="M77" s="1">
        <v>3</v>
      </c>
      <c r="N77" s="1">
        <v>2</v>
      </c>
      <c r="O77" s="1">
        <v>1</v>
      </c>
      <c r="P77" s="1">
        <v>2</v>
      </c>
      <c r="Q77" s="1">
        <v>1</v>
      </c>
      <c r="R77" s="1">
        <v>2</v>
      </c>
      <c r="S77" s="1">
        <v>4</v>
      </c>
      <c r="T77" s="1">
        <v>1</v>
      </c>
      <c r="U77" s="1">
        <v>2</v>
      </c>
      <c r="V77" s="1">
        <v>3</v>
      </c>
      <c r="W77" s="1">
        <v>9</v>
      </c>
      <c r="X77" s="1">
        <v>5</v>
      </c>
      <c r="Y77" s="1"/>
      <c r="Z77" s="1"/>
      <c r="AA77" s="1"/>
      <c r="AB77" s="1"/>
      <c r="AC77" s="1"/>
      <c r="AD77" s="1"/>
      <c r="AE77" s="1"/>
      <c r="AH77" s="1"/>
      <c r="AI77" s="1"/>
      <c r="AJ77" s="1"/>
      <c r="AK77" s="1">
        <v>16</v>
      </c>
      <c r="AN77" s="8">
        <v>-2.5</v>
      </c>
      <c r="AQ77" s="7">
        <v>-30.25</v>
      </c>
      <c r="AR77" s="1"/>
      <c r="AS77" s="1">
        <v>-6</v>
      </c>
      <c r="AT77" s="1"/>
      <c r="AU77" s="1"/>
      <c r="AV77" s="1"/>
      <c r="AW77" s="1"/>
      <c r="AY77" s="1"/>
      <c r="AZ77" s="1"/>
      <c r="BA77" s="1"/>
      <c r="BB77" s="1"/>
      <c r="BC77" s="1"/>
      <c r="BD77" s="3"/>
      <c r="BE77" s="1"/>
      <c r="BG77" s="1"/>
      <c r="BH77" s="1"/>
      <c r="BI77" s="1"/>
      <c r="BL77" s="1"/>
      <c r="BM77" s="1"/>
      <c r="BN77" s="1"/>
      <c r="BO77" s="1"/>
      <c r="BT77" s="1"/>
      <c r="BU77" s="1"/>
      <c r="BV77" s="1"/>
      <c r="CC77" s="25"/>
    </row>
    <row r="78" spans="1:81" x14ac:dyDescent="0.25">
      <c r="A78" s="1" t="s">
        <v>72</v>
      </c>
      <c r="B78" s="1">
        <v>9</v>
      </c>
      <c r="C78" s="176"/>
      <c r="D78" s="175"/>
      <c r="E78" s="37"/>
      <c r="F78" s="1"/>
      <c r="G78" s="1"/>
      <c r="H78" s="1">
        <v>1</v>
      </c>
      <c r="I78" s="1">
        <v>2</v>
      </c>
      <c r="J78" s="1">
        <v>1</v>
      </c>
      <c r="K78" s="1">
        <v>1</v>
      </c>
      <c r="L78" s="1">
        <v>2</v>
      </c>
      <c r="M78" s="1">
        <v>1</v>
      </c>
      <c r="N78" s="1">
        <v>1</v>
      </c>
      <c r="O78" s="1">
        <v>4</v>
      </c>
      <c r="P78" s="1">
        <v>2</v>
      </c>
      <c r="Q78" s="1">
        <v>2</v>
      </c>
      <c r="R78" s="1">
        <v>2</v>
      </c>
      <c r="S78" s="1">
        <v>5</v>
      </c>
      <c r="T78" s="1">
        <v>3</v>
      </c>
      <c r="U78" s="1">
        <v>1</v>
      </c>
      <c r="V78" s="1">
        <v>6</v>
      </c>
      <c r="W78" s="1">
        <v>7</v>
      </c>
      <c r="X78" s="1">
        <v>4</v>
      </c>
      <c r="Y78" s="1">
        <v>2</v>
      </c>
      <c r="Z78" s="1">
        <v>1</v>
      </c>
      <c r="AA78" s="1"/>
      <c r="AB78" s="1"/>
      <c r="AC78" s="1"/>
      <c r="AD78" s="1"/>
      <c r="AE78" s="1"/>
      <c r="AH78" s="1"/>
      <c r="AI78" s="1"/>
      <c r="AJ78" s="1"/>
      <c r="AK78" s="1">
        <v>14</v>
      </c>
      <c r="AN78" s="8">
        <v>-24</v>
      </c>
      <c r="AQ78" s="7">
        <v>-35.75</v>
      </c>
      <c r="AR78" s="1"/>
      <c r="AS78" s="38">
        <v>7</v>
      </c>
      <c r="AU78" s="1"/>
      <c r="AV78" s="1"/>
      <c r="AW78" s="1"/>
      <c r="AY78" s="1"/>
      <c r="AZ78" s="1"/>
      <c r="BA78" s="1"/>
      <c r="BB78" s="1"/>
      <c r="BC78" s="1"/>
      <c r="BD78" s="3"/>
      <c r="BE78" s="1"/>
      <c r="BG78" s="1"/>
      <c r="BH78" s="1"/>
      <c r="BI78" s="1"/>
      <c r="BL78" s="1"/>
      <c r="BM78" s="1"/>
      <c r="BN78" s="1"/>
      <c r="BO78" s="1"/>
      <c r="BT78" s="1"/>
      <c r="BU78" s="1"/>
      <c r="BV78" s="1"/>
      <c r="CC78" s="25"/>
    </row>
    <row r="79" spans="1:81" x14ac:dyDescent="0.25">
      <c r="A79" s="1" t="s">
        <v>73</v>
      </c>
      <c r="B79" s="1">
        <v>10</v>
      </c>
      <c r="C79" s="176"/>
      <c r="D79" s="175"/>
      <c r="E79" s="37"/>
      <c r="F79" s="1"/>
      <c r="G79" s="1"/>
      <c r="H79" s="1"/>
      <c r="I79" s="1">
        <v>1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3</v>
      </c>
      <c r="S79" s="1">
        <v>7</v>
      </c>
      <c r="T79" s="1">
        <v>1</v>
      </c>
      <c r="U79" s="1">
        <v>1</v>
      </c>
      <c r="V79" s="1">
        <v>1</v>
      </c>
      <c r="W79" s="1">
        <v>2</v>
      </c>
      <c r="X79" s="1">
        <v>2</v>
      </c>
      <c r="Y79" s="1">
        <v>2</v>
      </c>
      <c r="Z79" s="1">
        <v>3</v>
      </c>
      <c r="AA79" s="1">
        <v>2</v>
      </c>
      <c r="AB79" s="1">
        <v>4</v>
      </c>
      <c r="AC79" s="1">
        <v>1</v>
      </c>
      <c r="AD79" s="1">
        <v>20</v>
      </c>
      <c r="AE79" s="1"/>
      <c r="AH79" s="1"/>
      <c r="AI79" s="1"/>
      <c r="AJ79" s="1"/>
      <c r="AK79" s="1">
        <v>17</v>
      </c>
      <c r="AM79" s="8"/>
      <c r="AN79">
        <v>15.75</v>
      </c>
      <c r="AP79" s="8"/>
      <c r="AQ79">
        <v>15.5</v>
      </c>
      <c r="AR79" s="1"/>
      <c r="AS79">
        <v>-0.25</v>
      </c>
      <c r="AU79" s="1"/>
      <c r="AV79" s="1"/>
      <c r="AW79" s="1"/>
      <c r="AY79" s="1"/>
      <c r="AZ79" s="1"/>
      <c r="BA79" s="1"/>
      <c r="BC79" s="1"/>
      <c r="BD79" s="3"/>
      <c r="BE79" s="1"/>
      <c r="BG79" s="1"/>
      <c r="BH79" s="1"/>
      <c r="BI79" s="1"/>
      <c r="BL79" s="1"/>
      <c r="BM79" s="1"/>
      <c r="BN79" s="1"/>
      <c r="BO79" s="1"/>
      <c r="CC79" s="25"/>
    </row>
    <row r="80" spans="1:81" x14ac:dyDescent="0.25">
      <c r="A80" s="1" t="s">
        <v>74</v>
      </c>
      <c r="B80" s="1">
        <v>10</v>
      </c>
      <c r="C80" s="176"/>
      <c r="D80" s="175"/>
      <c r="E80" s="37"/>
      <c r="F80" s="1"/>
      <c r="G80" s="1"/>
      <c r="H80" s="1"/>
      <c r="I80" s="1">
        <v>2</v>
      </c>
      <c r="J80" s="1">
        <v>1</v>
      </c>
      <c r="K80" s="1">
        <v>2</v>
      </c>
      <c r="L80" s="1">
        <v>2</v>
      </c>
      <c r="M80" s="1">
        <v>1</v>
      </c>
      <c r="N80" s="1">
        <v>3</v>
      </c>
      <c r="O80" s="1">
        <v>1</v>
      </c>
      <c r="P80" s="1">
        <v>4</v>
      </c>
      <c r="Q80" s="1">
        <v>1</v>
      </c>
      <c r="R80" s="1">
        <v>3</v>
      </c>
      <c r="S80" s="1">
        <v>2</v>
      </c>
      <c r="T80" s="1">
        <v>1</v>
      </c>
      <c r="U80" s="1">
        <v>1</v>
      </c>
      <c r="V80" s="1">
        <v>1</v>
      </c>
      <c r="W80" s="1">
        <v>1</v>
      </c>
      <c r="X80" s="1">
        <v>3</v>
      </c>
      <c r="Y80" s="1">
        <v>2</v>
      </c>
      <c r="Z80" s="1">
        <v>5</v>
      </c>
      <c r="AA80" s="1"/>
      <c r="AB80" s="1"/>
      <c r="AC80" s="1"/>
      <c r="AD80" s="1"/>
      <c r="AE80" s="1"/>
      <c r="AH80" s="1"/>
      <c r="AI80" s="1"/>
      <c r="AJ80" s="1"/>
      <c r="AK80" s="1">
        <v>17</v>
      </c>
      <c r="AM80" s="8"/>
      <c r="AN80">
        <v>1.75</v>
      </c>
      <c r="AP80" s="8"/>
      <c r="AQ80" s="1">
        <v>1.75</v>
      </c>
      <c r="AR80" s="1"/>
      <c r="AS80" s="38">
        <v>0</v>
      </c>
      <c r="AU80" s="1"/>
      <c r="AV80" s="1"/>
      <c r="AW80" s="1"/>
      <c r="AY80" s="1"/>
      <c r="AZ80" s="1"/>
      <c r="BA80" s="1"/>
      <c r="BC80" s="1"/>
      <c r="BD80" s="3"/>
      <c r="BE80" s="1"/>
      <c r="BG80" s="1"/>
      <c r="BH80" s="1"/>
      <c r="BI80" s="1"/>
      <c r="BL80" s="1"/>
      <c r="BM80" s="1"/>
      <c r="BN80" s="1"/>
      <c r="BO80" s="1"/>
      <c r="CC80" s="25"/>
    </row>
    <row r="81" spans="1:81" x14ac:dyDescent="0.25">
      <c r="A81" s="1" t="s">
        <v>75</v>
      </c>
      <c r="B81" s="1">
        <v>9</v>
      </c>
      <c r="C81" s="176"/>
      <c r="D81" s="175"/>
      <c r="E81" s="37"/>
      <c r="F81" s="1"/>
      <c r="G81" s="1"/>
      <c r="H81" s="1">
        <v>1</v>
      </c>
      <c r="I81" s="1">
        <v>2</v>
      </c>
      <c r="J81" s="1">
        <v>2</v>
      </c>
      <c r="K81" s="1">
        <v>3</v>
      </c>
      <c r="L81" s="1">
        <v>1</v>
      </c>
      <c r="M81" s="1">
        <v>3</v>
      </c>
      <c r="N81" s="1">
        <v>1</v>
      </c>
      <c r="O81" s="1">
        <v>1</v>
      </c>
      <c r="P81" s="1">
        <v>2</v>
      </c>
      <c r="Q81" s="1">
        <v>2</v>
      </c>
      <c r="R81" s="1">
        <v>3</v>
      </c>
      <c r="S81" s="1">
        <v>3</v>
      </c>
      <c r="T81" s="1">
        <v>1</v>
      </c>
      <c r="U81" s="1">
        <v>1</v>
      </c>
      <c r="V81" s="1">
        <v>1</v>
      </c>
      <c r="W81" s="1">
        <v>6</v>
      </c>
      <c r="X81" s="1">
        <v>1</v>
      </c>
      <c r="Y81" s="1">
        <v>5</v>
      </c>
      <c r="Z81" s="1"/>
      <c r="AA81" s="1"/>
      <c r="AB81" s="1"/>
      <c r="AC81" s="1"/>
      <c r="AD81" s="1"/>
      <c r="AE81" s="1"/>
      <c r="AH81" s="1"/>
      <c r="AI81" s="1"/>
      <c r="AJ81" s="1"/>
      <c r="AK81" s="1">
        <v>15</v>
      </c>
      <c r="AN81" s="7">
        <v>-8.25</v>
      </c>
      <c r="AQ81" s="7">
        <v>-17.5</v>
      </c>
      <c r="AS81" s="38">
        <v>1.25</v>
      </c>
      <c r="AU81" s="1"/>
      <c r="AV81" s="1"/>
      <c r="AW81" s="1"/>
      <c r="AY81" s="1"/>
      <c r="AZ81" s="1"/>
      <c r="BA81" s="1"/>
      <c r="BB81" s="1"/>
      <c r="BC81" s="1"/>
      <c r="BD81" s="3"/>
      <c r="BE81" s="1"/>
      <c r="BG81" s="1"/>
      <c r="BH81" s="1"/>
      <c r="BI81" s="1"/>
      <c r="BL81" s="1"/>
      <c r="BM81" s="1"/>
      <c r="BN81" s="1"/>
      <c r="BO81" s="1"/>
      <c r="BT81" s="1"/>
      <c r="BU81" s="1"/>
      <c r="BV81" s="1"/>
      <c r="CC81" s="25"/>
    </row>
    <row r="82" spans="1:81" x14ac:dyDescent="0.25">
      <c r="A82" s="1" t="s">
        <v>76</v>
      </c>
      <c r="B82" s="1">
        <v>9</v>
      </c>
      <c r="C82" s="176"/>
      <c r="D82" s="175"/>
      <c r="E82" s="37"/>
      <c r="F82" s="1"/>
      <c r="G82" s="1"/>
      <c r="H82" s="1">
        <v>2</v>
      </c>
      <c r="I82" s="1">
        <v>2</v>
      </c>
      <c r="J82" s="1">
        <v>1</v>
      </c>
      <c r="K82" s="1">
        <v>1</v>
      </c>
      <c r="L82" s="1">
        <v>1</v>
      </c>
      <c r="M82" s="1">
        <v>1</v>
      </c>
      <c r="N82" s="1">
        <v>2</v>
      </c>
      <c r="O82" s="1">
        <v>1</v>
      </c>
      <c r="P82" s="1">
        <v>2</v>
      </c>
      <c r="Q82" s="1">
        <v>1</v>
      </c>
      <c r="R82" s="1">
        <v>2</v>
      </c>
      <c r="S82" s="1">
        <v>2</v>
      </c>
      <c r="T82" s="1">
        <v>1</v>
      </c>
      <c r="U82" s="1">
        <v>1</v>
      </c>
      <c r="V82" s="1">
        <v>1</v>
      </c>
      <c r="W82" s="1">
        <v>2</v>
      </c>
      <c r="X82" s="1">
        <v>1</v>
      </c>
      <c r="Y82" s="1">
        <v>2</v>
      </c>
      <c r="Z82" s="1">
        <v>1</v>
      </c>
      <c r="AA82" s="1">
        <v>5</v>
      </c>
      <c r="AB82" s="1">
        <v>4</v>
      </c>
      <c r="AC82" s="1">
        <v>14</v>
      </c>
      <c r="AD82" s="1">
        <v>2</v>
      </c>
      <c r="AE82" s="1">
        <v>4</v>
      </c>
      <c r="AH82" s="1"/>
      <c r="AI82" s="1"/>
      <c r="AJ82" s="1"/>
      <c r="AK82" s="1">
        <v>19</v>
      </c>
      <c r="AM82" s="8"/>
      <c r="AN82">
        <v>23.25</v>
      </c>
      <c r="AQ82">
        <v>35</v>
      </c>
      <c r="AR82" s="1"/>
      <c r="AS82" s="38">
        <v>9.25</v>
      </c>
      <c r="AU82" s="1"/>
      <c r="AV82" s="1"/>
      <c r="AW82" s="1"/>
      <c r="AY82" s="1"/>
      <c r="AZ82" s="1"/>
      <c r="BA82" s="1"/>
      <c r="BB82" s="1"/>
      <c r="BC82" s="1"/>
      <c r="BD82" s="3"/>
      <c r="BE82" s="1"/>
      <c r="BG82" s="1"/>
      <c r="BH82" s="1"/>
      <c r="BI82" s="1"/>
      <c r="BL82" s="1"/>
      <c r="BM82" s="1"/>
      <c r="BN82" s="1"/>
      <c r="BO82" s="1"/>
      <c r="BT82" s="1"/>
      <c r="BU82" s="1"/>
      <c r="BV82" s="1"/>
      <c r="CC82" s="25"/>
    </row>
    <row r="83" spans="1:81" x14ac:dyDescent="0.25">
      <c r="A83" s="1" t="s">
        <v>77</v>
      </c>
      <c r="B83" s="1">
        <v>8</v>
      </c>
      <c r="C83" s="176"/>
      <c r="D83" s="175"/>
      <c r="E83" s="37"/>
      <c r="F83" s="1"/>
      <c r="G83" s="1">
        <v>2</v>
      </c>
      <c r="H83" s="1">
        <v>2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5</v>
      </c>
      <c r="Q83" s="1">
        <v>1</v>
      </c>
      <c r="R83" s="1">
        <v>1</v>
      </c>
      <c r="S83" s="1">
        <v>1</v>
      </c>
      <c r="T83" s="1">
        <v>2</v>
      </c>
      <c r="U83" s="1">
        <v>1</v>
      </c>
      <c r="V83" s="1">
        <v>1</v>
      </c>
      <c r="W83" s="1">
        <v>1</v>
      </c>
      <c r="X83" s="1">
        <v>2</v>
      </c>
      <c r="Y83" s="1">
        <v>3</v>
      </c>
      <c r="Z83" s="1">
        <v>4</v>
      </c>
      <c r="AA83" s="1">
        <v>2</v>
      </c>
      <c r="AB83" s="1">
        <v>1</v>
      </c>
      <c r="AC83" s="1">
        <v>1</v>
      </c>
      <c r="AD83" s="1">
        <v>3</v>
      </c>
      <c r="AE83" s="1">
        <v>1</v>
      </c>
      <c r="AH83" s="1"/>
      <c r="AI83" s="1"/>
      <c r="AJ83" s="1"/>
      <c r="AK83" s="1">
        <v>19</v>
      </c>
      <c r="AN83">
        <v>14.25</v>
      </c>
      <c r="AQ83">
        <v>59.25</v>
      </c>
      <c r="AS83" s="86">
        <v>33.75</v>
      </c>
      <c r="BV83" s="1"/>
      <c r="CC83" s="25"/>
    </row>
    <row r="84" spans="1:81" x14ac:dyDescent="0.25">
      <c r="A84" s="1" t="s">
        <v>78</v>
      </c>
      <c r="B84" s="1">
        <v>9</v>
      </c>
      <c r="C84" s="176"/>
      <c r="D84" s="175"/>
      <c r="E84" s="37"/>
      <c r="F84" s="1"/>
      <c r="G84" s="1"/>
      <c r="H84" s="1">
        <v>1</v>
      </c>
      <c r="I84" s="1">
        <v>1</v>
      </c>
      <c r="J84" s="1">
        <v>2</v>
      </c>
      <c r="K84" s="1">
        <v>1</v>
      </c>
      <c r="L84" s="1">
        <v>1</v>
      </c>
      <c r="M84" s="1">
        <v>2</v>
      </c>
      <c r="N84" s="1">
        <v>2</v>
      </c>
      <c r="O84" s="1">
        <v>2</v>
      </c>
      <c r="P84" s="1">
        <v>2</v>
      </c>
      <c r="Q84" s="1">
        <v>2</v>
      </c>
      <c r="R84" s="1">
        <v>1</v>
      </c>
      <c r="S84" s="1">
        <v>1</v>
      </c>
      <c r="T84" s="1">
        <v>1</v>
      </c>
      <c r="U84" s="1">
        <v>3</v>
      </c>
      <c r="V84" s="1">
        <v>3</v>
      </c>
      <c r="W84" s="1">
        <v>3</v>
      </c>
      <c r="X84" s="1">
        <v>1</v>
      </c>
      <c r="Y84" s="1">
        <v>1</v>
      </c>
      <c r="Z84" s="1">
        <v>5</v>
      </c>
      <c r="AA84" s="1">
        <v>6</v>
      </c>
      <c r="AB84" s="1">
        <v>1</v>
      </c>
      <c r="AC84" s="1">
        <v>2</v>
      </c>
      <c r="AD84" s="1">
        <v>2</v>
      </c>
      <c r="AE84" s="1">
        <v>1</v>
      </c>
      <c r="AF84" s="75">
        <v>4</v>
      </c>
      <c r="AH84" s="1"/>
      <c r="AI84" s="1"/>
      <c r="AJ84" s="1"/>
      <c r="AK84" s="1">
        <v>18</v>
      </c>
      <c r="AN84">
        <v>9</v>
      </c>
      <c r="AQ84">
        <v>43.75</v>
      </c>
      <c r="AS84" s="86">
        <v>35.5</v>
      </c>
      <c r="BV84" s="1"/>
      <c r="CC84" s="25"/>
    </row>
    <row r="85" spans="1:81" x14ac:dyDescent="0.25">
      <c r="A85" s="1" t="s">
        <v>79</v>
      </c>
      <c r="B85" s="1">
        <v>10</v>
      </c>
      <c r="C85" s="176"/>
      <c r="D85" s="175"/>
      <c r="E85" s="37"/>
      <c r="F85" s="1"/>
      <c r="G85" s="1"/>
      <c r="H85" s="1"/>
      <c r="I85" s="1">
        <v>1</v>
      </c>
      <c r="J85" s="1">
        <v>1</v>
      </c>
      <c r="K85" s="1">
        <v>2</v>
      </c>
      <c r="L85" s="1">
        <v>3</v>
      </c>
      <c r="M85" s="1">
        <v>2</v>
      </c>
      <c r="N85" s="1">
        <v>2</v>
      </c>
      <c r="O85" s="1">
        <v>2</v>
      </c>
      <c r="P85" s="1">
        <v>1</v>
      </c>
      <c r="Q85" s="1">
        <v>3</v>
      </c>
      <c r="R85" s="1">
        <v>2</v>
      </c>
      <c r="S85" s="1">
        <v>2</v>
      </c>
      <c r="T85" s="1">
        <v>7</v>
      </c>
      <c r="U85" s="1">
        <v>1</v>
      </c>
      <c r="V85" s="1">
        <v>1</v>
      </c>
      <c r="W85" s="1">
        <v>1</v>
      </c>
      <c r="X85" s="1">
        <v>1</v>
      </c>
      <c r="Y85" s="1">
        <v>1</v>
      </c>
      <c r="Z85" s="1">
        <v>3</v>
      </c>
      <c r="AA85" s="1">
        <v>8</v>
      </c>
      <c r="AB85" s="1">
        <v>2</v>
      </c>
      <c r="AC85" s="1">
        <v>3</v>
      </c>
      <c r="AD85" s="1">
        <v>5</v>
      </c>
      <c r="AE85" s="1">
        <v>1</v>
      </c>
      <c r="AH85" s="1"/>
      <c r="AI85" s="1"/>
      <c r="AJ85" s="1"/>
      <c r="AK85" s="1">
        <v>14</v>
      </c>
      <c r="AN85">
        <v>-22.75</v>
      </c>
      <c r="AQ85">
        <v>5.75</v>
      </c>
      <c r="AS85" s="86">
        <v>22.75</v>
      </c>
      <c r="CC85" s="25"/>
    </row>
    <row r="86" spans="1:81" x14ac:dyDescent="0.25">
      <c r="A86" s="1" t="s">
        <v>80</v>
      </c>
      <c r="B86" s="1">
        <v>8</v>
      </c>
      <c r="C86" s="176"/>
      <c r="D86" s="175"/>
      <c r="E86" s="37"/>
      <c r="F86" s="1"/>
      <c r="G86" s="1">
        <v>1</v>
      </c>
      <c r="H86" s="1">
        <v>1</v>
      </c>
      <c r="I86" s="1">
        <v>1</v>
      </c>
      <c r="J86" s="1">
        <v>2</v>
      </c>
      <c r="K86" s="1">
        <v>3</v>
      </c>
      <c r="L86" s="1">
        <v>2</v>
      </c>
      <c r="M86" s="1">
        <v>2</v>
      </c>
      <c r="N86" s="1">
        <v>1</v>
      </c>
      <c r="O86" s="1">
        <v>1</v>
      </c>
      <c r="P86" s="1">
        <v>3</v>
      </c>
      <c r="Q86" s="1">
        <v>1</v>
      </c>
      <c r="R86" s="1">
        <v>1</v>
      </c>
      <c r="S86" s="1">
        <v>5</v>
      </c>
      <c r="T86" s="1">
        <v>3</v>
      </c>
      <c r="U86" s="1">
        <v>7</v>
      </c>
      <c r="V86" s="1">
        <v>2</v>
      </c>
      <c r="W86" s="1">
        <v>1</v>
      </c>
      <c r="X86" s="1">
        <v>2</v>
      </c>
      <c r="Y86" s="1">
        <v>3</v>
      </c>
      <c r="Z86" s="1">
        <v>6</v>
      </c>
      <c r="AA86" s="1">
        <v>3</v>
      </c>
      <c r="AB86" s="1">
        <v>4</v>
      </c>
      <c r="AC86" s="1"/>
      <c r="AD86" s="1"/>
      <c r="AE86" s="1"/>
      <c r="AH86" s="1"/>
      <c r="AI86" s="1"/>
      <c r="AJ86" s="1"/>
      <c r="AK86" s="1">
        <v>14</v>
      </c>
      <c r="AN86">
        <v>-30.75</v>
      </c>
      <c r="AQ86">
        <v>-27</v>
      </c>
      <c r="AS86" s="86">
        <v>1</v>
      </c>
      <c r="BV86" s="1"/>
      <c r="CC86" s="25"/>
    </row>
    <row r="87" spans="1:81" x14ac:dyDescent="0.25">
      <c r="A87" s="1" t="s">
        <v>81</v>
      </c>
      <c r="B87" s="1">
        <v>9</v>
      </c>
      <c r="C87" s="176"/>
      <c r="D87" s="175"/>
      <c r="E87" s="37"/>
      <c r="F87" s="1"/>
      <c r="G87" s="1"/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3</v>
      </c>
      <c r="N87" s="1">
        <v>2</v>
      </c>
      <c r="O87" s="1">
        <v>1</v>
      </c>
      <c r="P87" s="1">
        <v>1</v>
      </c>
      <c r="Q87" s="1">
        <v>4</v>
      </c>
      <c r="R87" s="1">
        <v>1</v>
      </c>
      <c r="S87" s="1">
        <v>6</v>
      </c>
      <c r="T87" s="1">
        <v>1</v>
      </c>
      <c r="U87" s="1">
        <v>2</v>
      </c>
      <c r="V87" s="1">
        <v>1</v>
      </c>
      <c r="W87" s="1">
        <v>3</v>
      </c>
      <c r="X87" s="1">
        <v>1</v>
      </c>
      <c r="Y87" s="1">
        <v>1</v>
      </c>
      <c r="Z87" s="1">
        <v>4</v>
      </c>
      <c r="AA87" s="1">
        <v>3</v>
      </c>
      <c r="AB87" s="1">
        <v>3</v>
      </c>
      <c r="AC87" s="1"/>
      <c r="AD87" s="1"/>
      <c r="AE87" s="1"/>
      <c r="AH87" s="1"/>
      <c r="AI87" s="1"/>
      <c r="AJ87" s="1"/>
      <c r="AK87" s="1">
        <v>16</v>
      </c>
      <c r="AN87">
        <v>0</v>
      </c>
      <c r="AQ87">
        <v>15.75</v>
      </c>
      <c r="AS87" s="86">
        <v>16.5</v>
      </c>
      <c r="BV87" s="1"/>
      <c r="CC87" s="25"/>
    </row>
    <row r="88" spans="1:81" x14ac:dyDescent="0.25">
      <c r="A88" s="1" t="s">
        <v>82</v>
      </c>
      <c r="B88" s="1">
        <v>9</v>
      </c>
      <c r="C88" s="176"/>
      <c r="D88" s="175"/>
      <c r="E88" s="37"/>
      <c r="F88" s="1"/>
      <c r="G88" s="1"/>
      <c r="H88" s="1">
        <v>2</v>
      </c>
      <c r="I88" s="1">
        <v>1</v>
      </c>
      <c r="J88" s="1">
        <v>4</v>
      </c>
      <c r="K88" s="1">
        <v>3</v>
      </c>
      <c r="L88" s="1">
        <v>1</v>
      </c>
      <c r="M88" s="1">
        <v>1</v>
      </c>
      <c r="N88" s="1">
        <v>1</v>
      </c>
      <c r="O88" s="1">
        <v>1</v>
      </c>
      <c r="P88" s="1">
        <v>2</v>
      </c>
      <c r="Q88" s="1">
        <v>3</v>
      </c>
      <c r="R88" s="1">
        <v>2</v>
      </c>
      <c r="S88" s="1">
        <v>1</v>
      </c>
      <c r="T88" s="1">
        <v>2</v>
      </c>
      <c r="U88" s="1">
        <v>1</v>
      </c>
      <c r="V88" s="1">
        <v>1</v>
      </c>
      <c r="W88" s="1">
        <v>2</v>
      </c>
      <c r="X88" s="1">
        <v>4</v>
      </c>
      <c r="Y88" s="1">
        <v>4</v>
      </c>
      <c r="Z88" s="1">
        <v>1</v>
      </c>
      <c r="AA88" s="1">
        <v>7</v>
      </c>
      <c r="AB88" s="1"/>
      <c r="AC88" s="1"/>
      <c r="AD88" s="1"/>
      <c r="AE88" s="1"/>
      <c r="AH88" s="1"/>
      <c r="AI88" s="1"/>
      <c r="AJ88" s="1"/>
      <c r="AK88" s="1">
        <v>16</v>
      </c>
      <c r="AN88">
        <v>-5.75</v>
      </c>
      <c r="AQ88">
        <v>-8.5</v>
      </c>
      <c r="AS88" s="86">
        <v>-5.25</v>
      </c>
      <c r="BV88" s="1"/>
      <c r="CC88" s="25"/>
    </row>
    <row r="89" spans="1:81" x14ac:dyDescent="0.25">
      <c r="A89" s="1" t="s">
        <v>83</v>
      </c>
      <c r="B89" s="1">
        <v>9</v>
      </c>
      <c r="C89" s="176"/>
      <c r="D89" s="175"/>
      <c r="E89" s="37"/>
      <c r="F89" s="1"/>
      <c r="G89" s="1"/>
      <c r="H89" s="1">
        <v>2</v>
      </c>
      <c r="I89" s="1">
        <v>1</v>
      </c>
      <c r="J89" s="1">
        <v>2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1</v>
      </c>
      <c r="Q89" s="1">
        <v>3</v>
      </c>
      <c r="R89" s="1">
        <v>6</v>
      </c>
      <c r="S89" s="1">
        <v>2</v>
      </c>
      <c r="T89" s="1">
        <v>1</v>
      </c>
      <c r="U89" s="1">
        <v>2</v>
      </c>
      <c r="V89" s="1">
        <v>1</v>
      </c>
      <c r="W89" s="1">
        <v>1</v>
      </c>
      <c r="X89" s="1">
        <v>2</v>
      </c>
      <c r="Y89" s="1">
        <v>4</v>
      </c>
      <c r="Z89" s="1">
        <v>3</v>
      </c>
      <c r="AA89" s="1">
        <v>2</v>
      </c>
      <c r="AB89" s="1">
        <v>11</v>
      </c>
      <c r="AC89" s="1">
        <v>1</v>
      </c>
      <c r="AD89" s="1"/>
      <c r="AE89" s="1"/>
      <c r="AH89" s="1"/>
      <c r="AI89" s="1"/>
      <c r="AJ89" s="1"/>
      <c r="AK89" s="1">
        <v>17</v>
      </c>
      <c r="AN89">
        <v>2.75</v>
      </c>
      <c r="AQ89">
        <v>9.75</v>
      </c>
      <c r="AS89" s="86">
        <v>1.25</v>
      </c>
      <c r="BV89" s="1"/>
      <c r="CC89" s="25"/>
    </row>
    <row r="90" spans="1:81" x14ac:dyDescent="0.25">
      <c r="A90" s="1" t="s">
        <v>84</v>
      </c>
      <c r="B90" s="1">
        <v>10</v>
      </c>
      <c r="C90" s="176"/>
      <c r="D90" s="175"/>
      <c r="E90" s="37"/>
      <c r="F90" s="1"/>
      <c r="G90" s="1"/>
      <c r="H90" s="1"/>
      <c r="I90" s="1">
        <v>1</v>
      </c>
      <c r="J90" s="1">
        <v>1</v>
      </c>
      <c r="K90" s="1">
        <v>1</v>
      </c>
      <c r="L90" s="1">
        <v>1</v>
      </c>
      <c r="M90" s="1">
        <v>2</v>
      </c>
      <c r="N90" s="1">
        <v>1</v>
      </c>
      <c r="O90" s="1">
        <v>1</v>
      </c>
      <c r="P90" s="1">
        <v>2</v>
      </c>
      <c r="Q90" s="1">
        <v>3</v>
      </c>
      <c r="R90" s="1">
        <v>1</v>
      </c>
      <c r="S90" s="1">
        <v>2</v>
      </c>
      <c r="T90" s="1">
        <v>7</v>
      </c>
      <c r="U90" s="1">
        <v>2</v>
      </c>
      <c r="V90" s="1">
        <v>1</v>
      </c>
      <c r="W90" s="1">
        <v>2</v>
      </c>
      <c r="X90" s="1">
        <v>1</v>
      </c>
      <c r="Y90" s="1">
        <v>4</v>
      </c>
      <c r="Z90" s="1">
        <v>3</v>
      </c>
      <c r="AA90" s="1">
        <v>5</v>
      </c>
      <c r="AB90" s="1">
        <v>6</v>
      </c>
      <c r="AC90" s="1">
        <v>8</v>
      </c>
      <c r="AD90" s="1">
        <v>3</v>
      </c>
      <c r="AE90" s="1"/>
      <c r="AH90" s="1"/>
      <c r="AI90" s="1"/>
      <c r="AJ90" s="1"/>
      <c r="AK90" s="1">
        <v>16</v>
      </c>
      <c r="AN90">
        <v>4.5</v>
      </c>
      <c r="AQ90">
        <v>4.25</v>
      </c>
      <c r="AS90" s="86">
        <v>-0.25</v>
      </c>
      <c r="CC90" s="25"/>
    </row>
    <row r="91" spans="1:81" x14ac:dyDescent="0.25">
      <c r="A91" s="1" t="s">
        <v>85</v>
      </c>
      <c r="B91" s="1">
        <v>9</v>
      </c>
      <c r="C91" s="176"/>
      <c r="D91" s="175"/>
      <c r="E91" s="37"/>
      <c r="F91" s="1"/>
      <c r="G91" s="1"/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1</v>
      </c>
      <c r="O91" s="1">
        <v>1</v>
      </c>
      <c r="P91" s="1">
        <v>3</v>
      </c>
      <c r="Q91" s="1">
        <v>3</v>
      </c>
      <c r="R91" s="1">
        <v>1</v>
      </c>
      <c r="S91" s="1">
        <v>2</v>
      </c>
      <c r="T91" s="1">
        <v>5</v>
      </c>
      <c r="U91" s="1">
        <v>3</v>
      </c>
      <c r="V91" s="1">
        <v>1</v>
      </c>
      <c r="W91" s="1">
        <v>1</v>
      </c>
      <c r="X91" s="1">
        <v>3</v>
      </c>
      <c r="Y91" s="1">
        <v>1</v>
      </c>
      <c r="Z91" s="1">
        <v>1</v>
      </c>
      <c r="AA91" s="1">
        <v>2</v>
      </c>
      <c r="AB91" s="1">
        <v>5</v>
      </c>
      <c r="AC91" s="1">
        <v>2</v>
      </c>
      <c r="AD91" s="1">
        <v>3</v>
      </c>
      <c r="AE91" s="1"/>
      <c r="AH91" s="1"/>
      <c r="AI91" s="1"/>
      <c r="AJ91" s="1"/>
      <c r="AK91" s="1">
        <v>17</v>
      </c>
      <c r="AM91" s="8"/>
      <c r="AN91">
        <v>9</v>
      </c>
      <c r="AQ91" s="1">
        <v>41</v>
      </c>
      <c r="AR91" s="1"/>
      <c r="AS91" s="86">
        <v>26.25</v>
      </c>
      <c r="AU91" s="1"/>
      <c r="AV91" s="1"/>
      <c r="AW91" s="1"/>
      <c r="AY91" s="1"/>
      <c r="AZ91" s="1"/>
      <c r="BA91" s="1"/>
      <c r="BB91" s="1"/>
      <c r="BC91" s="1"/>
      <c r="BD91" s="3"/>
      <c r="BE91" s="1"/>
      <c r="BG91" s="1"/>
      <c r="BH91" s="1"/>
      <c r="BI91" s="1"/>
      <c r="BL91" s="1"/>
      <c r="BM91" s="1"/>
      <c r="BN91" s="1"/>
      <c r="BO91" s="1"/>
      <c r="BT91" s="1"/>
      <c r="BU91" s="1"/>
      <c r="BV91" s="1"/>
      <c r="CC91" s="25"/>
    </row>
    <row r="92" spans="1:81" x14ac:dyDescent="0.25">
      <c r="A92" s="1" t="s">
        <v>86</v>
      </c>
      <c r="B92" s="1">
        <v>9</v>
      </c>
      <c r="C92" s="176"/>
      <c r="D92" s="175"/>
      <c r="E92" s="37"/>
      <c r="F92" s="1"/>
      <c r="G92" s="1"/>
      <c r="H92" s="1">
        <v>1</v>
      </c>
      <c r="I92" s="1">
        <v>1</v>
      </c>
      <c r="J92" s="1">
        <v>1</v>
      </c>
      <c r="K92" s="1">
        <v>2</v>
      </c>
      <c r="L92" s="1">
        <v>3</v>
      </c>
      <c r="M92" s="1">
        <v>2</v>
      </c>
      <c r="N92" s="1">
        <v>1</v>
      </c>
      <c r="O92" s="1">
        <v>2</v>
      </c>
      <c r="P92" s="1">
        <v>2</v>
      </c>
      <c r="Q92" s="1">
        <v>1</v>
      </c>
      <c r="R92" s="1">
        <v>1</v>
      </c>
      <c r="S92" s="1">
        <v>1</v>
      </c>
      <c r="T92" s="1">
        <v>3</v>
      </c>
      <c r="U92" s="1">
        <v>3</v>
      </c>
      <c r="V92" s="1">
        <v>2</v>
      </c>
      <c r="W92" s="1">
        <v>1</v>
      </c>
      <c r="X92" s="1">
        <v>1</v>
      </c>
      <c r="Y92" s="1">
        <v>1</v>
      </c>
      <c r="Z92" s="1">
        <v>2</v>
      </c>
      <c r="AA92" s="1">
        <v>15</v>
      </c>
      <c r="AB92" s="1">
        <v>1</v>
      </c>
      <c r="AC92" s="1">
        <v>13</v>
      </c>
      <c r="AD92" s="1">
        <v>7</v>
      </c>
      <c r="AE92" s="1"/>
      <c r="AH92" s="1"/>
      <c r="AI92" s="1"/>
      <c r="AJ92" s="1"/>
      <c r="AK92" s="1">
        <v>18</v>
      </c>
      <c r="AM92" s="8"/>
      <c r="AN92">
        <v>3</v>
      </c>
      <c r="AQ92">
        <v>-8</v>
      </c>
      <c r="AR92" s="1"/>
      <c r="AS92" s="86">
        <v>-16.75</v>
      </c>
      <c r="AU92" s="1"/>
      <c r="AV92" s="1"/>
      <c r="AW92" s="1"/>
      <c r="AY92" s="1"/>
      <c r="AZ92" s="1"/>
      <c r="BA92" s="1"/>
      <c r="BB92" s="1"/>
      <c r="BC92" s="1"/>
      <c r="BD92" s="3"/>
      <c r="BE92" s="1"/>
      <c r="BG92" s="1"/>
      <c r="BH92" s="1"/>
      <c r="BI92" s="1"/>
      <c r="BL92" s="1"/>
      <c r="BM92" s="1"/>
      <c r="BN92" s="1"/>
      <c r="BO92" s="1"/>
      <c r="BT92" s="1"/>
      <c r="BU92" s="1"/>
      <c r="BV92" s="1"/>
      <c r="CC92" s="25"/>
    </row>
    <row r="93" spans="1:81" x14ac:dyDescent="0.25">
      <c r="A93" s="1" t="s">
        <v>87</v>
      </c>
      <c r="B93" s="1">
        <v>9</v>
      </c>
      <c r="C93" s="176"/>
      <c r="D93" s="175"/>
      <c r="E93" s="37"/>
      <c r="F93" s="1"/>
      <c r="G93" s="1"/>
      <c r="H93" s="1">
        <v>1</v>
      </c>
      <c r="I93" s="1">
        <v>2</v>
      </c>
      <c r="J93" s="1">
        <v>1</v>
      </c>
      <c r="K93" s="1">
        <v>1</v>
      </c>
      <c r="L93" s="1">
        <v>2</v>
      </c>
      <c r="M93" s="1">
        <v>4</v>
      </c>
      <c r="N93" s="1">
        <v>1</v>
      </c>
      <c r="O93" s="1">
        <v>1</v>
      </c>
      <c r="P93" s="1">
        <v>1</v>
      </c>
      <c r="Q93" s="1">
        <v>5</v>
      </c>
      <c r="R93" s="1">
        <v>2</v>
      </c>
      <c r="S93" s="1">
        <v>2</v>
      </c>
      <c r="T93" s="1">
        <v>6</v>
      </c>
      <c r="U93" s="1">
        <v>3</v>
      </c>
      <c r="V93" s="1">
        <v>3</v>
      </c>
      <c r="W93" s="1">
        <v>1</v>
      </c>
      <c r="X93" s="1">
        <v>1</v>
      </c>
      <c r="Y93" s="1">
        <v>3</v>
      </c>
      <c r="Z93" s="1">
        <v>6</v>
      </c>
      <c r="AA93" s="1">
        <v>1</v>
      </c>
      <c r="AB93" s="1">
        <v>1</v>
      </c>
      <c r="AC93" s="1">
        <v>1</v>
      </c>
      <c r="AD93" s="1">
        <v>4</v>
      </c>
      <c r="AE93" s="1">
        <v>3</v>
      </c>
      <c r="AH93" s="1"/>
      <c r="AI93" s="1"/>
      <c r="AJ93" s="1"/>
      <c r="AK93" s="1">
        <v>13</v>
      </c>
      <c r="AM93" s="8"/>
      <c r="AN93">
        <v>-36</v>
      </c>
      <c r="AQ93" s="1">
        <v>-0.25</v>
      </c>
      <c r="AR93" s="1"/>
      <c r="AS93" s="86">
        <v>30</v>
      </c>
      <c r="AU93" s="1"/>
      <c r="AV93" s="1"/>
      <c r="AW93" s="1"/>
      <c r="AY93" s="1"/>
      <c r="AZ93" s="1"/>
      <c r="BA93" s="1"/>
      <c r="BB93" s="1"/>
      <c r="BC93" s="1"/>
      <c r="BD93" s="3"/>
      <c r="BE93" s="1"/>
      <c r="BG93" s="1"/>
      <c r="BH93" s="1"/>
      <c r="BI93" s="1"/>
      <c r="BL93" s="1"/>
      <c r="BM93" s="1"/>
      <c r="BN93" s="1"/>
      <c r="BO93" s="1"/>
      <c r="BT93" s="1"/>
      <c r="BU93" s="1"/>
      <c r="BV93" s="1"/>
      <c r="CC93" s="25"/>
    </row>
    <row r="94" spans="1:81" x14ac:dyDescent="0.25">
      <c r="A94" s="1" t="s">
        <v>88</v>
      </c>
      <c r="B94" s="1">
        <v>8</v>
      </c>
      <c r="C94" s="176"/>
      <c r="D94" s="175"/>
      <c r="E94" s="37"/>
      <c r="F94" s="1"/>
      <c r="G94" s="1">
        <v>2</v>
      </c>
      <c r="H94" s="1">
        <v>1</v>
      </c>
      <c r="I94" s="1">
        <v>1</v>
      </c>
      <c r="J94" s="1">
        <v>1</v>
      </c>
      <c r="K94" s="1">
        <v>1</v>
      </c>
      <c r="L94" s="1">
        <v>2</v>
      </c>
      <c r="M94" s="1">
        <v>1</v>
      </c>
      <c r="N94" s="1">
        <v>1</v>
      </c>
      <c r="O94" s="1">
        <v>3</v>
      </c>
      <c r="P94" s="1">
        <v>1</v>
      </c>
      <c r="Q94" s="1">
        <v>1</v>
      </c>
      <c r="R94" s="1">
        <v>1</v>
      </c>
      <c r="S94" s="1">
        <v>1</v>
      </c>
      <c r="T94" s="1">
        <v>7</v>
      </c>
      <c r="U94" s="1">
        <v>1</v>
      </c>
      <c r="V94" s="1">
        <v>2</v>
      </c>
      <c r="W94" s="1">
        <v>1</v>
      </c>
      <c r="X94" s="1">
        <v>6</v>
      </c>
      <c r="Y94" s="1">
        <v>5</v>
      </c>
      <c r="Z94" s="1"/>
      <c r="AA94" s="1"/>
      <c r="AB94" s="1"/>
      <c r="AC94" s="1"/>
      <c r="AD94" s="1"/>
      <c r="AE94" s="1"/>
      <c r="AH94" s="1"/>
      <c r="AI94" s="1"/>
      <c r="AJ94" s="1"/>
      <c r="AK94" s="1">
        <v>17</v>
      </c>
      <c r="AM94" s="8"/>
      <c r="AN94">
        <v>4.75</v>
      </c>
      <c r="AQ94" s="1">
        <v>-1.25</v>
      </c>
      <c r="AR94" s="1"/>
      <c r="AS94" s="86">
        <v>-13.75</v>
      </c>
      <c r="AU94" s="1"/>
      <c r="AV94" s="1"/>
      <c r="AW94" s="1"/>
      <c r="AY94" s="1"/>
      <c r="AZ94" s="1"/>
      <c r="BA94" s="1"/>
      <c r="BB94" s="1"/>
      <c r="BC94" s="1"/>
      <c r="BD94" s="3"/>
      <c r="BE94" s="1"/>
      <c r="BG94" s="1"/>
      <c r="BH94" s="1"/>
      <c r="BI94" s="1"/>
      <c r="BL94" s="1"/>
      <c r="BM94" s="1"/>
      <c r="BN94" s="1"/>
      <c r="BO94" s="1"/>
      <c r="BT94" s="1"/>
      <c r="BU94" s="1"/>
      <c r="BV94" s="1"/>
      <c r="CC94" s="25"/>
    </row>
    <row r="95" spans="1:81" x14ac:dyDescent="0.25">
      <c r="A95" s="1" t="s">
        <v>89</v>
      </c>
      <c r="B95" s="1">
        <v>10</v>
      </c>
      <c r="C95" s="176"/>
      <c r="D95" s="175"/>
      <c r="E95" s="37"/>
      <c r="F95" s="1"/>
      <c r="G95" s="1"/>
      <c r="H95" s="1"/>
      <c r="I95" s="1">
        <v>1</v>
      </c>
      <c r="J95" s="1">
        <v>1</v>
      </c>
      <c r="K95" s="1">
        <v>1</v>
      </c>
      <c r="L95" s="1">
        <v>2</v>
      </c>
      <c r="M95" s="1">
        <v>1</v>
      </c>
      <c r="N95" s="1">
        <v>1</v>
      </c>
      <c r="O95" s="1">
        <v>1</v>
      </c>
      <c r="P95" s="1">
        <v>3</v>
      </c>
      <c r="Q95" s="1">
        <v>1</v>
      </c>
      <c r="R95" s="1">
        <v>1</v>
      </c>
      <c r="S95" s="1">
        <v>3</v>
      </c>
      <c r="T95" s="1">
        <v>5</v>
      </c>
      <c r="U95" s="1">
        <v>3</v>
      </c>
      <c r="V95" s="1">
        <v>2</v>
      </c>
      <c r="W95" s="1">
        <v>2</v>
      </c>
      <c r="X95" s="1">
        <v>8</v>
      </c>
      <c r="Y95" s="1">
        <v>1</v>
      </c>
      <c r="Z95" s="1">
        <v>1</v>
      </c>
      <c r="AA95" s="1">
        <v>1</v>
      </c>
      <c r="AB95" s="1">
        <v>8</v>
      </c>
      <c r="AC95" s="1">
        <v>1</v>
      </c>
      <c r="AD95" s="1">
        <v>5</v>
      </c>
      <c r="AE95" s="1">
        <v>9</v>
      </c>
      <c r="AH95" s="1"/>
      <c r="AI95" s="1"/>
      <c r="AJ95" s="1"/>
      <c r="AK95" s="1">
        <v>15</v>
      </c>
      <c r="AM95" s="8"/>
      <c r="AN95">
        <v>5.25</v>
      </c>
      <c r="AP95" s="8"/>
      <c r="AQ95" s="1">
        <v>9.25</v>
      </c>
      <c r="AR95" s="1"/>
      <c r="AS95" s="86">
        <v>4</v>
      </c>
      <c r="AU95" s="1"/>
      <c r="AV95" s="1"/>
      <c r="AW95" s="1"/>
      <c r="AY95" s="1"/>
      <c r="AZ95" s="1"/>
      <c r="BA95" s="1"/>
      <c r="BC95" s="1"/>
      <c r="BD95" s="3"/>
      <c r="BE95" s="1"/>
      <c r="BG95" s="1"/>
      <c r="BH95" s="1"/>
      <c r="BI95" s="1"/>
      <c r="BL95" s="1"/>
      <c r="BM95" s="1"/>
      <c r="BN95" s="1"/>
      <c r="BO95" s="1"/>
      <c r="CC95" s="25"/>
    </row>
    <row r="96" spans="1:81" x14ac:dyDescent="0.25">
      <c r="A96" s="1" t="s">
        <v>90</v>
      </c>
      <c r="B96" s="1">
        <v>8</v>
      </c>
      <c r="C96" s="176"/>
      <c r="D96" s="175"/>
      <c r="E96" s="37"/>
      <c r="F96" s="1"/>
      <c r="G96" s="1">
        <v>1</v>
      </c>
      <c r="H96" s="1">
        <v>2</v>
      </c>
      <c r="I96" s="1">
        <v>1</v>
      </c>
      <c r="J96" s="1">
        <v>1</v>
      </c>
      <c r="K96" s="1">
        <v>2</v>
      </c>
      <c r="L96" s="1">
        <v>1</v>
      </c>
      <c r="M96" s="1">
        <v>2</v>
      </c>
      <c r="N96" s="1">
        <v>2</v>
      </c>
      <c r="O96" s="1">
        <v>1</v>
      </c>
      <c r="P96" s="1">
        <v>1</v>
      </c>
      <c r="Q96" s="1">
        <v>3</v>
      </c>
      <c r="R96" s="1">
        <v>1</v>
      </c>
      <c r="S96" s="1">
        <v>1</v>
      </c>
      <c r="T96" s="1">
        <v>1</v>
      </c>
      <c r="U96" s="1">
        <v>1</v>
      </c>
      <c r="V96" s="1">
        <v>2</v>
      </c>
      <c r="W96" s="1">
        <v>6</v>
      </c>
      <c r="X96" s="1">
        <v>1</v>
      </c>
      <c r="Y96" s="1">
        <v>4</v>
      </c>
      <c r="Z96" s="1">
        <v>3</v>
      </c>
      <c r="AA96" s="1">
        <v>4</v>
      </c>
      <c r="AB96" s="1">
        <v>4</v>
      </c>
      <c r="AC96" s="1">
        <v>1</v>
      </c>
      <c r="AD96" s="1"/>
      <c r="AE96" s="1"/>
      <c r="AH96" s="1"/>
      <c r="AI96" s="1"/>
      <c r="AJ96" s="1"/>
      <c r="AK96" s="1">
        <v>18</v>
      </c>
      <c r="AM96" s="8"/>
      <c r="AN96">
        <v>18.5</v>
      </c>
      <c r="AQ96" s="86">
        <v>23.75</v>
      </c>
      <c r="AR96" s="1"/>
      <c r="AS96" s="1">
        <v>13.75</v>
      </c>
      <c r="AU96" s="1"/>
      <c r="AV96" s="1"/>
      <c r="AW96" s="1"/>
      <c r="AY96" s="1"/>
      <c r="AZ96" s="1"/>
      <c r="BA96" s="1"/>
      <c r="BB96" s="1"/>
      <c r="BC96" s="1"/>
      <c r="BD96" s="3"/>
      <c r="BE96" s="1"/>
      <c r="BG96" s="1"/>
      <c r="BH96" s="1"/>
      <c r="BI96" s="1"/>
      <c r="BL96" s="1"/>
      <c r="BM96" s="1"/>
      <c r="BN96" s="1"/>
      <c r="BO96" s="1"/>
      <c r="BT96" s="1"/>
      <c r="BU96" s="1"/>
      <c r="BV96" s="1"/>
      <c r="CC96" s="25"/>
    </row>
    <row r="97" spans="1:81" x14ac:dyDescent="0.25">
      <c r="A97" s="1" t="s">
        <v>91</v>
      </c>
      <c r="B97" s="1">
        <v>8</v>
      </c>
      <c r="C97" s="176"/>
      <c r="D97" s="175"/>
      <c r="E97" s="37"/>
      <c r="F97" s="1"/>
      <c r="G97" s="1">
        <v>2</v>
      </c>
      <c r="H97" s="1">
        <v>1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3</v>
      </c>
      <c r="O97" s="1">
        <v>1</v>
      </c>
      <c r="P97" s="1">
        <v>1</v>
      </c>
      <c r="Q97" s="1">
        <v>1</v>
      </c>
      <c r="R97" s="1">
        <v>1</v>
      </c>
      <c r="S97" s="1">
        <v>2</v>
      </c>
      <c r="T97" s="1">
        <v>1</v>
      </c>
      <c r="U97" s="1">
        <v>4</v>
      </c>
      <c r="V97" s="1">
        <v>4</v>
      </c>
      <c r="W97" s="1">
        <v>1</v>
      </c>
      <c r="X97" s="1">
        <v>2</v>
      </c>
      <c r="Y97" s="1">
        <v>1</v>
      </c>
      <c r="Z97" s="1">
        <v>19</v>
      </c>
      <c r="AA97" s="1">
        <v>13</v>
      </c>
      <c r="AB97" s="1">
        <v>1</v>
      </c>
      <c r="AC97" s="1">
        <v>4</v>
      </c>
      <c r="AD97" s="1">
        <v>1</v>
      </c>
      <c r="AE97" s="1"/>
      <c r="AH97" s="1"/>
      <c r="AI97" s="1"/>
      <c r="AJ97" s="1"/>
      <c r="AK97" s="1">
        <v>19</v>
      </c>
      <c r="AM97" s="8"/>
      <c r="AN97">
        <v>18.75</v>
      </c>
      <c r="AQ97" s="86">
        <v>-13.5</v>
      </c>
      <c r="AR97" s="1"/>
      <c r="AS97" s="86">
        <v>-33</v>
      </c>
      <c r="AU97" s="1"/>
      <c r="AV97" s="1"/>
      <c r="AW97" s="1"/>
      <c r="AY97" s="1"/>
      <c r="AZ97" s="1"/>
      <c r="BA97" s="1"/>
      <c r="BB97" s="1"/>
      <c r="BC97" s="1"/>
      <c r="BD97" s="3"/>
      <c r="BE97" s="1"/>
      <c r="BG97" s="1"/>
      <c r="BH97" s="1"/>
      <c r="BI97" s="1"/>
      <c r="BL97" s="1"/>
      <c r="BM97" s="1"/>
      <c r="BN97" s="1"/>
      <c r="BO97" s="1"/>
      <c r="BT97" s="1"/>
      <c r="BU97" s="1"/>
      <c r="BV97" s="1"/>
      <c r="CC97" s="25"/>
    </row>
    <row r="98" spans="1:81" x14ac:dyDescent="0.25">
      <c r="A98" s="1" t="s">
        <v>92</v>
      </c>
      <c r="B98" s="1">
        <v>8</v>
      </c>
      <c r="C98" s="176"/>
      <c r="D98" s="175"/>
      <c r="E98" s="37"/>
      <c r="F98" s="1"/>
      <c r="G98" s="1">
        <v>2</v>
      </c>
      <c r="H98" s="1">
        <v>1</v>
      </c>
      <c r="I98" s="1">
        <v>1</v>
      </c>
      <c r="J98" s="1">
        <v>1</v>
      </c>
      <c r="K98" s="1">
        <v>1</v>
      </c>
      <c r="L98" s="1">
        <v>3</v>
      </c>
      <c r="M98" s="1">
        <v>2</v>
      </c>
      <c r="N98" s="1">
        <v>1</v>
      </c>
      <c r="O98" s="1">
        <v>3</v>
      </c>
      <c r="P98" s="1">
        <v>1</v>
      </c>
      <c r="Q98" s="1">
        <v>4</v>
      </c>
      <c r="R98" s="1">
        <v>2</v>
      </c>
      <c r="S98" s="1">
        <v>2</v>
      </c>
      <c r="T98" s="1">
        <v>1</v>
      </c>
      <c r="U98" s="1">
        <v>4</v>
      </c>
      <c r="V98" s="1">
        <v>6</v>
      </c>
      <c r="W98" s="1">
        <v>1</v>
      </c>
      <c r="X98" s="1">
        <v>2</v>
      </c>
      <c r="Y98" s="1">
        <v>3</v>
      </c>
      <c r="Z98" s="1">
        <v>2</v>
      </c>
      <c r="AA98" s="1">
        <v>3</v>
      </c>
      <c r="AB98" s="1">
        <v>1</v>
      </c>
      <c r="AC98" s="1"/>
      <c r="AD98" s="1"/>
      <c r="AE98" s="1"/>
      <c r="AH98" s="1"/>
      <c r="AI98" s="1"/>
      <c r="AJ98" s="1"/>
      <c r="AK98" s="1">
        <v>15</v>
      </c>
      <c r="AM98" s="8"/>
      <c r="AN98">
        <v>-17.25</v>
      </c>
      <c r="AQ98" s="86">
        <v>-6.5</v>
      </c>
      <c r="AR98" s="1"/>
      <c r="AS98" s="86">
        <v>17</v>
      </c>
      <c r="AU98" s="1"/>
      <c r="AV98" s="1"/>
      <c r="AW98" s="1"/>
      <c r="AY98" s="1"/>
      <c r="AZ98" s="1"/>
      <c r="BA98" s="1"/>
      <c r="BB98" s="1"/>
      <c r="BC98" s="1"/>
      <c r="BD98" s="3"/>
      <c r="BE98" s="1"/>
      <c r="BG98" s="1"/>
      <c r="BH98" s="1"/>
      <c r="BI98" s="1"/>
      <c r="BL98" s="1"/>
      <c r="BM98" s="1"/>
      <c r="BN98" s="1"/>
      <c r="BO98" s="1"/>
      <c r="BT98" s="1"/>
      <c r="BU98" s="1"/>
      <c r="BV98" s="1"/>
      <c r="CC98" s="25"/>
    </row>
    <row r="99" spans="1:81" x14ac:dyDescent="0.25">
      <c r="A99" s="1" t="s">
        <v>93</v>
      </c>
      <c r="B99" s="1">
        <v>10</v>
      </c>
      <c r="C99" s="176"/>
      <c r="D99" s="175"/>
      <c r="E99" s="37"/>
      <c r="F99" s="1"/>
      <c r="G99" s="1"/>
      <c r="H99" s="1"/>
      <c r="I99" s="1">
        <v>1</v>
      </c>
      <c r="J99" s="1">
        <v>2</v>
      </c>
      <c r="K99" s="1">
        <v>1</v>
      </c>
      <c r="L99" s="1">
        <v>1</v>
      </c>
      <c r="M99" s="1">
        <v>6</v>
      </c>
      <c r="N99" s="1">
        <v>1</v>
      </c>
      <c r="O99" s="1">
        <v>2</v>
      </c>
      <c r="P99" s="1">
        <v>1</v>
      </c>
      <c r="Q99" s="1">
        <v>2</v>
      </c>
      <c r="R99" s="1">
        <v>1</v>
      </c>
      <c r="S99" s="1">
        <v>1</v>
      </c>
      <c r="T99" s="1">
        <v>1</v>
      </c>
      <c r="U99" s="1">
        <v>4</v>
      </c>
      <c r="V99" s="1">
        <v>1</v>
      </c>
      <c r="W99" s="1">
        <v>1</v>
      </c>
      <c r="X99" s="1">
        <v>1</v>
      </c>
      <c r="Y99" s="1">
        <v>7</v>
      </c>
      <c r="Z99" s="1">
        <v>2</v>
      </c>
      <c r="AA99" s="1">
        <v>2</v>
      </c>
      <c r="AB99" s="1">
        <v>14</v>
      </c>
      <c r="AC99" s="1">
        <v>2</v>
      </c>
      <c r="AD99" s="1">
        <v>4</v>
      </c>
      <c r="AE99" s="1">
        <v>1</v>
      </c>
      <c r="AF99" s="75">
        <v>1</v>
      </c>
      <c r="AG99" s="75">
        <v>2</v>
      </c>
      <c r="AH99" s="1"/>
      <c r="AI99" s="1"/>
      <c r="AJ99" s="1"/>
      <c r="AK99" s="1">
        <v>16</v>
      </c>
      <c r="AM99" s="8"/>
      <c r="AN99">
        <v>3.5</v>
      </c>
      <c r="AQ99" s="86">
        <v>20.5</v>
      </c>
      <c r="AS99" s="86">
        <v>17</v>
      </c>
      <c r="AU99" s="1"/>
      <c r="AV99" s="1"/>
      <c r="AW99" s="1"/>
      <c r="AY99" s="1"/>
      <c r="AZ99" s="1"/>
      <c r="BA99" s="1"/>
      <c r="BC99" s="1"/>
      <c r="BD99" s="3"/>
      <c r="BE99" s="1"/>
      <c r="BG99" s="1"/>
      <c r="BH99" s="1"/>
      <c r="BI99" s="1"/>
      <c r="BL99" s="1"/>
      <c r="BM99" s="1"/>
      <c r="BN99" s="1"/>
      <c r="BO99" s="1"/>
      <c r="BT99" s="1"/>
      <c r="BU99" s="1"/>
      <c r="CC99" s="25"/>
    </row>
    <row r="100" spans="1:81" x14ac:dyDescent="0.25">
      <c r="A100" s="1" t="s">
        <v>94</v>
      </c>
      <c r="B100" s="1">
        <v>9</v>
      </c>
      <c r="C100" s="176"/>
      <c r="D100" s="175"/>
      <c r="E100" s="37"/>
      <c r="F100" s="1"/>
      <c r="G100" s="1"/>
      <c r="H100" s="1">
        <v>1</v>
      </c>
      <c r="I100" s="1">
        <v>1</v>
      </c>
      <c r="J100" s="1">
        <v>1</v>
      </c>
      <c r="K100" s="1">
        <v>1</v>
      </c>
      <c r="L100" s="1">
        <v>2</v>
      </c>
      <c r="M100" s="1">
        <v>1</v>
      </c>
      <c r="N100" s="1">
        <v>1</v>
      </c>
      <c r="O100" s="1">
        <v>1</v>
      </c>
      <c r="P100" s="1">
        <v>1</v>
      </c>
      <c r="Q100" s="1">
        <v>1</v>
      </c>
      <c r="R100" s="1">
        <v>1</v>
      </c>
      <c r="S100" s="1">
        <v>3</v>
      </c>
      <c r="T100" s="1">
        <v>4</v>
      </c>
      <c r="U100" s="1">
        <v>1</v>
      </c>
      <c r="V100" s="1">
        <v>1</v>
      </c>
      <c r="W100" s="1">
        <v>1</v>
      </c>
      <c r="X100" s="1">
        <v>1</v>
      </c>
      <c r="Y100" s="1"/>
      <c r="Z100" s="1"/>
      <c r="AA100" s="1"/>
      <c r="AB100" s="1"/>
      <c r="AC100" s="1"/>
      <c r="AD100" s="1"/>
      <c r="AE100" s="1"/>
      <c r="AH100" s="1"/>
      <c r="AI100" s="1"/>
      <c r="AJ100" s="1"/>
      <c r="AK100" s="1">
        <v>17</v>
      </c>
      <c r="AM100" s="8"/>
      <c r="AN100">
        <v>29.75</v>
      </c>
      <c r="AQ100" s="1">
        <v>41.5</v>
      </c>
      <c r="AR100" s="1"/>
      <c r="AS100" s="86">
        <v>6</v>
      </c>
      <c r="AU100" s="1"/>
      <c r="AV100" s="1"/>
      <c r="AW100" s="1"/>
      <c r="AY100" s="1"/>
      <c r="AZ100" s="1"/>
      <c r="BA100" s="1"/>
      <c r="BB100" s="1"/>
      <c r="BC100" s="1"/>
      <c r="BD100" s="3"/>
      <c r="BE100" s="1"/>
      <c r="BG100" s="1"/>
      <c r="BH100" s="1"/>
      <c r="BI100" s="1"/>
      <c r="BL100" s="1"/>
      <c r="BM100" s="1"/>
      <c r="BN100" s="1"/>
      <c r="BO100" s="1"/>
      <c r="BT100" s="1"/>
      <c r="BU100" s="1"/>
      <c r="BV100" s="1"/>
      <c r="CC100" s="25"/>
    </row>
    <row r="101" spans="1:81" x14ac:dyDescent="0.25">
      <c r="A101" s="1" t="s">
        <v>95</v>
      </c>
      <c r="B101" s="1">
        <v>9</v>
      </c>
      <c r="C101" s="176"/>
      <c r="D101" s="175"/>
      <c r="E101" s="37"/>
      <c r="F101" s="1"/>
      <c r="G101" s="1"/>
      <c r="H101" s="1">
        <v>1</v>
      </c>
      <c r="I101" s="1">
        <v>1</v>
      </c>
      <c r="J101" s="1">
        <v>2</v>
      </c>
      <c r="K101" s="1">
        <v>1</v>
      </c>
      <c r="L101" s="1">
        <v>2</v>
      </c>
      <c r="M101" s="1">
        <v>1</v>
      </c>
      <c r="N101" s="1">
        <v>1</v>
      </c>
      <c r="O101" s="1">
        <v>1</v>
      </c>
      <c r="P101" s="1">
        <v>1</v>
      </c>
      <c r="Q101" s="1">
        <v>4</v>
      </c>
      <c r="R101" s="1">
        <v>1</v>
      </c>
      <c r="S101" s="1">
        <v>2</v>
      </c>
      <c r="T101" s="1">
        <v>2</v>
      </c>
      <c r="U101" s="1">
        <v>2</v>
      </c>
      <c r="V101" s="1">
        <v>3</v>
      </c>
      <c r="W101" s="1">
        <v>1</v>
      </c>
      <c r="X101" s="1">
        <v>9</v>
      </c>
      <c r="Y101" s="1">
        <v>1</v>
      </c>
      <c r="Z101" s="1">
        <v>6</v>
      </c>
      <c r="AA101" s="1">
        <v>2</v>
      </c>
      <c r="AB101" s="1">
        <v>3</v>
      </c>
      <c r="AC101" s="1"/>
      <c r="AD101" s="1"/>
      <c r="AE101" s="1"/>
      <c r="AH101" s="1"/>
      <c r="AI101" s="1"/>
      <c r="AJ101" s="1"/>
      <c r="AK101" s="1">
        <v>16</v>
      </c>
      <c r="AM101" s="8"/>
      <c r="AN101">
        <v>10.5</v>
      </c>
      <c r="AQ101" s="1">
        <v>6</v>
      </c>
      <c r="AR101" s="1"/>
      <c r="AS101" s="87">
        <v>-10.25</v>
      </c>
      <c r="AU101" s="1"/>
      <c r="AV101" s="1"/>
      <c r="AW101" s="1"/>
      <c r="AY101" s="1"/>
      <c r="AZ101" s="1"/>
      <c r="BA101" s="1"/>
      <c r="BB101" s="1"/>
      <c r="BC101" s="1"/>
      <c r="BD101" s="3"/>
      <c r="BE101" s="1"/>
      <c r="BG101" s="1"/>
      <c r="BH101" s="1"/>
      <c r="BI101" s="1"/>
      <c r="BL101" s="1"/>
      <c r="BM101" s="1"/>
      <c r="BN101" s="1"/>
      <c r="BO101" s="1"/>
      <c r="BT101" s="1"/>
      <c r="BU101" s="1"/>
      <c r="BV101" s="1"/>
      <c r="CC101" s="25"/>
    </row>
    <row r="102" spans="1:81" x14ac:dyDescent="0.25">
      <c r="A102" s="1" t="s">
        <v>96</v>
      </c>
      <c r="B102" s="1">
        <v>9</v>
      </c>
      <c r="C102" s="176"/>
      <c r="D102" s="175"/>
      <c r="E102" s="37"/>
      <c r="F102" s="1"/>
      <c r="G102" s="1"/>
      <c r="H102" s="1">
        <v>1</v>
      </c>
      <c r="I102" s="1">
        <v>1</v>
      </c>
      <c r="J102" s="1">
        <v>1</v>
      </c>
      <c r="K102" s="1">
        <v>2</v>
      </c>
      <c r="L102" s="1">
        <v>1</v>
      </c>
      <c r="M102" s="1">
        <v>1</v>
      </c>
      <c r="N102" s="1">
        <v>1</v>
      </c>
      <c r="O102" s="1">
        <v>3</v>
      </c>
      <c r="P102" s="1">
        <v>1</v>
      </c>
      <c r="Q102" s="1">
        <v>1</v>
      </c>
      <c r="R102" s="1">
        <v>5</v>
      </c>
      <c r="S102" s="1">
        <v>3</v>
      </c>
      <c r="T102" s="1">
        <v>1</v>
      </c>
      <c r="U102" s="1">
        <v>3</v>
      </c>
      <c r="V102" s="1">
        <v>5</v>
      </c>
      <c r="W102" s="1">
        <v>6</v>
      </c>
      <c r="X102" s="1">
        <v>1</v>
      </c>
      <c r="Y102" s="1">
        <v>3</v>
      </c>
      <c r="Z102" s="1">
        <v>2</v>
      </c>
      <c r="AA102" s="1"/>
      <c r="AB102" s="1"/>
      <c r="AC102" s="1"/>
      <c r="AD102" s="1"/>
      <c r="AE102" s="1"/>
      <c r="AH102" s="1"/>
      <c r="AI102" s="1"/>
      <c r="AJ102" s="1"/>
      <c r="AK102" s="1">
        <v>15</v>
      </c>
      <c r="AM102" s="8"/>
      <c r="AN102">
        <v>-8.5</v>
      </c>
      <c r="AQ102" s="87">
        <v>-8.25</v>
      </c>
      <c r="AR102" s="1"/>
      <c r="AS102" s="87">
        <v>10.75</v>
      </c>
      <c r="AU102" s="1"/>
      <c r="AV102" s="1"/>
      <c r="AW102" s="1"/>
      <c r="AY102" s="1"/>
      <c r="AZ102" s="1"/>
      <c r="BA102" s="1"/>
      <c r="BB102" s="1"/>
      <c r="BC102" s="1"/>
      <c r="BD102" s="3"/>
      <c r="BE102" s="1"/>
      <c r="BG102" s="1"/>
      <c r="BH102" s="1"/>
      <c r="BI102" s="1"/>
      <c r="BL102" s="1"/>
      <c r="BM102" s="1"/>
      <c r="BN102" s="1"/>
      <c r="BO102" s="1"/>
      <c r="BT102" s="1"/>
      <c r="BU102" s="1"/>
      <c r="BV102" s="1"/>
      <c r="CC102" s="25"/>
    </row>
    <row r="103" spans="1:81" x14ac:dyDescent="0.25">
      <c r="A103" s="1" t="s">
        <v>97</v>
      </c>
      <c r="B103" s="1">
        <v>7</v>
      </c>
      <c r="C103" s="176"/>
      <c r="D103" s="175"/>
      <c r="E103" s="37"/>
      <c r="F103" s="1">
        <v>1</v>
      </c>
      <c r="G103" s="1">
        <v>1</v>
      </c>
      <c r="H103" s="1">
        <v>1</v>
      </c>
      <c r="I103" s="1">
        <v>3</v>
      </c>
      <c r="J103" s="1">
        <v>1</v>
      </c>
      <c r="K103" s="1">
        <v>1</v>
      </c>
      <c r="L103" s="1">
        <v>1</v>
      </c>
      <c r="M103" s="1">
        <v>1</v>
      </c>
      <c r="N103" s="1">
        <v>2</v>
      </c>
      <c r="O103" s="1">
        <v>1</v>
      </c>
      <c r="P103" s="1">
        <v>3</v>
      </c>
      <c r="Q103" s="1">
        <v>4</v>
      </c>
      <c r="R103" s="1">
        <v>1</v>
      </c>
      <c r="S103" s="1">
        <v>2</v>
      </c>
      <c r="T103" s="1">
        <v>1</v>
      </c>
      <c r="U103" s="1">
        <v>2</v>
      </c>
      <c r="V103" s="1">
        <v>4</v>
      </c>
      <c r="W103" s="1">
        <v>4</v>
      </c>
      <c r="X103" s="1">
        <v>1</v>
      </c>
      <c r="Y103" s="1">
        <v>5</v>
      </c>
      <c r="Z103" s="1">
        <v>1</v>
      </c>
      <c r="AA103" s="1">
        <v>3</v>
      </c>
      <c r="AB103" s="1">
        <v>3</v>
      </c>
      <c r="AC103" s="1">
        <v>9</v>
      </c>
      <c r="AD103" s="1">
        <v>2</v>
      </c>
      <c r="AE103" s="1"/>
      <c r="AH103" s="1"/>
      <c r="AI103" s="1"/>
      <c r="AJ103" s="1"/>
      <c r="AK103" s="1">
        <v>17</v>
      </c>
      <c r="AN103">
        <v>1.25</v>
      </c>
      <c r="AQ103" s="87">
        <v>6</v>
      </c>
      <c r="AS103" s="87">
        <v>12.25</v>
      </c>
      <c r="AU103" s="1"/>
      <c r="AV103" s="1"/>
      <c r="AW103" s="1"/>
      <c r="AX103" s="1"/>
      <c r="AY103" s="1"/>
      <c r="AZ103" s="1"/>
      <c r="BA103" s="1"/>
      <c r="BB103" s="1"/>
      <c r="BC103" s="1"/>
      <c r="BD103" s="3"/>
      <c r="BE103" s="1"/>
      <c r="BF103" s="1"/>
      <c r="BG103" s="1"/>
      <c r="BH103" s="1"/>
      <c r="BI103" s="1"/>
      <c r="BJ103" s="1"/>
      <c r="BL103" s="1"/>
      <c r="BM103" s="1"/>
      <c r="BN103" s="1"/>
      <c r="BO103" s="1"/>
      <c r="BP103" s="1"/>
      <c r="BQ103" s="1"/>
      <c r="BR103" s="1"/>
      <c r="BT103" s="1"/>
      <c r="BU103" s="1"/>
      <c r="BV103" s="1"/>
      <c r="CC103" s="25"/>
    </row>
    <row r="104" spans="1:81" x14ac:dyDescent="0.25">
      <c r="A104" s="1" t="s">
        <v>99</v>
      </c>
      <c r="B104" s="1">
        <v>8</v>
      </c>
      <c r="C104" s="176"/>
      <c r="D104" s="175"/>
      <c r="E104" s="37"/>
      <c r="F104" s="1"/>
      <c r="G104" s="1">
        <v>1</v>
      </c>
      <c r="H104" s="1">
        <v>4</v>
      </c>
      <c r="I104" s="1">
        <v>2</v>
      </c>
      <c r="J104" s="1">
        <v>2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2</v>
      </c>
      <c r="Q104" s="1">
        <v>1</v>
      </c>
      <c r="R104" s="1">
        <v>2</v>
      </c>
      <c r="S104" s="1">
        <v>2</v>
      </c>
      <c r="T104" s="1">
        <v>1</v>
      </c>
      <c r="U104" s="1">
        <v>3</v>
      </c>
      <c r="V104" s="1">
        <v>2</v>
      </c>
      <c r="W104" s="1">
        <v>1</v>
      </c>
      <c r="X104" s="1">
        <v>3</v>
      </c>
      <c r="Y104" s="1">
        <v>3</v>
      </c>
      <c r="Z104" s="1">
        <v>1</v>
      </c>
      <c r="AA104" s="1">
        <v>1</v>
      </c>
      <c r="AB104" s="1">
        <v>1</v>
      </c>
      <c r="AC104" s="1">
        <v>2</v>
      </c>
      <c r="AD104" s="1">
        <v>5</v>
      </c>
      <c r="AE104" s="1">
        <v>1</v>
      </c>
      <c r="AF104" s="75">
        <v>12</v>
      </c>
      <c r="AG104" s="75">
        <v>2</v>
      </c>
      <c r="AH104" s="1"/>
      <c r="AI104" s="1"/>
      <c r="AJ104" s="1"/>
      <c r="AK104" s="1">
        <v>17</v>
      </c>
      <c r="AM104" s="8"/>
      <c r="AN104">
        <v>-3</v>
      </c>
      <c r="AQ104" s="87">
        <v>45</v>
      </c>
      <c r="AR104" s="1"/>
      <c r="AS104" s="87">
        <v>40.25</v>
      </c>
      <c r="AU104" s="1"/>
      <c r="AV104" s="1"/>
      <c r="AW104" s="1"/>
      <c r="AY104" s="1"/>
      <c r="AZ104" s="1"/>
      <c r="BA104" s="1"/>
      <c r="BB104" s="1"/>
      <c r="BC104" s="1"/>
      <c r="BD104" s="3"/>
      <c r="BE104" s="1"/>
      <c r="BG104" s="1"/>
      <c r="BH104" s="1"/>
      <c r="BI104" s="1"/>
      <c r="BL104" s="1"/>
      <c r="BM104" s="1"/>
      <c r="BN104" s="1"/>
      <c r="BO104" s="1"/>
      <c r="BT104" s="1"/>
      <c r="BU104" s="1"/>
      <c r="BV104" s="1"/>
      <c r="CC104" s="25"/>
    </row>
    <row r="105" spans="1:81" x14ac:dyDescent="0.25">
      <c r="A105" s="1" t="s">
        <v>100</v>
      </c>
      <c r="B105" s="1">
        <v>9</v>
      </c>
      <c r="C105" s="176"/>
      <c r="D105" s="175"/>
      <c r="E105" s="37"/>
      <c r="F105" s="1"/>
      <c r="G105" s="1"/>
      <c r="H105" s="1">
        <v>1</v>
      </c>
      <c r="I105" s="1">
        <v>2</v>
      </c>
      <c r="J105" s="1">
        <v>2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1</v>
      </c>
      <c r="R105" s="1">
        <v>1</v>
      </c>
      <c r="S105" s="1">
        <v>12</v>
      </c>
      <c r="T105" s="1">
        <v>1</v>
      </c>
      <c r="U105" s="1">
        <v>3</v>
      </c>
      <c r="V105" s="1">
        <v>1</v>
      </c>
      <c r="W105" s="1">
        <v>5</v>
      </c>
      <c r="X105" s="1">
        <v>4</v>
      </c>
      <c r="Y105" s="1">
        <v>4</v>
      </c>
      <c r="Z105" s="1"/>
      <c r="AA105" s="1"/>
      <c r="AB105" s="1"/>
      <c r="AC105" s="1"/>
      <c r="AD105" s="1"/>
      <c r="AE105" s="1"/>
      <c r="AH105" s="1"/>
      <c r="AI105" s="1"/>
      <c r="AJ105" s="1"/>
      <c r="AK105" s="1">
        <v>15</v>
      </c>
      <c r="AN105">
        <v>-11.25</v>
      </c>
      <c r="AQ105" s="87">
        <v>-23.5</v>
      </c>
      <c r="AS105" s="87">
        <v>-5</v>
      </c>
      <c r="BV105" s="1"/>
      <c r="CC105" s="25"/>
    </row>
    <row r="106" spans="1:81" x14ac:dyDescent="0.25">
      <c r="A106" s="1" t="s">
        <v>101</v>
      </c>
      <c r="B106" s="1">
        <v>9</v>
      </c>
      <c r="C106" s="176"/>
      <c r="D106" s="175"/>
      <c r="E106" s="37"/>
      <c r="F106" s="1"/>
      <c r="G106" s="1"/>
      <c r="H106" s="1">
        <v>1</v>
      </c>
      <c r="I106" s="1">
        <v>2</v>
      </c>
      <c r="J106" s="1">
        <v>2</v>
      </c>
      <c r="K106" s="1">
        <v>1</v>
      </c>
      <c r="L106" s="1">
        <v>1</v>
      </c>
      <c r="M106" s="1">
        <v>3</v>
      </c>
      <c r="N106" s="1">
        <v>1</v>
      </c>
      <c r="O106" s="1">
        <v>1</v>
      </c>
      <c r="P106" s="1">
        <v>1</v>
      </c>
      <c r="Q106" s="1">
        <v>1</v>
      </c>
      <c r="R106" s="1">
        <v>4</v>
      </c>
      <c r="S106" s="1">
        <v>1</v>
      </c>
      <c r="T106" s="1">
        <v>1</v>
      </c>
      <c r="U106" s="1">
        <v>1</v>
      </c>
      <c r="V106" s="1">
        <v>3</v>
      </c>
      <c r="W106" s="1">
        <v>1</v>
      </c>
      <c r="X106" s="1">
        <v>4</v>
      </c>
      <c r="Y106" s="1">
        <v>1</v>
      </c>
      <c r="Z106" s="1">
        <v>4</v>
      </c>
      <c r="AA106" s="1">
        <v>1</v>
      </c>
      <c r="AB106" s="1">
        <v>2</v>
      </c>
      <c r="AC106" s="1">
        <v>5</v>
      </c>
      <c r="AD106" s="1">
        <v>12</v>
      </c>
      <c r="AE106" s="1">
        <v>6</v>
      </c>
      <c r="AF106" s="75">
        <v>2</v>
      </c>
      <c r="AH106" s="1"/>
      <c r="AI106" s="1"/>
      <c r="AJ106" s="1"/>
      <c r="AK106" s="1">
        <v>18</v>
      </c>
      <c r="AN106">
        <v>11</v>
      </c>
      <c r="AQ106" s="87">
        <v>30.5</v>
      </c>
      <c r="AS106" s="87">
        <v>13.75</v>
      </c>
      <c r="BV106" s="1"/>
      <c r="CC106" s="25"/>
    </row>
    <row r="107" spans="1:81" x14ac:dyDescent="0.25">
      <c r="A107" s="1" t="s">
        <v>102</v>
      </c>
      <c r="B107" s="1">
        <v>9</v>
      </c>
      <c r="C107" s="176"/>
      <c r="D107" s="175"/>
      <c r="E107" s="37"/>
      <c r="F107" s="1"/>
      <c r="G107" s="1"/>
      <c r="H107" s="1">
        <v>1</v>
      </c>
      <c r="I107" s="1">
        <v>1</v>
      </c>
      <c r="J107" s="1">
        <v>1</v>
      </c>
      <c r="K107" s="1">
        <v>2</v>
      </c>
      <c r="L107" s="1">
        <v>1</v>
      </c>
      <c r="M107" s="1">
        <v>1</v>
      </c>
      <c r="N107" s="1">
        <v>4</v>
      </c>
      <c r="O107" s="1">
        <v>1</v>
      </c>
      <c r="P107" s="1">
        <v>2</v>
      </c>
      <c r="Q107" s="1">
        <v>1</v>
      </c>
      <c r="R107" s="1">
        <v>2</v>
      </c>
      <c r="S107" s="1">
        <v>2</v>
      </c>
      <c r="T107" s="1">
        <v>1</v>
      </c>
      <c r="U107" s="1">
        <v>1</v>
      </c>
      <c r="V107" s="1">
        <v>4</v>
      </c>
      <c r="W107" s="1">
        <v>3</v>
      </c>
      <c r="X107" s="1">
        <v>1</v>
      </c>
      <c r="Y107" s="1">
        <v>4</v>
      </c>
      <c r="Z107" s="1">
        <v>13</v>
      </c>
      <c r="AA107" s="1"/>
      <c r="AB107" s="1"/>
      <c r="AC107" s="1"/>
      <c r="AD107" s="1"/>
      <c r="AE107" s="1"/>
      <c r="AH107" s="1"/>
      <c r="AI107" s="1"/>
      <c r="AJ107" s="1"/>
      <c r="AK107" s="1">
        <v>17</v>
      </c>
      <c r="AN107">
        <v>9.25</v>
      </c>
      <c r="AQ107" s="87">
        <v>-11</v>
      </c>
      <c r="AS107" s="87">
        <v>-20.5</v>
      </c>
      <c r="BV107" s="1"/>
      <c r="CC107" s="25"/>
    </row>
    <row r="108" spans="1:81" x14ac:dyDescent="0.25">
      <c r="A108" s="1" t="s">
        <v>104</v>
      </c>
      <c r="B108" s="1">
        <v>8</v>
      </c>
      <c r="C108" s="176"/>
      <c r="D108" s="175"/>
      <c r="E108" s="37"/>
      <c r="F108" s="1"/>
      <c r="G108" s="1">
        <v>1</v>
      </c>
      <c r="H108" s="1">
        <v>2</v>
      </c>
      <c r="I108" s="1">
        <v>1</v>
      </c>
      <c r="J108" s="1">
        <v>2</v>
      </c>
      <c r="K108" s="1">
        <v>1</v>
      </c>
      <c r="L108" s="1">
        <v>1</v>
      </c>
      <c r="M108" s="1">
        <v>2</v>
      </c>
      <c r="N108" s="1">
        <v>1</v>
      </c>
      <c r="O108" s="1">
        <v>1</v>
      </c>
      <c r="P108" s="1">
        <v>1</v>
      </c>
      <c r="Q108" s="1">
        <v>2</v>
      </c>
      <c r="R108" s="1">
        <v>2</v>
      </c>
      <c r="S108" s="1">
        <v>3</v>
      </c>
      <c r="T108" s="1">
        <v>1</v>
      </c>
      <c r="U108" s="1">
        <v>1</v>
      </c>
      <c r="V108" s="1">
        <v>6</v>
      </c>
      <c r="W108" s="1">
        <v>2</v>
      </c>
      <c r="X108" s="1">
        <v>1</v>
      </c>
      <c r="Y108" s="1">
        <v>6</v>
      </c>
      <c r="Z108" s="1">
        <v>2</v>
      </c>
      <c r="AA108" s="1">
        <v>2</v>
      </c>
      <c r="AB108" s="1">
        <v>3</v>
      </c>
      <c r="AC108" s="1">
        <v>1</v>
      </c>
      <c r="AD108" s="1">
        <v>3</v>
      </c>
      <c r="AE108" s="1">
        <v>1</v>
      </c>
      <c r="AF108" s="75">
        <v>7</v>
      </c>
      <c r="AH108" s="1"/>
      <c r="AI108" s="1"/>
      <c r="AJ108" s="1"/>
      <c r="AK108" s="1">
        <v>17</v>
      </c>
      <c r="AN108">
        <v>15.5</v>
      </c>
      <c r="AQ108" s="87">
        <v>37.5</v>
      </c>
      <c r="AS108" s="87">
        <v>31.5</v>
      </c>
      <c r="BV108" s="1"/>
      <c r="CC108" s="25"/>
    </row>
    <row r="109" spans="1:81" x14ac:dyDescent="0.25">
      <c r="A109" s="1" t="s">
        <v>105</v>
      </c>
      <c r="B109" s="1">
        <v>9</v>
      </c>
      <c r="C109" s="176"/>
      <c r="D109" s="175"/>
      <c r="E109" s="37"/>
      <c r="F109" s="1"/>
      <c r="G109" s="1"/>
      <c r="H109" s="1">
        <v>1</v>
      </c>
      <c r="I109" s="1">
        <v>2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3</v>
      </c>
      <c r="P109" s="1">
        <v>1</v>
      </c>
      <c r="Q109" s="1">
        <v>1</v>
      </c>
      <c r="R109" s="1">
        <v>4</v>
      </c>
      <c r="S109" s="1">
        <v>2</v>
      </c>
      <c r="T109" s="1">
        <v>1</v>
      </c>
      <c r="U109" s="1">
        <v>1</v>
      </c>
      <c r="V109" s="1">
        <v>3</v>
      </c>
      <c r="W109" s="1">
        <v>1</v>
      </c>
      <c r="X109" s="1">
        <v>2</v>
      </c>
      <c r="Y109" s="1">
        <v>5</v>
      </c>
      <c r="Z109" s="1">
        <v>3</v>
      </c>
      <c r="AA109" s="1">
        <v>1</v>
      </c>
      <c r="AB109" s="1">
        <v>3</v>
      </c>
      <c r="AC109" s="1">
        <v>1</v>
      </c>
      <c r="AD109" s="1">
        <v>2</v>
      </c>
      <c r="AE109" s="1">
        <v>3</v>
      </c>
      <c r="AF109" s="75">
        <v>18</v>
      </c>
      <c r="AG109" s="75">
        <v>3</v>
      </c>
      <c r="AH109" s="1"/>
      <c r="AI109" s="1"/>
      <c r="AJ109" s="1"/>
      <c r="AK109" s="1">
        <v>17</v>
      </c>
      <c r="AN109">
        <v>14.25</v>
      </c>
      <c r="AQ109" s="87">
        <v>45.75</v>
      </c>
      <c r="AS109" s="87">
        <v>25.75</v>
      </c>
      <c r="BV109" s="1"/>
      <c r="CC109" s="25"/>
    </row>
    <row r="110" spans="1:81" x14ac:dyDescent="0.25">
      <c r="A110" s="1" t="s">
        <v>106</v>
      </c>
      <c r="B110" s="1">
        <v>9</v>
      </c>
      <c r="C110" s="176"/>
      <c r="D110" s="175"/>
      <c r="E110" s="37"/>
      <c r="F110" s="1"/>
      <c r="G110" s="1"/>
      <c r="H110" s="1">
        <v>1</v>
      </c>
      <c r="I110" s="1">
        <v>2</v>
      </c>
      <c r="J110" s="1">
        <v>1</v>
      </c>
      <c r="K110" s="1">
        <v>2</v>
      </c>
      <c r="L110" s="1">
        <v>3</v>
      </c>
      <c r="M110" s="1">
        <v>1</v>
      </c>
      <c r="N110" s="1">
        <v>1</v>
      </c>
      <c r="O110" s="1">
        <v>1</v>
      </c>
      <c r="P110" s="1">
        <v>3</v>
      </c>
      <c r="Q110" s="1">
        <v>1</v>
      </c>
      <c r="R110" s="1">
        <v>3</v>
      </c>
      <c r="S110" s="1">
        <v>2</v>
      </c>
      <c r="T110" s="1">
        <v>1</v>
      </c>
      <c r="U110" s="1">
        <v>5</v>
      </c>
      <c r="V110" s="1">
        <v>1</v>
      </c>
      <c r="W110" s="1">
        <v>3</v>
      </c>
      <c r="X110" s="1">
        <v>2</v>
      </c>
      <c r="Y110" s="1">
        <v>6</v>
      </c>
      <c r="Z110" s="1">
        <v>5</v>
      </c>
      <c r="AA110" s="1">
        <v>4</v>
      </c>
      <c r="AB110" s="1">
        <v>2</v>
      </c>
      <c r="AC110" s="1">
        <v>5</v>
      </c>
      <c r="AD110" s="1">
        <v>1</v>
      </c>
      <c r="AE110" s="1">
        <v>3</v>
      </c>
      <c r="AH110" s="1"/>
      <c r="AI110" s="1"/>
      <c r="AJ110" s="1"/>
      <c r="AK110" s="1">
        <v>15</v>
      </c>
      <c r="AN110">
        <v>-13.5</v>
      </c>
      <c r="AQ110" s="87">
        <v>2.25</v>
      </c>
      <c r="AS110" s="87">
        <v>10</v>
      </c>
      <c r="BV110" s="1"/>
      <c r="CC110" s="25"/>
    </row>
    <row r="111" spans="1:81" x14ac:dyDescent="0.25">
      <c r="A111" s="1" t="s">
        <v>107</v>
      </c>
      <c r="B111" s="1">
        <v>10</v>
      </c>
      <c r="C111" s="176"/>
      <c r="D111" s="175"/>
      <c r="E111" s="37"/>
      <c r="F111" s="1"/>
      <c r="G111" s="1"/>
      <c r="H111" s="1"/>
      <c r="I111" s="1">
        <v>2</v>
      </c>
      <c r="J111" s="1">
        <v>1</v>
      </c>
      <c r="K111" s="1">
        <v>3</v>
      </c>
      <c r="L111" s="1">
        <v>1</v>
      </c>
      <c r="M111" s="1">
        <v>1</v>
      </c>
      <c r="N111" s="1">
        <v>2</v>
      </c>
      <c r="O111" s="1">
        <v>3</v>
      </c>
      <c r="P111" s="1">
        <v>2</v>
      </c>
      <c r="Q111" s="1">
        <v>2</v>
      </c>
      <c r="R111" s="1">
        <v>1</v>
      </c>
      <c r="S111" s="1">
        <v>3</v>
      </c>
      <c r="T111" s="1">
        <v>3</v>
      </c>
      <c r="U111" s="1">
        <v>1</v>
      </c>
      <c r="V111" s="1">
        <v>2</v>
      </c>
      <c r="W111" s="1">
        <v>2</v>
      </c>
      <c r="X111" s="1">
        <v>2</v>
      </c>
      <c r="Y111" s="1">
        <v>5</v>
      </c>
      <c r="Z111" s="1">
        <v>3</v>
      </c>
      <c r="AA111" s="1">
        <v>1</v>
      </c>
      <c r="AB111" s="1">
        <v>2</v>
      </c>
      <c r="AC111" s="1">
        <v>3</v>
      </c>
      <c r="AD111" s="1">
        <v>4</v>
      </c>
      <c r="AE111" s="1">
        <v>1</v>
      </c>
      <c r="AF111" s="75">
        <v>3</v>
      </c>
      <c r="AG111" s="75">
        <v>2</v>
      </c>
      <c r="AH111" s="1"/>
      <c r="AI111" s="1"/>
      <c r="AJ111" s="1"/>
      <c r="AK111" s="1">
        <v>15</v>
      </c>
      <c r="AN111">
        <v>-8.25</v>
      </c>
      <c r="AQ111" s="88">
        <v>31.25</v>
      </c>
      <c r="AS111" s="88">
        <v>39.5</v>
      </c>
      <c r="CC111" s="25"/>
    </row>
    <row r="112" spans="1:81" x14ac:dyDescent="0.25">
      <c r="A112" s="1" t="s">
        <v>108</v>
      </c>
      <c r="B112" s="1">
        <v>9</v>
      </c>
      <c r="C112" s="176"/>
      <c r="D112" s="175"/>
      <c r="E112" s="37"/>
      <c r="F112" s="1"/>
      <c r="G112" s="1"/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2</v>
      </c>
      <c r="O112" s="1">
        <v>3</v>
      </c>
      <c r="P112" s="1">
        <v>1</v>
      </c>
      <c r="Q112" s="1">
        <v>1</v>
      </c>
      <c r="R112" s="1">
        <v>1</v>
      </c>
      <c r="S112" s="1">
        <v>2</v>
      </c>
      <c r="T112" s="1">
        <v>2</v>
      </c>
      <c r="U112" s="1">
        <v>2</v>
      </c>
      <c r="V112" s="1">
        <v>4</v>
      </c>
      <c r="W112" s="1">
        <v>2</v>
      </c>
      <c r="X112" s="1">
        <v>2</v>
      </c>
      <c r="Y112" s="1">
        <v>2</v>
      </c>
      <c r="Z112" s="1">
        <v>3</v>
      </c>
      <c r="AA112" s="1">
        <v>2</v>
      </c>
      <c r="AB112" s="1"/>
      <c r="AC112" s="1"/>
      <c r="AD112" s="1"/>
      <c r="AE112" s="1"/>
      <c r="AH112" s="1"/>
      <c r="AI112" s="1"/>
      <c r="AJ112" s="1"/>
      <c r="AK112" s="1">
        <v>18</v>
      </c>
      <c r="AN112">
        <v>17.75</v>
      </c>
      <c r="AQ112" s="88">
        <v>32.75</v>
      </c>
      <c r="AS112" s="88">
        <v>12.5</v>
      </c>
      <c r="BV112" s="1"/>
      <c r="CC112" s="25"/>
    </row>
    <row r="113" spans="1:81" x14ac:dyDescent="0.25">
      <c r="A113" s="1" t="s">
        <v>109</v>
      </c>
      <c r="B113" s="1">
        <v>9</v>
      </c>
      <c r="C113" s="176"/>
      <c r="D113" s="175"/>
      <c r="E113" s="37"/>
      <c r="F113" s="1"/>
      <c r="G113" s="1"/>
      <c r="H113" s="1">
        <v>1</v>
      </c>
      <c r="I113" s="1">
        <v>1</v>
      </c>
      <c r="J113" s="1">
        <v>2</v>
      </c>
      <c r="K113" s="1">
        <v>1</v>
      </c>
      <c r="L113" s="1">
        <v>1</v>
      </c>
      <c r="M113" s="1">
        <v>2</v>
      </c>
      <c r="N113" s="1">
        <v>1</v>
      </c>
      <c r="O113" s="1">
        <v>2</v>
      </c>
      <c r="P113" s="1">
        <v>5</v>
      </c>
      <c r="Q113" s="1">
        <v>1</v>
      </c>
      <c r="R113" s="1">
        <v>1</v>
      </c>
      <c r="S113" s="1">
        <v>1</v>
      </c>
      <c r="T113" s="1">
        <v>2</v>
      </c>
      <c r="U113" s="1">
        <v>1</v>
      </c>
      <c r="V113" s="1">
        <v>5</v>
      </c>
      <c r="W113" s="1">
        <v>4</v>
      </c>
      <c r="X113" s="1">
        <v>1</v>
      </c>
      <c r="Y113" s="1">
        <v>2</v>
      </c>
      <c r="Z113" s="1">
        <v>5</v>
      </c>
      <c r="AA113" s="1">
        <v>15</v>
      </c>
      <c r="AB113" s="1"/>
      <c r="AC113" s="1"/>
      <c r="AD113" s="1"/>
      <c r="AE113" s="1"/>
      <c r="AH113" s="1"/>
      <c r="AI113" s="1"/>
      <c r="AJ113" s="1"/>
      <c r="AK113" s="1">
        <v>15</v>
      </c>
      <c r="AM113" s="8"/>
      <c r="AN113">
        <v>0.75</v>
      </c>
      <c r="AQ113" s="88">
        <v>-22</v>
      </c>
      <c r="AR113" s="1"/>
      <c r="AS113" s="88">
        <v>-18.75</v>
      </c>
      <c r="AU113" s="1"/>
      <c r="AV113" s="1"/>
      <c r="AW113" s="1"/>
      <c r="AY113" s="1"/>
      <c r="AZ113" s="1"/>
      <c r="BA113" s="1"/>
      <c r="BB113" s="1"/>
      <c r="BC113" s="1"/>
      <c r="BD113" s="3"/>
      <c r="BE113" s="1"/>
      <c r="BG113" s="1"/>
      <c r="BH113" s="1"/>
      <c r="BI113" s="1"/>
      <c r="BL113" s="1"/>
      <c r="BM113" s="1"/>
      <c r="BN113" s="1"/>
      <c r="BO113" s="1"/>
      <c r="BT113" s="1"/>
      <c r="BU113" s="1"/>
      <c r="BV113" s="1"/>
      <c r="CC113" s="25"/>
    </row>
    <row r="114" spans="1:81" x14ac:dyDescent="0.25">
      <c r="A114" s="1" t="s">
        <v>110</v>
      </c>
      <c r="B114" s="1">
        <v>9</v>
      </c>
      <c r="C114" s="176"/>
      <c r="D114" s="175"/>
      <c r="E114" s="37"/>
      <c r="F114" s="1"/>
      <c r="G114" s="1"/>
      <c r="H114" s="1">
        <v>1</v>
      </c>
      <c r="I114" s="1">
        <v>1</v>
      </c>
      <c r="J114" s="1">
        <v>1</v>
      </c>
      <c r="K114" s="1">
        <v>3</v>
      </c>
      <c r="L114" s="1">
        <v>1</v>
      </c>
      <c r="M114" s="1">
        <v>1</v>
      </c>
      <c r="N114" s="1">
        <v>2</v>
      </c>
      <c r="O114" s="1">
        <v>3</v>
      </c>
      <c r="P114" s="1">
        <v>1</v>
      </c>
      <c r="Q114" s="1">
        <v>2</v>
      </c>
      <c r="R114" s="1">
        <v>2</v>
      </c>
      <c r="S114" s="1">
        <v>3</v>
      </c>
      <c r="T114" s="1">
        <v>2</v>
      </c>
      <c r="U114" s="1">
        <v>1</v>
      </c>
      <c r="V114" s="1">
        <v>4</v>
      </c>
      <c r="W114" s="1">
        <v>3</v>
      </c>
      <c r="X114" s="1">
        <v>1</v>
      </c>
      <c r="Y114" s="1">
        <v>1</v>
      </c>
      <c r="Z114" s="1">
        <v>1</v>
      </c>
      <c r="AA114" s="1">
        <v>1</v>
      </c>
      <c r="AB114" s="1"/>
      <c r="AC114" s="1"/>
      <c r="AD114" s="1"/>
      <c r="AE114" s="1"/>
      <c r="AH114" s="1"/>
      <c r="AI114" s="1"/>
      <c r="AJ114" s="1"/>
      <c r="AK114" s="1">
        <v>15</v>
      </c>
      <c r="AM114" s="8"/>
      <c r="AN114">
        <v>-4.5</v>
      </c>
      <c r="AQ114" s="88">
        <v>20.25</v>
      </c>
      <c r="AR114" s="1"/>
      <c r="AS114" s="88">
        <v>25.5</v>
      </c>
      <c r="AU114" s="1"/>
      <c r="AV114" s="1"/>
      <c r="AW114" s="1"/>
      <c r="AY114" s="1"/>
      <c r="AZ114" s="1"/>
      <c r="BA114" s="1"/>
      <c r="BB114" s="1"/>
      <c r="BC114" s="1"/>
      <c r="BD114" s="3"/>
      <c r="BE114" s="1"/>
      <c r="BG114" s="1"/>
      <c r="BH114" s="1"/>
      <c r="BI114" s="1"/>
      <c r="BL114" s="1"/>
      <c r="BM114" s="1"/>
      <c r="BN114" s="1"/>
      <c r="BO114" s="1"/>
      <c r="BT114" s="1"/>
      <c r="BU114" s="1"/>
      <c r="BV114" s="1"/>
      <c r="CC114" s="25"/>
    </row>
    <row r="115" spans="1:81" x14ac:dyDescent="0.25">
      <c r="A115" s="1" t="s">
        <v>111</v>
      </c>
      <c r="B115" s="1">
        <v>9</v>
      </c>
      <c r="C115" s="176"/>
      <c r="D115" s="175"/>
      <c r="E115" s="37"/>
      <c r="F115" s="1"/>
      <c r="G115" s="1"/>
      <c r="H115" s="1">
        <v>1</v>
      </c>
      <c r="I115" s="1">
        <v>1</v>
      </c>
      <c r="J115" s="1">
        <v>1</v>
      </c>
      <c r="K115" s="1">
        <v>1</v>
      </c>
      <c r="L115" s="1">
        <v>1</v>
      </c>
      <c r="M115" s="1">
        <v>1</v>
      </c>
      <c r="N115" s="1">
        <v>3</v>
      </c>
      <c r="O115" s="1">
        <v>4</v>
      </c>
      <c r="P115" s="1">
        <v>1</v>
      </c>
      <c r="Q115" s="1">
        <v>1</v>
      </c>
      <c r="R115" s="1">
        <v>4</v>
      </c>
      <c r="S115" s="1">
        <v>2</v>
      </c>
      <c r="T115" s="1">
        <v>3</v>
      </c>
      <c r="U115" s="1">
        <v>3</v>
      </c>
      <c r="V115" s="1">
        <v>1</v>
      </c>
      <c r="W115" s="1">
        <v>5</v>
      </c>
      <c r="X115" s="1">
        <v>1</v>
      </c>
      <c r="Y115" s="1">
        <v>2</v>
      </c>
      <c r="Z115" s="1">
        <v>2</v>
      </c>
      <c r="AA115" s="1">
        <v>2</v>
      </c>
      <c r="AB115" s="1">
        <v>3</v>
      </c>
      <c r="AC115" s="1">
        <v>8</v>
      </c>
      <c r="AD115" s="1">
        <v>2</v>
      </c>
      <c r="AE115" s="1"/>
      <c r="AH115" s="1"/>
      <c r="AI115" s="1"/>
      <c r="AJ115" s="1"/>
      <c r="AK115" s="1">
        <v>15</v>
      </c>
      <c r="AM115" s="8"/>
      <c r="AN115">
        <v>-3.75</v>
      </c>
      <c r="AQ115" s="88">
        <v>11</v>
      </c>
      <c r="AR115" s="1"/>
      <c r="AS115" s="88">
        <v>22</v>
      </c>
      <c r="AU115" s="1"/>
      <c r="AV115" s="1"/>
      <c r="AW115" s="1"/>
      <c r="AY115" s="1"/>
      <c r="AZ115" s="1"/>
      <c r="BA115" s="1"/>
      <c r="BB115" s="1"/>
      <c r="BC115" s="1"/>
      <c r="BD115" s="3"/>
      <c r="BE115" s="1"/>
      <c r="BG115" s="1"/>
      <c r="BH115" s="1"/>
      <c r="BI115" s="1"/>
      <c r="BL115" s="1"/>
      <c r="BM115" s="1"/>
      <c r="BN115" s="1"/>
      <c r="BO115" s="1"/>
      <c r="BT115" s="1"/>
      <c r="BU115" s="1"/>
      <c r="BV115" s="1"/>
      <c r="CC115" s="25"/>
    </row>
    <row r="116" spans="1:81" x14ac:dyDescent="0.25">
      <c r="A116" s="1" t="s">
        <v>112</v>
      </c>
      <c r="B116" s="1">
        <v>10</v>
      </c>
      <c r="C116" s="176"/>
      <c r="D116" s="175"/>
      <c r="E116" s="37"/>
      <c r="F116" s="1"/>
      <c r="G116" s="1"/>
      <c r="H116" s="1"/>
      <c r="I116" s="1">
        <v>1</v>
      </c>
      <c r="J116" s="1">
        <v>2</v>
      </c>
      <c r="K116" s="1">
        <v>1</v>
      </c>
      <c r="L116" s="1">
        <v>2</v>
      </c>
      <c r="M116" s="1">
        <v>1</v>
      </c>
      <c r="N116" s="1">
        <v>2</v>
      </c>
      <c r="O116" s="1">
        <v>2</v>
      </c>
      <c r="P116" s="1">
        <v>1</v>
      </c>
      <c r="Q116" s="1">
        <v>2</v>
      </c>
      <c r="R116" s="1">
        <v>1</v>
      </c>
      <c r="S116" s="1">
        <v>1</v>
      </c>
      <c r="T116" s="1">
        <v>2</v>
      </c>
      <c r="U116" s="1">
        <v>2</v>
      </c>
      <c r="V116" s="1">
        <v>3</v>
      </c>
      <c r="W116" s="1">
        <v>1</v>
      </c>
      <c r="X116" s="1">
        <v>2</v>
      </c>
      <c r="Y116" s="1">
        <v>2</v>
      </c>
      <c r="Z116" s="1">
        <v>4</v>
      </c>
      <c r="AA116" s="1">
        <v>1</v>
      </c>
      <c r="AB116" s="1">
        <v>1</v>
      </c>
      <c r="AC116" s="1">
        <v>1</v>
      </c>
      <c r="AD116" s="1">
        <v>1</v>
      </c>
      <c r="AE116" s="1">
        <v>1</v>
      </c>
      <c r="AF116" s="75">
        <v>5</v>
      </c>
      <c r="AG116" s="75">
        <v>11</v>
      </c>
      <c r="AH116" s="1"/>
      <c r="AI116" s="1"/>
      <c r="AJ116" s="1"/>
      <c r="AK116" s="1">
        <v>17</v>
      </c>
      <c r="AM116" s="8"/>
      <c r="AN116">
        <v>17.25</v>
      </c>
      <c r="AQ116" s="88">
        <v>63.75</v>
      </c>
      <c r="AS116" s="88">
        <v>46.5</v>
      </c>
      <c r="AU116" s="1"/>
      <c r="AV116" s="1"/>
      <c r="AW116" s="1"/>
      <c r="AY116" s="1"/>
      <c r="AZ116" s="1"/>
      <c r="BA116" s="1"/>
      <c r="BC116" s="1"/>
      <c r="BD116" s="3"/>
      <c r="BE116" s="1"/>
      <c r="BG116" s="1"/>
      <c r="BH116" s="1"/>
      <c r="BI116" s="1"/>
      <c r="BL116" s="1"/>
      <c r="BM116" s="1"/>
      <c r="BN116" s="1"/>
      <c r="BO116" s="1"/>
      <c r="BT116" s="1"/>
      <c r="BU116" s="1"/>
      <c r="CC116" s="25"/>
    </row>
    <row r="117" spans="1:81" x14ac:dyDescent="0.25">
      <c r="A117" s="1" t="s">
        <v>113</v>
      </c>
      <c r="B117" s="1">
        <v>9</v>
      </c>
      <c r="C117" s="176"/>
      <c r="D117" s="175"/>
      <c r="E117" s="37"/>
      <c r="F117" s="1"/>
      <c r="G117" s="1"/>
      <c r="H117" s="1">
        <v>4</v>
      </c>
      <c r="I117" s="1">
        <v>1</v>
      </c>
      <c r="J117" s="1">
        <v>1</v>
      </c>
      <c r="K117" s="1">
        <v>1</v>
      </c>
      <c r="L117" s="1">
        <v>1</v>
      </c>
      <c r="M117" s="1">
        <v>3</v>
      </c>
      <c r="N117" s="1">
        <v>1</v>
      </c>
      <c r="O117" s="1">
        <v>1</v>
      </c>
      <c r="P117" s="1">
        <v>1</v>
      </c>
      <c r="Q117" s="1">
        <v>1</v>
      </c>
      <c r="R117" s="1">
        <v>1</v>
      </c>
      <c r="S117" s="1">
        <v>1</v>
      </c>
      <c r="T117" s="1">
        <v>6</v>
      </c>
      <c r="U117" s="1">
        <v>1</v>
      </c>
      <c r="V117" s="1">
        <v>1</v>
      </c>
      <c r="W117" s="1">
        <v>4</v>
      </c>
      <c r="X117" s="1">
        <v>7</v>
      </c>
      <c r="Y117" s="1">
        <v>6</v>
      </c>
      <c r="Z117" s="1">
        <v>4</v>
      </c>
      <c r="AA117" s="1">
        <v>3</v>
      </c>
      <c r="AB117" s="1">
        <v>4</v>
      </c>
      <c r="AC117" s="1">
        <v>2</v>
      </c>
      <c r="AD117" s="1">
        <v>4</v>
      </c>
      <c r="AE117" s="1">
        <v>3</v>
      </c>
      <c r="AH117" s="1"/>
      <c r="AI117" s="1"/>
      <c r="AJ117" s="1"/>
      <c r="AK117" s="1">
        <v>16</v>
      </c>
      <c r="AM117" s="8"/>
      <c r="AN117">
        <v>3.75</v>
      </c>
      <c r="AQ117" s="1">
        <v>-3.75</v>
      </c>
      <c r="AR117" s="1"/>
      <c r="AS117" s="88">
        <v>-3.5</v>
      </c>
      <c r="AU117" s="1"/>
      <c r="AV117" s="1"/>
      <c r="AW117" s="1"/>
      <c r="AY117" s="1"/>
      <c r="AZ117" s="1"/>
      <c r="BA117" s="1"/>
      <c r="BB117" s="1"/>
      <c r="BC117" s="1"/>
      <c r="BD117" s="3"/>
      <c r="BE117" s="1"/>
      <c r="BG117" s="1"/>
      <c r="BH117" s="1"/>
      <c r="BI117" s="1"/>
      <c r="BL117" s="1"/>
      <c r="BM117" s="1"/>
      <c r="BN117" s="1"/>
      <c r="BO117" s="1"/>
      <c r="BT117" s="1"/>
      <c r="BU117" s="1"/>
      <c r="BV117" s="1"/>
      <c r="CC117" s="25"/>
    </row>
    <row r="118" spans="1:81" x14ac:dyDescent="0.25">
      <c r="A118" s="1" t="s">
        <v>114</v>
      </c>
      <c r="B118" s="1">
        <v>10</v>
      </c>
      <c r="C118" s="176"/>
      <c r="D118" s="175"/>
      <c r="E118" s="37"/>
      <c r="F118" s="1"/>
      <c r="G118" s="1"/>
      <c r="H118" s="1"/>
      <c r="I118" s="1">
        <v>3</v>
      </c>
      <c r="J118" s="1">
        <v>1</v>
      </c>
      <c r="K118" s="1">
        <v>1</v>
      </c>
      <c r="L118" s="1">
        <v>1</v>
      </c>
      <c r="M118" s="1">
        <v>1</v>
      </c>
      <c r="N118" s="1">
        <v>4</v>
      </c>
      <c r="O118" s="1">
        <v>1</v>
      </c>
      <c r="P118" s="1">
        <v>2</v>
      </c>
      <c r="Q118" s="1">
        <v>5</v>
      </c>
      <c r="R118" s="1">
        <v>1</v>
      </c>
      <c r="S118" s="1">
        <v>3</v>
      </c>
      <c r="T118" s="1">
        <v>1</v>
      </c>
      <c r="U118" s="1">
        <v>2</v>
      </c>
      <c r="V118" s="1">
        <v>3</v>
      </c>
      <c r="W118" s="1">
        <v>2</v>
      </c>
      <c r="X118" s="1">
        <v>1</v>
      </c>
      <c r="Y118" s="1">
        <v>1</v>
      </c>
      <c r="Z118" s="1">
        <v>4</v>
      </c>
      <c r="AA118" s="1">
        <v>3</v>
      </c>
      <c r="AB118" s="1">
        <v>8</v>
      </c>
      <c r="AC118" s="1">
        <v>3</v>
      </c>
      <c r="AD118" s="1"/>
      <c r="AE118" s="1"/>
      <c r="AH118" s="1"/>
      <c r="AI118" s="1"/>
      <c r="AJ118" s="1"/>
      <c r="AK118" s="1">
        <v>14</v>
      </c>
      <c r="AM118" s="8"/>
      <c r="AN118">
        <v>-22.25</v>
      </c>
      <c r="AQ118" s="88">
        <v>-6.25</v>
      </c>
      <c r="AS118" s="88">
        <v>10.25</v>
      </c>
      <c r="AU118" s="1"/>
      <c r="AV118" s="1"/>
      <c r="AW118" s="1"/>
      <c r="AY118" s="1"/>
      <c r="AZ118" s="1"/>
      <c r="BA118" s="1"/>
      <c r="BC118" s="1"/>
      <c r="BD118" s="3"/>
      <c r="BE118" s="1"/>
      <c r="BG118" s="1"/>
      <c r="BH118" s="1"/>
      <c r="BI118" s="1"/>
      <c r="BL118" s="1"/>
      <c r="BM118" s="1"/>
      <c r="BN118" s="1"/>
      <c r="BO118" s="1"/>
      <c r="BT118" s="1"/>
      <c r="BU118" s="1"/>
      <c r="CC118" s="25"/>
    </row>
    <row r="119" spans="1:81" x14ac:dyDescent="0.25">
      <c r="A119" s="1" t="s">
        <v>115</v>
      </c>
      <c r="B119" s="1">
        <v>9</v>
      </c>
      <c r="C119" s="176"/>
      <c r="D119" s="175"/>
      <c r="E119" s="37"/>
      <c r="F119" s="1"/>
      <c r="G119" s="1"/>
      <c r="H119" s="1">
        <v>2</v>
      </c>
      <c r="I119" s="1">
        <v>2</v>
      </c>
      <c r="J119" s="1">
        <v>2</v>
      </c>
      <c r="K119" s="1">
        <v>1</v>
      </c>
      <c r="L119" s="1">
        <v>1</v>
      </c>
      <c r="M119" s="1">
        <v>1</v>
      </c>
      <c r="N119" s="1">
        <v>2</v>
      </c>
      <c r="O119" s="1">
        <v>2</v>
      </c>
      <c r="P119" s="1">
        <v>2</v>
      </c>
      <c r="Q119" s="1">
        <v>4</v>
      </c>
      <c r="R119" s="1">
        <v>2</v>
      </c>
      <c r="S119" s="1">
        <v>1</v>
      </c>
      <c r="T119" s="1">
        <v>1</v>
      </c>
      <c r="U119" s="1">
        <v>3</v>
      </c>
      <c r="V119" s="1">
        <v>3</v>
      </c>
      <c r="W119" s="1">
        <v>4</v>
      </c>
      <c r="X119" s="1">
        <v>2</v>
      </c>
      <c r="Y119" s="1">
        <v>2</v>
      </c>
      <c r="Z119" s="1">
        <v>4</v>
      </c>
      <c r="AA119" s="1">
        <v>2</v>
      </c>
      <c r="AB119" s="1">
        <v>1</v>
      </c>
      <c r="AC119" s="1">
        <v>11</v>
      </c>
      <c r="AD119" s="1">
        <v>2</v>
      </c>
      <c r="AE119" s="1">
        <v>1</v>
      </c>
      <c r="AH119" s="1"/>
      <c r="AI119" s="1"/>
      <c r="AJ119" s="1"/>
      <c r="AK119" s="1">
        <v>15</v>
      </c>
      <c r="AM119" s="8"/>
      <c r="AN119">
        <v>-13</v>
      </c>
      <c r="AQ119" s="89">
        <v>3.5</v>
      </c>
      <c r="AR119" s="1"/>
      <c r="AS119" s="89">
        <v>20.5</v>
      </c>
      <c r="AU119" s="1"/>
      <c r="AV119" s="1"/>
      <c r="AW119" s="1"/>
      <c r="AY119" s="1"/>
      <c r="AZ119" s="1"/>
      <c r="BA119" s="1"/>
      <c r="BB119" s="1"/>
      <c r="BC119" s="1"/>
      <c r="BD119" s="3"/>
      <c r="BE119" s="1"/>
      <c r="BG119" s="1"/>
      <c r="BH119" s="1"/>
      <c r="BI119" s="1"/>
      <c r="BL119" s="1"/>
      <c r="BM119" s="1"/>
      <c r="BN119" s="1"/>
      <c r="BO119" s="1"/>
      <c r="BT119" s="1"/>
      <c r="BU119" s="1"/>
      <c r="BV119" s="1"/>
      <c r="CC119" s="25"/>
    </row>
    <row r="120" spans="1:81" x14ac:dyDescent="0.25">
      <c r="A120" s="1" t="s">
        <v>116</v>
      </c>
      <c r="B120" s="1">
        <v>8</v>
      </c>
      <c r="C120" s="176"/>
      <c r="D120" s="175"/>
      <c r="E120" s="37"/>
      <c r="F120" s="1"/>
      <c r="G120" s="1">
        <v>1</v>
      </c>
      <c r="H120" s="1">
        <v>2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1</v>
      </c>
      <c r="P120" s="1">
        <v>2</v>
      </c>
      <c r="Q120" s="1">
        <v>3</v>
      </c>
      <c r="R120" s="1">
        <v>2</v>
      </c>
      <c r="S120" s="1">
        <v>1</v>
      </c>
      <c r="T120" s="1">
        <v>4</v>
      </c>
      <c r="U120" s="1">
        <v>1</v>
      </c>
      <c r="V120" s="1">
        <v>3</v>
      </c>
      <c r="W120" s="1">
        <v>1</v>
      </c>
      <c r="X120" s="1">
        <v>5</v>
      </c>
      <c r="Y120" s="1">
        <v>1</v>
      </c>
      <c r="Z120" s="1">
        <v>5</v>
      </c>
      <c r="AA120" s="1">
        <v>3</v>
      </c>
      <c r="AB120" s="1">
        <v>3</v>
      </c>
      <c r="AC120" s="1">
        <v>5</v>
      </c>
      <c r="AD120" s="1"/>
      <c r="AE120" s="1"/>
      <c r="AH120" s="1"/>
      <c r="AI120" s="1"/>
      <c r="AJ120" s="1"/>
      <c r="AK120" s="1">
        <v>17</v>
      </c>
      <c r="AM120" s="8"/>
      <c r="AN120">
        <v>14.5</v>
      </c>
      <c r="AQ120" s="89">
        <v>21</v>
      </c>
      <c r="AR120" s="1"/>
      <c r="AS120" s="89">
        <v>2.25</v>
      </c>
      <c r="AU120" s="1"/>
      <c r="AV120" s="1"/>
      <c r="AW120" s="1"/>
      <c r="AY120" s="1"/>
      <c r="AZ120" s="1"/>
      <c r="BA120" s="1"/>
      <c r="BB120" s="1"/>
      <c r="BC120" s="1"/>
      <c r="BD120" s="3"/>
      <c r="BE120" s="1"/>
      <c r="BG120" s="1"/>
      <c r="BH120" s="1"/>
      <c r="BI120" s="1"/>
      <c r="BL120" s="1"/>
      <c r="BM120" s="1"/>
      <c r="BN120" s="1"/>
      <c r="BO120" s="1"/>
      <c r="BT120" s="1"/>
      <c r="BU120" s="1"/>
      <c r="BV120" s="1"/>
      <c r="CC120" s="25"/>
    </row>
    <row r="121" spans="1:81" x14ac:dyDescent="0.25">
      <c r="A121" s="1" t="s">
        <v>117</v>
      </c>
      <c r="B121" s="1">
        <v>9</v>
      </c>
      <c r="C121" s="176"/>
      <c r="D121" s="175"/>
      <c r="E121" s="37"/>
      <c r="F121" s="1"/>
      <c r="G121" s="1"/>
      <c r="H121" s="1">
        <v>1</v>
      </c>
      <c r="I121" s="1">
        <v>2</v>
      </c>
      <c r="J121" s="1">
        <v>2</v>
      </c>
      <c r="K121" s="1">
        <v>2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1</v>
      </c>
      <c r="R121" s="1">
        <v>1</v>
      </c>
      <c r="S121" s="1">
        <v>6</v>
      </c>
      <c r="T121" s="1">
        <v>1</v>
      </c>
      <c r="U121" s="1">
        <v>3</v>
      </c>
      <c r="V121" s="1">
        <v>1</v>
      </c>
      <c r="W121" s="1">
        <v>4</v>
      </c>
      <c r="X121" s="1">
        <v>2</v>
      </c>
      <c r="Y121" s="1">
        <v>1</v>
      </c>
      <c r="Z121" s="1">
        <v>3</v>
      </c>
      <c r="AA121" s="1">
        <v>4</v>
      </c>
      <c r="AB121" s="1"/>
      <c r="AC121" s="1"/>
      <c r="AD121" s="1"/>
      <c r="AE121" s="1"/>
      <c r="AH121" s="1"/>
      <c r="AI121" s="1"/>
      <c r="AJ121" s="1"/>
      <c r="AK121" s="1">
        <v>16</v>
      </c>
      <c r="AM121" s="8"/>
      <c r="AN121">
        <v>8</v>
      </c>
      <c r="AQ121" s="1">
        <v>14.75</v>
      </c>
      <c r="AR121" s="1"/>
      <c r="AS121" s="89">
        <v>10.75</v>
      </c>
      <c r="AU121" s="1"/>
      <c r="AV121" s="1"/>
      <c r="AW121" s="1"/>
      <c r="AY121" s="1"/>
      <c r="AZ121" s="1"/>
      <c r="BA121" s="1"/>
      <c r="BB121" s="1"/>
      <c r="BC121" s="1"/>
      <c r="BD121" s="3"/>
      <c r="BE121" s="1"/>
      <c r="BG121" s="1"/>
      <c r="BH121" s="1"/>
      <c r="BI121" s="1"/>
      <c r="BL121" s="1"/>
      <c r="BM121" s="1"/>
      <c r="BN121" s="1"/>
      <c r="BO121" s="1"/>
      <c r="BT121" s="1"/>
      <c r="BU121" s="1"/>
      <c r="BV121" s="1"/>
      <c r="CC121" s="25"/>
    </row>
    <row r="122" spans="1:81" x14ac:dyDescent="0.25">
      <c r="A122" s="1" t="s">
        <v>119</v>
      </c>
      <c r="B122" s="1">
        <v>9</v>
      </c>
      <c r="C122" s="176"/>
      <c r="D122" s="175"/>
      <c r="E122" s="37"/>
      <c r="F122" s="1"/>
      <c r="G122" s="1"/>
      <c r="H122" s="1">
        <v>1</v>
      </c>
      <c r="I122" s="1">
        <v>1</v>
      </c>
      <c r="J122" s="1">
        <v>1</v>
      </c>
      <c r="K122" s="1">
        <v>2</v>
      </c>
      <c r="L122" s="1">
        <v>2</v>
      </c>
      <c r="M122" s="1">
        <v>1</v>
      </c>
      <c r="N122" s="1">
        <v>3</v>
      </c>
      <c r="O122" s="1">
        <v>1</v>
      </c>
      <c r="P122" s="1">
        <v>1</v>
      </c>
      <c r="Q122" s="1">
        <v>3</v>
      </c>
      <c r="R122" s="1">
        <v>6</v>
      </c>
      <c r="S122" s="1">
        <v>4</v>
      </c>
      <c r="T122" s="1">
        <v>4</v>
      </c>
      <c r="U122" s="1">
        <v>1</v>
      </c>
      <c r="V122" s="1">
        <v>2</v>
      </c>
      <c r="W122" s="1">
        <v>1</v>
      </c>
      <c r="X122" s="1">
        <v>3</v>
      </c>
      <c r="Y122" s="1">
        <v>1</v>
      </c>
      <c r="Z122" s="1"/>
      <c r="AA122" s="1"/>
      <c r="AB122" s="1"/>
      <c r="AC122" s="1"/>
      <c r="AD122" s="1"/>
      <c r="AE122" s="1"/>
      <c r="AH122" s="1"/>
      <c r="AI122" s="1"/>
      <c r="AJ122" s="1"/>
      <c r="AK122" s="1">
        <v>13</v>
      </c>
      <c r="AM122" s="8"/>
      <c r="AN122">
        <v>-34.5</v>
      </c>
      <c r="AQ122" s="89">
        <v>-15.25</v>
      </c>
      <c r="AR122" s="1"/>
      <c r="AS122" s="89">
        <v>6.25</v>
      </c>
      <c r="AU122" s="1"/>
      <c r="AV122" s="1"/>
      <c r="AW122" s="1"/>
      <c r="AY122" s="1"/>
      <c r="AZ122" s="1"/>
      <c r="BA122" s="1"/>
      <c r="BB122" s="1"/>
      <c r="BC122" s="1"/>
      <c r="BD122" s="3"/>
      <c r="BE122" s="1"/>
      <c r="BG122" s="1"/>
      <c r="BH122" s="1"/>
      <c r="BI122" s="1"/>
      <c r="BL122" s="1"/>
      <c r="BM122" s="1"/>
      <c r="BN122" s="1"/>
      <c r="BO122" s="1"/>
      <c r="BT122" s="1"/>
      <c r="BU122" s="1"/>
      <c r="BV122" s="1"/>
      <c r="CC122" s="25"/>
    </row>
    <row r="123" spans="1:81" x14ac:dyDescent="0.25">
      <c r="A123" s="1" t="s">
        <v>120</v>
      </c>
      <c r="B123" s="1">
        <v>9</v>
      </c>
      <c r="C123" s="176"/>
      <c r="D123" s="175"/>
      <c r="E123" s="37"/>
      <c r="F123" s="1"/>
      <c r="G123" s="1"/>
      <c r="H123" s="1">
        <v>1</v>
      </c>
      <c r="I123" s="1">
        <v>1</v>
      </c>
      <c r="J123" s="1">
        <v>1</v>
      </c>
      <c r="K123" s="1">
        <v>1</v>
      </c>
      <c r="L123" s="1">
        <v>2</v>
      </c>
      <c r="M123" s="1">
        <v>1</v>
      </c>
      <c r="N123" s="1">
        <v>1</v>
      </c>
      <c r="O123" s="1">
        <v>1</v>
      </c>
      <c r="P123" s="1">
        <v>1</v>
      </c>
      <c r="Q123" s="1">
        <v>1</v>
      </c>
      <c r="R123" s="1">
        <v>6</v>
      </c>
      <c r="S123" s="1">
        <v>1</v>
      </c>
      <c r="T123" s="1">
        <v>1</v>
      </c>
      <c r="U123" s="1">
        <v>1</v>
      </c>
      <c r="V123" s="1">
        <v>2</v>
      </c>
      <c r="W123" s="1">
        <v>2</v>
      </c>
      <c r="X123" s="1">
        <v>5</v>
      </c>
      <c r="Y123" s="1">
        <v>3</v>
      </c>
      <c r="Z123" s="1">
        <v>9</v>
      </c>
      <c r="AA123" s="1">
        <v>8</v>
      </c>
      <c r="AB123" s="1">
        <v>1</v>
      </c>
      <c r="AC123" s="1"/>
      <c r="AD123" s="1"/>
      <c r="AE123" s="1"/>
      <c r="AH123" s="1"/>
      <c r="AI123" s="1"/>
      <c r="AJ123" s="1"/>
      <c r="AK123" s="1">
        <v>17</v>
      </c>
      <c r="AM123" s="8"/>
      <c r="AN123">
        <v>24.25</v>
      </c>
      <c r="AQ123" s="89">
        <v>6</v>
      </c>
      <c r="AR123" s="1"/>
      <c r="AS123" s="89">
        <v>-20.75</v>
      </c>
      <c r="AU123" s="1"/>
      <c r="AV123" s="1"/>
      <c r="AW123" s="1"/>
      <c r="AY123" s="1"/>
      <c r="AZ123" s="1"/>
      <c r="BA123" s="1"/>
      <c r="BB123" s="1"/>
      <c r="BC123" s="1"/>
      <c r="BD123" s="3"/>
      <c r="BE123" s="1"/>
      <c r="BG123" s="1"/>
      <c r="BH123" s="1"/>
      <c r="BI123" s="1"/>
      <c r="BL123" s="1"/>
      <c r="BM123" s="1"/>
      <c r="BN123" s="1"/>
      <c r="BO123" s="1"/>
      <c r="BT123" s="1"/>
      <c r="BU123" s="1"/>
      <c r="BV123" s="1"/>
      <c r="CC123" s="25"/>
    </row>
    <row r="124" spans="1:81" x14ac:dyDescent="0.25">
      <c r="A124" s="1" t="s">
        <v>121</v>
      </c>
      <c r="B124" s="1">
        <v>7</v>
      </c>
      <c r="C124" s="176"/>
      <c r="D124" s="175"/>
      <c r="E124" s="37"/>
      <c r="F124" s="1">
        <v>1</v>
      </c>
      <c r="G124" s="1">
        <v>1</v>
      </c>
      <c r="H124" s="1">
        <v>1</v>
      </c>
      <c r="I124" s="1">
        <v>1</v>
      </c>
      <c r="J124" s="1">
        <v>1</v>
      </c>
      <c r="K124" s="1">
        <v>1</v>
      </c>
      <c r="L124" s="1">
        <v>2</v>
      </c>
      <c r="M124" s="1">
        <v>1</v>
      </c>
      <c r="N124" s="1">
        <v>1</v>
      </c>
      <c r="O124" s="1">
        <v>1</v>
      </c>
      <c r="P124" s="1">
        <v>3</v>
      </c>
      <c r="Q124" s="1">
        <v>2</v>
      </c>
      <c r="R124" s="1">
        <v>1</v>
      </c>
      <c r="S124" s="1">
        <v>1</v>
      </c>
      <c r="T124" s="1">
        <v>1</v>
      </c>
      <c r="U124" s="1">
        <v>1</v>
      </c>
      <c r="V124" s="1">
        <v>11</v>
      </c>
      <c r="W124" s="1">
        <v>5</v>
      </c>
      <c r="X124" s="1">
        <v>1</v>
      </c>
      <c r="Y124" s="1">
        <v>2</v>
      </c>
      <c r="Z124" s="1">
        <v>3</v>
      </c>
      <c r="AA124" s="1">
        <v>2</v>
      </c>
      <c r="AB124" s="1">
        <v>7</v>
      </c>
      <c r="AC124" s="1">
        <v>1</v>
      </c>
      <c r="AD124" s="1">
        <v>7</v>
      </c>
      <c r="AE124" s="1">
        <v>1</v>
      </c>
      <c r="AF124" s="75">
        <v>7</v>
      </c>
      <c r="AH124" s="1"/>
      <c r="AI124" s="1"/>
      <c r="AJ124" s="1"/>
      <c r="AK124" s="1">
        <v>16</v>
      </c>
      <c r="AM124" s="8"/>
      <c r="AN124" s="1">
        <v>28</v>
      </c>
      <c r="AO124" s="1"/>
      <c r="AP124" s="8"/>
      <c r="AQ124" s="89">
        <v>22.5</v>
      </c>
      <c r="AR124" s="1"/>
      <c r="AS124" s="1">
        <v>26</v>
      </c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3"/>
      <c r="BE124" s="1"/>
      <c r="BF124" s="1"/>
      <c r="BG124" s="1"/>
      <c r="BH124" s="1"/>
      <c r="BI124" s="1"/>
      <c r="BJ124" s="1"/>
      <c r="BL124" s="1"/>
      <c r="BM124" s="1"/>
      <c r="BN124" s="1"/>
      <c r="BO124" s="1"/>
      <c r="BP124" s="1"/>
      <c r="BQ124" s="1"/>
      <c r="BR124" s="1"/>
      <c r="BT124" s="1"/>
      <c r="BU124" s="1"/>
      <c r="BV124" s="1"/>
      <c r="CC124" s="25"/>
    </row>
    <row r="125" spans="1:81" x14ac:dyDescent="0.25">
      <c r="A125" s="1" t="s">
        <v>122</v>
      </c>
      <c r="B125" s="1">
        <v>10</v>
      </c>
      <c r="C125" s="176"/>
      <c r="D125" s="175"/>
      <c r="E125" s="37"/>
      <c r="F125" s="1"/>
      <c r="G125" s="1"/>
      <c r="H125" s="1"/>
      <c r="I125" s="1">
        <v>1</v>
      </c>
      <c r="J125" s="1">
        <v>5</v>
      </c>
      <c r="K125" s="1">
        <v>1</v>
      </c>
      <c r="L125" s="1">
        <v>1</v>
      </c>
      <c r="M125" s="1">
        <v>1</v>
      </c>
      <c r="N125" s="1">
        <v>1</v>
      </c>
      <c r="O125" s="1">
        <v>1</v>
      </c>
      <c r="P125" s="1">
        <v>1</v>
      </c>
      <c r="Q125" s="1">
        <v>2</v>
      </c>
      <c r="R125" s="1">
        <v>4</v>
      </c>
      <c r="S125" s="1">
        <v>2</v>
      </c>
      <c r="T125" s="1">
        <v>2</v>
      </c>
      <c r="U125" s="1">
        <v>1</v>
      </c>
      <c r="V125" s="1">
        <v>6</v>
      </c>
      <c r="W125" s="1">
        <v>2</v>
      </c>
      <c r="X125" s="1">
        <v>8</v>
      </c>
      <c r="Y125" s="1">
        <v>2</v>
      </c>
      <c r="Z125" s="1">
        <v>1</v>
      </c>
      <c r="AA125" s="1">
        <v>1</v>
      </c>
      <c r="AB125" s="1">
        <v>5</v>
      </c>
      <c r="AC125" s="1"/>
      <c r="AD125" s="1"/>
      <c r="AE125" s="1"/>
      <c r="AH125" s="1"/>
      <c r="AI125" s="1"/>
      <c r="AJ125" s="1"/>
      <c r="AK125" s="1">
        <v>14</v>
      </c>
      <c r="AM125" s="8"/>
      <c r="AN125">
        <v>-19</v>
      </c>
      <c r="AQ125" s="89">
        <v>-12.5</v>
      </c>
      <c r="AS125" s="89">
        <v>0.75</v>
      </c>
      <c r="AU125" s="1"/>
      <c r="AV125" s="1"/>
      <c r="AW125" s="1"/>
      <c r="AY125" s="1"/>
      <c r="AZ125" s="1"/>
      <c r="BA125" s="1"/>
      <c r="BC125" s="1"/>
      <c r="BD125" s="3"/>
      <c r="BE125" s="1"/>
      <c r="BG125" s="1"/>
      <c r="BH125" s="1"/>
      <c r="BI125" s="1"/>
      <c r="BL125" s="1"/>
      <c r="BM125" s="1"/>
      <c r="BN125" s="1"/>
      <c r="BO125" s="1"/>
      <c r="BT125" s="1"/>
      <c r="BU125" s="1"/>
      <c r="CC125" s="25"/>
    </row>
    <row r="126" spans="1:81" x14ac:dyDescent="0.25">
      <c r="A126" s="1" t="s">
        <v>123</v>
      </c>
      <c r="B126" s="1">
        <v>10</v>
      </c>
      <c r="C126" s="176"/>
      <c r="D126" s="175"/>
      <c r="E126" s="37"/>
      <c r="F126" s="1"/>
      <c r="G126" s="1"/>
      <c r="H126" s="1"/>
      <c r="I126" s="1">
        <v>1</v>
      </c>
      <c r="J126" s="1">
        <v>2</v>
      </c>
      <c r="K126" s="1">
        <v>2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1</v>
      </c>
      <c r="R126" s="1">
        <v>1</v>
      </c>
      <c r="S126" s="1">
        <v>4</v>
      </c>
      <c r="T126" s="1">
        <v>3</v>
      </c>
      <c r="U126" s="1">
        <v>2</v>
      </c>
      <c r="V126" s="1">
        <v>1</v>
      </c>
      <c r="W126" s="1">
        <v>3</v>
      </c>
      <c r="X126" s="1">
        <v>2</v>
      </c>
      <c r="Y126" s="1">
        <v>1</v>
      </c>
      <c r="Z126" s="1">
        <v>2</v>
      </c>
      <c r="AA126" s="1">
        <v>4</v>
      </c>
      <c r="AB126" s="1">
        <v>5</v>
      </c>
      <c r="AC126" s="1">
        <v>6</v>
      </c>
      <c r="AD126" s="1"/>
      <c r="AE126" s="1"/>
      <c r="AH126" s="1"/>
      <c r="AI126" s="1"/>
      <c r="AJ126" s="1"/>
      <c r="AK126" s="1">
        <v>18</v>
      </c>
      <c r="AM126" s="8"/>
      <c r="AN126">
        <v>16.25</v>
      </c>
      <c r="AQ126" s="89">
        <v>27</v>
      </c>
      <c r="AS126" s="89">
        <v>10.75</v>
      </c>
      <c r="AU126" s="1"/>
      <c r="AV126" s="1"/>
      <c r="AW126" s="1"/>
      <c r="AY126" s="1"/>
      <c r="AZ126" s="1"/>
      <c r="BA126" s="1"/>
      <c r="BC126" s="1"/>
      <c r="BD126" s="3"/>
      <c r="BE126" s="1"/>
      <c r="BG126" s="1"/>
      <c r="BH126" s="1"/>
      <c r="BI126" s="1"/>
      <c r="BL126" s="1"/>
      <c r="BM126" s="1"/>
      <c r="BN126" s="1"/>
      <c r="BO126" s="1"/>
      <c r="BT126" s="1"/>
      <c r="BU126" s="1"/>
      <c r="CC126" s="25"/>
    </row>
    <row r="127" spans="1:81" x14ac:dyDescent="0.25">
      <c r="A127" s="1" t="s">
        <v>125</v>
      </c>
      <c r="B127" s="1">
        <v>10</v>
      </c>
      <c r="C127" s="176"/>
      <c r="D127" s="175"/>
      <c r="E127" s="37"/>
      <c r="F127" s="1"/>
      <c r="G127" s="1"/>
      <c r="H127" s="1"/>
      <c r="I127" s="1">
        <v>1</v>
      </c>
      <c r="J127" s="1">
        <v>2</v>
      </c>
      <c r="K127" s="1">
        <v>1</v>
      </c>
      <c r="L127" s="1">
        <v>1</v>
      </c>
      <c r="M127" s="1">
        <v>1</v>
      </c>
      <c r="N127" s="1">
        <v>2</v>
      </c>
      <c r="O127" s="1">
        <v>1</v>
      </c>
      <c r="P127" s="1">
        <v>3</v>
      </c>
      <c r="Q127" s="1">
        <v>3</v>
      </c>
      <c r="R127" s="1">
        <v>1</v>
      </c>
      <c r="S127" s="1">
        <v>3</v>
      </c>
      <c r="T127" s="1">
        <v>2</v>
      </c>
      <c r="U127" s="1">
        <v>1</v>
      </c>
      <c r="V127" s="1">
        <v>1</v>
      </c>
      <c r="W127" s="1">
        <v>3</v>
      </c>
      <c r="X127" s="1">
        <v>6</v>
      </c>
      <c r="Y127" s="1">
        <v>2</v>
      </c>
      <c r="Z127" s="1">
        <v>1</v>
      </c>
      <c r="AA127" s="1">
        <v>9</v>
      </c>
      <c r="AB127" s="1">
        <v>8</v>
      </c>
      <c r="AC127" s="1">
        <v>1</v>
      </c>
      <c r="AD127" s="1"/>
      <c r="AE127" s="1"/>
      <c r="AH127" s="1"/>
      <c r="AI127" s="1"/>
      <c r="AJ127" s="1"/>
      <c r="AK127" s="1">
        <v>15</v>
      </c>
      <c r="AM127" s="8"/>
      <c r="AN127">
        <v>9.5</v>
      </c>
      <c r="AQ127" s="89">
        <v>-0.5</v>
      </c>
      <c r="AS127" s="89">
        <v>-10</v>
      </c>
      <c r="AU127" s="1"/>
      <c r="AV127" s="1"/>
      <c r="AW127" s="1"/>
      <c r="AY127" s="1"/>
      <c r="AZ127" s="1"/>
      <c r="BA127" s="1"/>
      <c r="BC127" s="1"/>
      <c r="BD127" s="3"/>
      <c r="BE127" s="1"/>
      <c r="BG127" s="1"/>
      <c r="BH127" s="1"/>
      <c r="BI127" s="1"/>
      <c r="BL127" s="1"/>
      <c r="BM127" s="1"/>
      <c r="BN127" s="1"/>
      <c r="BO127" s="1"/>
      <c r="BT127" s="1"/>
      <c r="BU127" s="1"/>
      <c r="CC127" s="25"/>
    </row>
    <row r="128" spans="1:81" x14ac:dyDescent="0.25">
      <c r="A128" s="1" t="s">
        <v>124</v>
      </c>
      <c r="B128" s="1">
        <v>9</v>
      </c>
      <c r="C128" s="176"/>
      <c r="D128" s="175"/>
      <c r="E128" s="37"/>
      <c r="F128" s="1"/>
      <c r="G128" s="1"/>
      <c r="H128" s="1">
        <v>1</v>
      </c>
      <c r="I128" s="1">
        <v>3</v>
      </c>
      <c r="J128" s="1">
        <v>1</v>
      </c>
      <c r="K128" s="1">
        <v>2</v>
      </c>
      <c r="L128" s="1">
        <v>1</v>
      </c>
      <c r="M128" s="1">
        <v>1</v>
      </c>
      <c r="N128" s="1">
        <v>1</v>
      </c>
      <c r="O128" s="1">
        <v>3</v>
      </c>
      <c r="P128" s="1">
        <v>1</v>
      </c>
      <c r="Q128" s="1">
        <v>4</v>
      </c>
      <c r="R128" s="1">
        <v>5</v>
      </c>
      <c r="S128" s="1">
        <v>1</v>
      </c>
      <c r="T128" s="1">
        <v>2</v>
      </c>
      <c r="U128" s="1">
        <v>1</v>
      </c>
      <c r="V128" s="1">
        <v>1</v>
      </c>
      <c r="W128" s="1">
        <v>1</v>
      </c>
      <c r="X128" s="1">
        <v>2</v>
      </c>
      <c r="Y128" s="1">
        <v>3</v>
      </c>
      <c r="Z128" s="1">
        <v>1</v>
      </c>
      <c r="AA128" s="1">
        <v>1</v>
      </c>
      <c r="AB128" s="1">
        <v>2</v>
      </c>
      <c r="AC128" s="1">
        <v>1</v>
      </c>
      <c r="AD128" s="1">
        <v>3</v>
      </c>
      <c r="AE128" s="1">
        <v>2</v>
      </c>
      <c r="AF128" s="75">
        <v>2</v>
      </c>
      <c r="AH128" s="1"/>
      <c r="AI128" s="1"/>
      <c r="AJ128" s="1"/>
      <c r="AK128" s="1">
        <v>16</v>
      </c>
      <c r="AN128">
        <v>-10.25</v>
      </c>
      <c r="AQ128" s="89">
        <v>42.75</v>
      </c>
      <c r="AS128" s="89">
        <v>47.25</v>
      </c>
      <c r="BV128" s="1"/>
      <c r="CC128" s="25"/>
    </row>
    <row r="129" spans="1:81" x14ac:dyDescent="0.25">
      <c r="A129" s="1" t="s">
        <v>126</v>
      </c>
      <c r="B129" s="1">
        <v>10</v>
      </c>
      <c r="C129" s="176"/>
      <c r="D129" s="175"/>
      <c r="E129" s="37"/>
      <c r="F129" s="1"/>
      <c r="G129" s="1"/>
      <c r="H129" s="1"/>
      <c r="I129" s="1">
        <v>1</v>
      </c>
      <c r="J129" s="1">
        <v>2</v>
      </c>
      <c r="K129" s="1">
        <v>3</v>
      </c>
      <c r="L129" s="1">
        <v>1</v>
      </c>
      <c r="M129" s="1">
        <v>1</v>
      </c>
      <c r="N129" s="1">
        <v>1</v>
      </c>
      <c r="O129" s="1">
        <v>1</v>
      </c>
      <c r="P129" s="1">
        <v>1</v>
      </c>
      <c r="Q129" s="1">
        <v>1</v>
      </c>
      <c r="R129" s="1">
        <v>4</v>
      </c>
      <c r="S129" s="1">
        <v>1</v>
      </c>
      <c r="T129" s="1">
        <v>1</v>
      </c>
      <c r="U129" s="1">
        <v>1</v>
      </c>
      <c r="V129" s="1">
        <v>1</v>
      </c>
      <c r="W129" s="1">
        <v>1</v>
      </c>
      <c r="X129" s="1">
        <v>8</v>
      </c>
      <c r="Y129" s="1">
        <v>3</v>
      </c>
      <c r="Z129" s="1">
        <v>1</v>
      </c>
      <c r="AA129" s="1">
        <v>5</v>
      </c>
      <c r="AB129" s="1">
        <v>1</v>
      </c>
      <c r="AC129" s="1">
        <v>2</v>
      </c>
      <c r="AD129" s="1"/>
      <c r="AE129" s="1"/>
      <c r="AH129" s="1"/>
      <c r="AI129" s="1"/>
      <c r="AJ129" s="1"/>
      <c r="AK129" s="1">
        <v>16</v>
      </c>
      <c r="AN129">
        <v>27.5</v>
      </c>
      <c r="AQ129" s="89">
        <v>30</v>
      </c>
      <c r="AS129" s="89">
        <v>2.5</v>
      </c>
      <c r="CC129" s="25"/>
    </row>
    <row r="130" spans="1:81" x14ac:dyDescent="0.25">
      <c r="A130" s="1" t="s">
        <v>127</v>
      </c>
      <c r="B130" s="1">
        <v>10</v>
      </c>
      <c r="C130" s="176"/>
      <c r="D130" s="175"/>
      <c r="E130" s="37"/>
      <c r="F130" s="1"/>
      <c r="G130" s="1"/>
      <c r="H130" s="1"/>
      <c r="I130" s="1">
        <v>1</v>
      </c>
      <c r="J130" s="1">
        <v>1</v>
      </c>
      <c r="K130" s="1">
        <v>2</v>
      </c>
      <c r="L130" s="1">
        <v>1</v>
      </c>
      <c r="M130" s="1">
        <v>1</v>
      </c>
      <c r="N130" s="1">
        <v>1</v>
      </c>
      <c r="O130" s="1">
        <v>1</v>
      </c>
      <c r="P130" s="1">
        <v>1</v>
      </c>
      <c r="Q130" s="1">
        <v>3</v>
      </c>
      <c r="R130" s="1">
        <v>1</v>
      </c>
      <c r="S130" s="1">
        <v>3</v>
      </c>
      <c r="T130" s="1">
        <v>1</v>
      </c>
      <c r="U130" s="1">
        <v>2</v>
      </c>
      <c r="V130" s="1">
        <v>1</v>
      </c>
      <c r="W130" s="1">
        <v>4</v>
      </c>
      <c r="X130" s="1">
        <v>5</v>
      </c>
      <c r="Y130" s="1">
        <v>4</v>
      </c>
      <c r="Z130" s="1">
        <v>2</v>
      </c>
      <c r="AA130" s="1">
        <v>1</v>
      </c>
      <c r="AB130" s="1"/>
      <c r="AC130" s="1"/>
      <c r="AD130" s="1"/>
      <c r="AE130" s="1"/>
      <c r="AH130" s="1"/>
      <c r="AI130" s="1"/>
      <c r="AJ130" s="1"/>
      <c r="AK130" s="1">
        <v>16</v>
      </c>
      <c r="AN130">
        <v>22.25</v>
      </c>
      <c r="AQ130" s="89">
        <v>25</v>
      </c>
      <c r="AS130" s="89">
        <v>2.75</v>
      </c>
      <c r="CC130" s="25"/>
    </row>
    <row r="131" spans="1:81" x14ac:dyDescent="0.25">
      <c r="A131" s="1" t="s">
        <v>128</v>
      </c>
      <c r="B131" s="1">
        <v>9</v>
      </c>
      <c r="C131" s="176"/>
      <c r="D131" s="175"/>
      <c r="E131" s="37"/>
      <c r="F131" s="1"/>
      <c r="G131" s="1"/>
      <c r="H131" s="1">
        <v>1</v>
      </c>
      <c r="I131" s="1">
        <v>1</v>
      </c>
      <c r="J131" s="1">
        <v>1</v>
      </c>
      <c r="K131" s="1">
        <v>2</v>
      </c>
      <c r="L131" s="1">
        <v>1</v>
      </c>
      <c r="M131" s="1">
        <v>1</v>
      </c>
      <c r="N131" s="1">
        <v>2</v>
      </c>
      <c r="O131" s="1">
        <v>1</v>
      </c>
      <c r="P131" s="1">
        <v>1</v>
      </c>
      <c r="Q131" s="1">
        <v>1</v>
      </c>
      <c r="R131" s="1">
        <v>1</v>
      </c>
      <c r="S131" s="1">
        <v>1</v>
      </c>
      <c r="T131" s="1">
        <v>1</v>
      </c>
      <c r="U131" s="1">
        <v>1</v>
      </c>
      <c r="V131" s="1">
        <v>1</v>
      </c>
      <c r="W131" s="1">
        <v>3</v>
      </c>
      <c r="X131" s="1">
        <v>4</v>
      </c>
      <c r="Y131" s="1">
        <v>6</v>
      </c>
      <c r="Z131" s="1">
        <v>2</v>
      </c>
      <c r="AA131" s="1">
        <v>7</v>
      </c>
      <c r="AB131" s="1">
        <v>2</v>
      </c>
      <c r="AC131" s="1">
        <v>1</v>
      </c>
      <c r="AD131" s="1">
        <v>6</v>
      </c>
      <c r="AE131" s="1">
        <v>7</v>
      </c>
      <c r="AF131" s="75">
        <v>8</v>
      </c>
      <c r="AG131" s="75">
        <v>5</v>
      </c>
      <c r="AH131" s="1"/>
      <c r="AI131" s="1"/>
      <c r="AJ131" s="1"/>
      <c r="AK131" s="1">
        <v>18</v>
      </c>
      <c r="AN131">
        <v>44.5</v>
      </c>
      <c r="AQ131" s="89">
        <v>49.25</v>
      </c>
      <c r="AS131" s="89">
        <v>5.5</v>
      </c>
      <c r="BV131" s="1"/>
      <c r="CC131" s="25"/>
    </row>
    <row r="132" spans="1:81" x14ac:dyDescent="0.25">
      <c r="A132" s="1" t="s">
        <v>129</v>
      </c>
      <c r="B132" s="1">
        <v>10</v>
      </c>
      <c r="C132" s="176"/>
      <c r="D132" s="175"/>
      <c r="E132" s="37"/>
      <c r="F132" s="1"/>
      <c r="G132" s="1"/>
      <c r="H132" s="1"/>
      <c r="I132" s="1">
        <v>1</v>
      </c>
      <c r="J132" s="1">
        <v>1</v>
      </c>
      <c r="K132" s="1">
        <v>1</v>
      </c>
      <c r="L132" s="1">
        <v>1</v>
      </c>
      <c r="M132" s="1">
        <v>1</v>
      </c>
      <c r="N132" s="1">
        <v>1</v>
      </c>
      <c r="O132" s="1">
        <v>3</v>
      </c>
      <c r="P132" s="1">
        <v>1</v>
      </c>
      <c r="Q132" s="1">
        <v>1</v>
      </c>
      <c r="R132" s="1">
        <v>2</v>
      </c>
      <c r="S132" s="1">
        <v>1</v>
      </c>
      <c r="T132" s="1">
        <v>1</v>
      </c>
      <c r="U132" s="1">
        <v>2</v>
      </c>
      <c r="V132" s="1">
        <v>2</v>
      </c>
      <c r="W132" s="1">
        <v>5</v>
      </c>
      <c r="X132" s="1">
        <v>4</v>
      </c>
      <c r="Y132" s="1">
        <v>5</v>
      </c>
      <c r="Z132" s="1">
        <v>1</v>
      </c>
      <c r="AA132" s="1">
        <v>1</v>
      </c>
      <c r="AB132" s="1">
        <v>4</v>
      </c>
      <c r="AC132" s="1">
        <v>8</v>
      </c>
      <c r="AD132" s="1">
        <v>3</v>
      </c>
      <c r="AE132" s="1">
        <v>6</v>
      </c>
      <c r="AH132" s="1"/>
      <c r="AI132" s="1"/>
      <c r="AJ132" s="1"/>
      <c r="AK132" s="1">
        <v>17</v>
      </c>
      <c r="AN132">
        <v>24.75</v>
      </c>
      <c r="AQ132" s="89">
        <v>32.25</v>
      </c>
      <c r="AS132" s="89">
        <v>7.5</v>
      </c>
      <c r="CC132" s="25"/>
    </row>
    <row r="133" spans="1:81" x14ac:dyDescent="0.25">
      <c r="A133" s="1" t="s">
        <v>130</v>
      </c>
      <c r="B133" s="1">
        <v>10</v>
      </c>
      <c r="C133" s="176"/>
      <c r="D133" s="175"/>
      <c r="E133" s="37"/>
      <c r="F133" s="1"/>
      <c r="G133" s="1"/>
      <c r="H133" s="1"/>
      <c r="I133" s="1">
        <v>2</v>
      </c>
      <c r="J133" s="1">
        <v>1</v>
      </c>
      <c r="K133" s="1">
        <v>1</v>
      </c>
      <c r="L133" s="1">
        <v>3</v>
      </c>
      <c r="M133" s="1">
        <v>1</v>
      </c>
      <c r="N133" s="1">
        <v>2</v>
      </c>
      <c r="O133" s="1">
        <v>3</v>
      </c>
      <c r="P133" s="1">
        <v>1</v>
      </c>
      <c r="Q133" s="1">
        <v>5</v>
      </c>
      <c r="R133" s="1">
        <v>2</v>
      </c>
      <c r="S133" s="1">
        <v>2</v>
      </c>
      <c r="T133" s="1">
        <v>2</v>
      </c>
      <c r="U133" s="1">
        <v>2</v>
      </c>
      <c r="V133" s="1">
        <v>1</v>
      </c>
      <c r="W133" s="1">
        <v>2</v>
      </c>
      <c r="X133" s="1">
        <v>1</v>
      </c>
      <c r="Y133" s="1">
        <v>2</v>
      </c>
      <c r="Z133" s="1">
        <v>1</v>
      </c>
      <c r="AA133" s="1">
        <v>6</v>
      </c>
      <c r="AB133" s="1">
        <v>6</v>
      </c>
      <c r="AC133" s="1">
        <v>5</v>
      </c>
      <c r="AD133" s="1"/>
      <c r="AE133" s="1"/>
      <c r="AH133" s="1"/>
      <c r="AI133" s="1"/>
      <c r="AJ133" s="1"/>
      <c r="AK133" s="1">
        <v>15</v>
      </c>
      <c r="AN133">
        <v>13.5</v>
      </c>
      <c r="AQ133" s="89">
        <v>-4.75</v>
      </c>
      <c r="AS133" s="89">
        <v>8.75</v>
      </c>
      <c r="CC133" s="25"/>
    </row>
    <row r="134" spans="1:81" x14ac:dyDescent="0.25">
      <c r="A134" s="1" t="s">
        <v>131</v>
      </c>
      <c r="B134" s="1">
        <v>9</v>
      </c>
      <c r="C134" s="176"/>
      <c r="D134" s="175"/>
      <c r="E134" s="37"/>
      <c r="F134" s="1"/>
      <c r="G134" s="1"/>
      <c r="H134" s="1">
        <v>1</v>
      </c>
      <c r="I134" s="1">
        <v>1</v>
      </c>
      <c r="J134" s="1">
        <v>2</v>
      </c>
      <c r="K134" s="1">
        <v>1</v>
      </c>
      <c r="L134" s="1">
        <v>3</v>
      </c>
      <c r="M134" s="1">
        <v>3</v>
      </c>
      <c r="N134" s="1">
        <v>1</v>
      </c>
      <c r="O134" s="1">
        <v>1</v>
      </c>
      <c r="P134" s="1">
        <v>2</v>
      </c>
      <c r="Q134" s="1">
        <v>2</v>
      </c>
      <c r="R134" s="1">
        <v>4</v>
      </c>
      <c r="S134" s="1">
        <v>2</v>
      </c>
      <c r="T134" s="1">
        <v>2</v>
      </c>
      <c r="U134" s="1">
        <v>1</v>
      </c>
      <c r="V134" s="1">
        <v>2</v>
      </c>
      <c r="W134" s="1">
        <v>3</v>
      </c>
      <c r="X134" s="1">
        <v>1</v>
      </c>
      <c r="Y134" s="1">
        <v>6</v>
      </c>
      <c r="Z134" s="1">
        <v>5</v>
      </c>
      <c r="AA134" s="1">
        <v>1</v>
      </c>
      <c r="AB134" s="1"/>
      <c r="AC134" s="1"/>
      <c r="AD134" s="1"/>
      <c r="AE134" s="1"/>
      <c r="AH134" s="1"/>
      <c r="AI134" s="1"/>
      <c r="AJ134" s="1"/>
      <c r="AK134" s="1">
        <v>15</v>
      </c>
      <c r="AN134">
        <v>-8.75</v>
      </c>
      <c r="AQ134" s="89">
        <v>-7.75</v>
      </c>
      <c r="AS134" s="89">
        <v>1.75</v>
      </c>
      <c r="BV134" s="1"/>
      <c r="CC134" s="25"/>
    </row>
    <row r="135" spans="1:81" x14ac:dyDescent="0.25">
      <c r="A135" s="1" t="s">
        <v>132</v>
      </c>
      <c r="B135" s="1">
        <v>9</v>
      </c>
      <c r="C135" s="176"/>
      <c r="D135" s="175"/>
      <c r="E135" s="37"/>
      <c r="F135" s="1"/>
      <c r="G135" s="1"/>
      <c r="H135" s="1">
        <v>1</v>
      </c>
      <c r="I135" s="1">
        <v>1</v>
      </c>
      <c r="J135" s="1">
        <v>1</v>
      </c>
      <c r="K135" s="1">
        <v>3</v>
      </c>
      <c r="L135" s="1">
        <v>1</v>
      </c>
      <c r="M135" s="1">
        <v>2</v>
      </c>
      <c r="N135" s="1">
        <v>1</v>
      </c>
      <c r="O135" s="1">
        <v>3</v>
      </c>
      <c r="P135" s="1">
        <v>3</v>
      </c>
      <c r="Q135" s="1">
        <v>2</v>
      </c>
      <c r="R135" s="1">
        <v>4</v>
      </c>
      <c r="S135" s="1">
        <v>1</v>
      </c>
      <c r="T135" s="1">
        <v>4</v>
      </c>
      <c r="U135" s="1">
        <v>5</v>
      </c>
      <c r="V135" s="1">
        <v>1</v>
      </c>
      <c r="W135" s="1">
        <v>1</v>
      </c>
      <c r="X135" s="1">
        <v>1</v>
      </c>
      <c r="Y135" s="1">
        <v>1</v>
      </c>
      <c r="Z135" s="1">
        <v>3</v>
      </c>
      <c r="AA135" s="1">
        <v>3</v>
      </c>
      <c r="AB135" s="1">
        <v>2</v>
      </c>
      <c r="AC135" s="1"/>
      <c r="AD135" s="1"/>
      <c r="AE135" s="1"/>
      <c r="AH135" s="1"/>
      <c r="AI135" s="1"/>
      <c r="AK135" s="1">
        <v>13</v>
      </c>
      <c r="AN135">
        <v>-34.75</v>
      </c>
      <c r="AQ135" s="89">
        <v>-1</v>
      </c>
      <c r="AS135" s="89">
        <v>21</v>
      </c>
      <c r="BV135" s="1"/>
      <c r="CC135" s="25"/>
    </row>
    <row r="136" spans="1:81" x14ac:dyDescent="0.25">
      <c r="A136" s="1" t="s">
        <v>133</v>
      </c>
      <c r="B136" s="1">
        <v>9</v>
      </c>
      <c r="C136" s="176"/>
      <c r="D136" s="175"/>
      <c r="E136" s="37"/>
      <c r="F136" s="1"/>
      <c r="G136" s="1"/>
      <c r="H136" s="1">
        <v>2</v>
      </c>
      <c r="I136" s="1">
        <v>1</v>
      </c>
      <c r="J136" s="1">
        <v>1</v>
      </c>
      <c r="K136" s="1">
        <v>2</v>
      </c>
      <c r="L136" s="1">
        <v>1</v>
      </c>
      <c r="M136" s="1">
        <v>1</v>
      </c>
      <c r="N136" s="1">
        <v>1</v>
      </c>
      <c r="O136" s="1">
        <v>3</v>
      </c>
      <c r="P136" s="1">
        <v>5</v>
      </c>
      <c r="Q136" s="1">
        <v>1</v>
      </c>
      <c r="R136" s="1">
        <v>1</v>
      </c>
      <c r="S136" s="1">
        <v>3</v>
      </c>
      <c r="T136" s="1">
        <v>1</v>
      </c>
      <c r="U136" s="1">
        <v>5</v>
      </c>
      <c r="V136" s="1">
        <v>3</v>
      </c>
      <c r="W136" s="1">
        <v>1</v>
      </c>
      <c r="X136" s="1">
        <v>1</v>
      </c>
      <c r="Y136" s="1">
        <v>1</v>
      </c>
      <c r="Z136" s="1">
        <v>1</v>
      </c>
      <c r="AA136" s="1">
        <v>3</v>
      </c>
      <c r="AB136" s="1">
        <v>2</v>
      </c>
      <c r="AC136" s="1">
        <v>4</v>
      </c>
      <c r="AD136" s="1">
        <v>9</v>
      </c>
      <c r="AE136" s="1">
        <v>3</v>
      </c>
      <c r="AF136" s="75">
        <v>2</v>
      </c>
      <c r="AH136" s="1"/>
      <c r="AI136" s="1"/>
      <c r="AJ136" s="1"/>
      <c r="AK136" s="1">
        <v>14</v>
      </c>
      <c r="AN136">
        <v>-16.5</v>
      </c>
      <c r="AQ136" s="89">
        <v>23.5</v>
      </c>
      <c r="AS136" s="89">
        <v>35.75</v>
      </c>
      <c r="BV136" s="1"/>
      <c r="CC136" s="25"/>
    </row>
    <row r="137" spans="1:81" x14ac:dyDescent="0.25">
      <c r="A137" s="1" t="s">
        <v>134</v>
      </c>
      <c r="B137" s="1">
        <v>9</v>
      </c>
      <c r="C137" s="176"/>
      <c r="D137" s="175"/>
      <c r="E137" s="37"/>
      <c r="F137" s="1"/>
      <c r="G137" s="1"/>
      <c r="H137" s="1">
        <v>1</v>
      </c>
      <c r="I137" s="1">
        <v>1</v>
      </c>
      <c r="J137" s="1">
        <v>1</v>
      </c>
      <c r="K137" s="1">
        <v>2</v>
      </c>
      <c r="L137" s="1">
        <v>1</v>
      </c>
      <c r="M137" s="1">
        <v>2</v>
      </c>
      <c r="N137" s="1">
        <v>1</v>
      </c>
      <c r="O137" s="1">
        <v>2</v>
      </c>
      <c r="P137" s="1">
        <v>1</v>
      </c>
      <c r="Q137" s="1">
        <v>1</v>
      </c>
      <c r="R137" s="1">
        <v>2</v>
      </c>
      <c r="S137" s="1">
        <v>3</v>
      </c>
      <c r="T137" s="1">
        <v>2</v>
      </c>
      <c r="U137" s="1">
        <v>3</v>
      </c>
      <c r="V137" s="1">
        <v>3</v>
      </c>
      <c r="W137" s="1">
        <v>2</v>
      </c>
      <c r="X137" s="1">
        <v>2</v>
      </c>
      <c r="Y137" s="1"/>
      <c r="Z137" s="1"/>
      <c r="AA137" s="1"/>
      <c r="AB137" s="1"/>
      <c r="AC137" s="1"/>
      <c r="AD137" s="1"/>
      <c r="AE137" s="1"/>
      <c r="AH137" s="1"/>
      <c r="AI137" s="1"/>
      <c r="AJ137" s="1"/>
      <c r="AK137" s="1">
        <v>17</v>
      </c>
      <c r="AN137">
        <v>7.5</v>
      </c>
      <c r="AQ137" s="89">
        <v>13</v>
      </c>
      <c r="AS137" s="89">
        <v>3</v>
      </c>
      <c r="BV137" s="1"/>
      <c r="CC137" s="25"/>
    </row>
    <row r="138" spans="1:81" x14ac:dyDescent="0.25">
      <c r="A138" s="1" t="s">
        <v>135</v>
      </c>
      <c r="B138" s="1">
        <v>9</v>
      </c>
      <c r="C138" s="176"/>
      <c r="D138" s="175"/>
      <c r="E138" s="37"/>
      <c r="F138" s="1"/>
      <c r="G138" s="1"/>
      <c r="H138" s="1">
        <v>1</v>
      </c>
      <c r="I138" s="1">
        <v>1</v>
      </c>
      <c r="J138" s="1">
        <v>2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1</v>
      </c>
      <c r="Q138" s="1">
        <v>3</v>
      </c>
      <c r="R138" s="1">
        <v>3</v>
      </c>
      <c r="S138" s="1">
        <v>1</v>
      </c>
      <c r="T138" s="1">
        <v>1</v>
      </c>
      <c r="U138" s="1">
        <v>2</v>
      </c>
      <c r="V138" s="1">
        <v>1</v>
      </c>
      <c r="W138" s="1">
        <v>1</v>
      </c>
      <c r="X138" s="1">
        <v>2</v>
      </c>
      <c r="Y138" s="1">
        <v>4</v>
      </c>
      <c r="Z138" s="1">
        <v>10</v>
      </c>
      <c r="AA138" s="1">
        <v>3</v>
      </c>
      <c r="AB138" s="1">
        <v>7</v>
      </c>
      <c r="AC138" s="1">
        <v>2</v>
      </c>
      <c r="AD138" s="1">
        <v>1</v>
      </c>
      <c r="AE138" s="1">
        <v>2</v>
      </c>
      <c r="AF138" s="75">
        <v>6</v>
      </c>
      <c r="AH138" s="1"/>
      <c r="AI138" s="1"/>
      <c r="AJ138" s="1"/>
      <c r="AK138" s="1">
        <v>18</v>
      </c>
      <c r="AM138" s="8"/>
      <c r="AN138">
        <v>27.5</v>
      </c>
      <c r="AQ138" s="1">
        <v>38</v>
      </c>
      <c r="AR138" s="1"/>
      <c r="AS138" s="89">
        <v>4.75</v>
      </c>
      <c r="AU138" s="1"/>
      <c r="AV138" s="1"/>
      <c r="AW138" s="1"/>
      <c r="AY138" s="1"/>
      <c r="AZ138" s="1"/>
      <c r="BA138" s="1"/>
      <c r="BB138" s="1"/>
      <c r="BC138" s="1"/>
      <c r="BD138" s="3"/>
      <c r="BE138" s="1"/>
      <c r="BG138" s="1"/>
      <c r="BH138" s="1"/>
      <c r="BI138" s="1"/>
      <c r="BL138" s="1"/>
      <c r="BM138" s="1"/>
      <c r="BN138" s="1"/>
      <c r="BO138" s="1"/>
      <c r="BT138" s="1"/>
      <c r="BU138" s="1"/>
      <c r="BV138" s="1"/>
      <c r="CC138" s="25"/>
    </row>
    <row r="139" spans="1:81" x14ac:dyDescent="0.25">
      <c r="A139" s="1" t="s">
        <v>136</v>
      </c>
      <c r="B139" s="1">
        <v>10</v>
      </c>
      <c r="C139" s="176"/>
      <c r="D139" s="175"/>
      <c r="E139" s="37"/>
      <c r="F139" s="1"/>
      <c r="G139" s="1"/>
      <c r="H139" s="1"/>
      <c r="I139" s="1">
        <v>1</v>
      </c>
      <c r="J139" s="1">
        <v>2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1</v>
      </c>
      <c r="S139" s="1">
        <v>1</v>
      </c>
      <c r="T139" s="1">
        <v>2</v>
      </c>
      <c r="U139" s="1">
        <v>2</v>
      </c>
      <c r="V139" s="1">
        <v>2</v>
      </c>
      <c r="W139" s="1">
        <v>3</v>
      </c>
      <c r="X139" s="1">
        <v>3</v>
      </c>
      <c r="Y139" s="1">
        <v>6</v>
      </c>
      <c r="Z139" s="1">
        <v>1</v>
      </c>
      <c r="AA139" s="1">
        <v>1</v>
      </c>
      <c r="AB139" s="1">
        <v>6</v>
      </c>
      <c r="AC139" s="1">
        <v>7</v>
      </c>
      <c r="AD139" s="1">
        <v>10</v>
      </c>
      <c r="AE139" s="1">
        <v>1</v>
      </c>
      <c r="AF139" s="75">
        <v>3</v>
      </c>
      <c r="AH139" s="1"/>
      <c r="AI139" s="1"/>
      <c r="AJ139" s="1"/>
      <c r="AK139" s="1">
        <v>17</v>
      </c>
      <c r="AM139" s="8"/>
      <c r="AN139">
        <v>35.75</v>
      </c>
      <c r="AQ139" s="1">
        <v>43</v>
      </c>
      <c r="AS139" s="90">
        <v>7.25</v>
      </c>
      <c r="AU139" s="1"/>
      <c r="AV139" s="1"/>
      <c r="AW139" s="1"/>
      <c r="AY139" s="1"/>
      <c r="AZ139" s="1"/>
      <c r="BA139" s="1"/>
      <c r="BC139" s="1"/>
      <c r="BD139" s="3"/>
      <c r="BE139" s="1"/>
      <c r="BG139" s="1"/>
      <c r="BH139" s="1"/>
      <c r="BI139" s="1"/>
      <c r="BL139" s="1"/>
      <c r="BM139" s="1"/>
      <c r="BN139" s="1"/>
      <c r="BO139" s="1"/>
      <c r="BT139" s="1"/>
      <c r="BU139" s="1"/>
      <c r="CC139" s="25"/>
    </row>
    <row r="140" spans="1:81" x14ac:dyDescent="0.25">
      <c r="A140" s="1" t="s">
        <v>137</v>
      </c>
      <c r="B140" s="1">
        <v>9</v>
      </c>
      <c r="C140" s="176"/>
      <c r="D140" s="175"/>
      <c r="E140" s="37"/>
      <c r="F140" s="1"/>
      <c r="G140" s="1"/>
      <c r="H140" s="1">
        <v>1</v>
      </c>
      <c r="I140" s="1">
        <v>1</v>
      </c>
      <c r="J140" s="1">
        <v>1</v>
      </c>
      <c r="K140" s="1">
        <v>1</v>
      </c>
      <c r="L140" s="1">
        <v>2</v>
      </c>
      <c r="M140" s="1">
        <v>2</v>
      </c>
      <c r="N140" s="1">
        <v>1</v>
      </c>
      <c r="O140" s="1">
        <v>1</v>
      </c>
      <c r="P140" s="1">
        <v>1</v>
      </c>
      <c r="Q140" s="1">
        <v>4</v>
      </c>
      <c r="R140" s="1">
        <v>3</v>
      </c>
      <c r="S140" s="1">
        <v>1</v>
      </c>
      <c r="T140" s="1">
        <v>3</v>
      </c>
      <c r="U140" s="1">
        <v>1</v>
      </c>
      <c r="V140" s="1">
        <v>3</v>
      </c>
      <c r="W140" s="1">
        <v>3</v>
      </c>
      <c r="X140" s="1">
        <v>8</v>
      </c>
      <c r="Y140" s="1">
        <v>2</v>
      </c>
      <c r="Z140" s="1">
        <v>1</v>
      </c>
      <c r="AA140" s="1">
        <v>2</v>
      </c>
      <c r="AB140" s="1">
        <v>3</v>
      </c>
      <c r="AC140" s="1">
        <v>4</v>
      </c>
      <c r="AD140" s="1">
        <v>3</v>
      </c>
      <c r="AE140" s="1"/>
      <c r="AH140" s="1"/>
      <c r="AI140" s="1"/>
      <c r="AJ140" s="1"/>
      <c r="AK140" s="1">
        <v>16</v>
      </c>
      <c r="AM140" s="8"/>
      <c r="AN140">
        <v>6.25</v>
      </c>
      <c r="AQ140" s="90">
        <v>14.5</v>
      </c>
      <c r="AR140" s="1"/>
      <c r="AS140" s="90">
        <v>9</v>
      </c>
      <c r="AU140" s="1"/>
      <c r="AV140" s="1"/>
      <c r="AW140" s="1"/>
      <c r="AY140" s="1"/>
      <c r="AZ140" s="1"/>
      <c r="BA140" s="1"/>
      <c r="BB140" s="1"/>
      <c r="BC140" s="1"/>
      <c r="BD140" s="3"/>
      <c r="BE140" s="1"/>
      <c r="BG140" s="1"/>
      <c r="BH140" s="1"/>
      <c r="BI140" s="1"/>
      <c r="BL140" s="1"/>
      <c r="BM140" s="1"/>
      <c r="BN140" s="1"/>
      <c r="BO140" s="1"/>
      <c r="BT140" s="1"/>
      <c r="BU140" s="1"/>
      <c r="BV140" s="1"/>
      <c r="CC140" s="25"/>
    </row>
    <row r="141" spans="1:81" x14ac:dyDescent="0.25">
      <c r="A141" s="1" t="s">
        <v>138</v>
      </c>
      <c r="B141" s="1">
        <v>7</v>
      </c>
      <c r="C141" s="176"/>
      <c r="D141" s="175"/>
      <c r="E141" s="37"/>
      <c r="F141" s="1">
        <v>1</v>
      </c>
      <c r="G141" s="1">
        <v>3</v>
      </c>
      <c r="H141" s="1">
        <v>1</v>
      </c>
      <c r="I141" s="1">
        <v>1</v>
      </c>
      <c r="J141" s="1">
        <v>1</v>
      </c>
      <c r="K141" s="1">
        <v>1</v>
      </c>
      <c r="L141" s="1">
        <v>2</v>
      </c>
      <c r="M141" s="1">
        <v>1</v>
      </c>
      <c r="N141" s="1">
        <v>2</v>
      </c>
      <c r="O141" s="1">
        <v>1</v>
      </c>
      <c r="P141" s="1">
        <v>1</v>
      </c>
      <c r="Q141" s="1">
        <v>1</v>
      </c>
      <c r="R141" s="1">
        <v>1</v>
      </c>
      <c r="S141" s="1">
        <v>1</v>
      </c>
      <c r="T141" s="1">
        <v>1</v>
      </c>
      <c r="U141" s="1">
        <v>1</v>
      </c>
      <c r="V141" s="1">
        <v>6</v>
      </c>
      <c r="W141" s="1">
        <v>4</v>
      </c>
      <c r="X141" s="1">
        <v>4</v>
      </c>
      <c r="Y141" s="1"/>
      <c r="Z141" s="1"/>
      <c r="AA141" s="1"/>
      <c r="AB141" s="1"/>
      <c r="AC141" s="1"/>
      <c r="AD141" s="1"/>
      <c r="AE141" s="1"/>
      <c r="AH141" s="1"/>
      <c r="AI141" s="1"/>
      <c r="AJ141" s="1"/>
      <c r="AK141" s="1">
        <v>18</v>
      </c>
      <c r="AM141" s="8"/>
      <c r="AN141" s="1">
        <v>22.75</v>
      </c>
      <c r="AO141" s="1"/>
      <c r="AP141" s="8"/>
      <c r="AQ141" s="1">
        <v>9</v>
      </c>
      <c r="AR141" s="1"/>
      <c r="AS141" s="1">
        <v>-3</v>
      </c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3"/>
      <c r="BE141" s="1"/>
      <c r="BF141" s="1"/>
      <c r="BG141" s="1"/>
      <c r="BH141" s="1"/>
      <c r="BI141" s="1"/>
      <c r="BJ141" s="1"/>
      <c r="BL141" s="1"/>
      <c r="BM141" s="1"/>
      <c r="BN141" s="1"/>
      <c r="BO141" s="1"/>
      <c r="BP141" s="1"/>
      <c r="BQ141" s="1"/>
      <c r="BR141" s="1"/>
      <c r="BT141" s="1"/>
      <c r="BU141" s="1"/>
      <c r="BV141" s="1"/>
      <c r="CC141" s="25"/>
    </row>
    <row r="142" spans="1:81" x14ac:dyDescent="0.25">
      <c r="A142" s="1" t="s">
        <v>139</v>
      </c>
      <c r="B142" s="1">
        <v>7</v>
      </c>
      <c r="C142" s="176"/>
      <c r="D142" s="175"/>
      <c r="E142" s="37"/>
      <c r="F142" s="1">
        <v>2</v>
      </c>
      <c r="G142" s="1">
        <v>1</v>
      </c>
      <c r="H142" s="1">
        <v>1</v>
      </c>
      <c r="I142" s="1">
        <v>2</v>
      </c>
      <c r="J142" s="1">
        <v>1</v>
      </c>
      <c r="K142" s="1">
        <v>1</v>
      </c>
      <c r="L142" s="1">
        <v>4</v>
      </c>
      <c r="M142" s="1">
        <v>1</v>
      </c>
      <c r="N142" s="1">
        <v>1</v>
      </c>
      <c r="O142" s="1">
        <v>5</v>
      </c>
      <c r="P142" s="1">
        <v>5</v>
      </c>
      <c r="Q142" s="1">
        <v>1</v>
      </c>
      <c r="R142" s="1">
        <v>3</v>
      </c>
      <c r="S142" s="1">
        <v>1</v>
      </c>
      <c r="T142" s="1">
        <v>1</v>
      </c>
      <c r="U142" s="1">
        <v>1</v>
      </c>
      <c r="V142" s="1">
        <v>4</v>
      </c>
      <c r="W142" s="1">
        <v>1</v>
      </c>
      <c r="X142" s="1">
        <v>1</v>
      </c>
      <c r="Y142" s="1">
        <v>2</v>
      </c>
      <c r="Z142" s="1">
        <v>2</v>
      </c>
      <c r="AA142" s="1">
        <v>1</v>
      </c>
      <c r="AB142" s="1">
        <v>3</v>
      </c>
      <c r="AC142" s="1">
        <v>6</v>
      </c>
      <c r="AD142" s="1"/>
      <c r="AE142" s="1"/>
      <c r="AH142" s="1"/>
      <c r="AI142" s="1"/>
      <c r="AJ142" s="1"/>
      <c r="AK142" s="1">
        <v>15</v>
      </c>
      <c r="AM142" s="8"/>
      <c r="AN142" s="1">
        <v>-33.5</v>
      </c>
      <c r="AO142" s="1"/>
      <c r="AP142" s="8"/>
      <c r="AQ142" s="1">
        <v>-5.75</v>
      </c>
      <c r="AR142" s="1"/>
      <c r="AS142" s="1">
        <v>21.75</v>
      </c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3"/>
      <c r="BE142" s="1"/>
      <c r="BF142" s="1"/>
      <c r="BG142" s="1"/>
      <c r="BH142" s="1"/>
      <c r="BI142" s="1"/>
      <c r="BJ142" s="1"/>
      <c r="BL142" s="1"/>
      <c r="BM142" s="1"/>
      <c r="BN142" s="1"/>
      <c r="BO142" s="1"/>
      <c r="BP142" s="1"/>
      <c r="BQ142" s="1"/>
      <c r="BR142" s="1"/>
      <c r="BT142" s="1"/>
      <c r="BU142" s="1"/>
      <c r="BV142" s="1"/>
      <c r="CC142" s="25"/>
    </row>
    <row r="143" spans="1:81" x14ac:dyDescent="0.25">
      <c r="A143" s="1" t="s">
        <v>140</v>
      </c>
      <c r="B143" s="1">
        <v>10</v>
      </c>
      <c r="C143" s="176"/>
      <c r="D143" s="175"/>
      <c r="E143" s="37"/>
      <c r="F143" s="1"/>
      <c r="G143" s="1"/>
      <c r="H143" s="1"/>
      <c r="I143" s="1">
        <v>1</v>
      </c>
      <c r="J143" s="1">
        <v>1</v>
      </c>
      <c r="K143" s="1">
        <v>4</v>
      </c>
      <c r="L143" s="1">
        <v>2</v>
      </c>
      <c r="M143" s="1">
        <v>1</v>
      </c>
      <c r="N143" s="1">
        <v>1</v>
      </c>
      <c r="O143" s="1">
        <v>2</v>
      </c>
      <c r="P143" s="1">
        <v>5</v>
      </c>
      <c r="Q143" s="1">
        <v>2</v>
      </c>
      <c r="R143" s="1">
        <v>3</v>
      </c>
      <c r="S143" s="1">
        <v>2</v>
      </c>
      <c r="T143" s="1">
        <v>1</v>
      </c>
      <c r="U143" s="1">
        <v>2</v>
      </c>
      <c r="V143" s="1">
        <v>2</v>
      </c>
      <c r="W143" s="1">
        <v>10</v>
      </c>
      <c r="X143" s="1">
        <v>1</v>
      </c>
      <c r="Y143" s="1">
        <v>1</v>
      </c>
      <c r="Z143" s="1">
        <v>2</v>
      </c>
      <c r="AA143" s="1">
        <v>2</v>
      </c>
      <c r="AB143" s="1">
        <v>2</v>
      </c>
      <c r="AC143" s="1">
        <v>2</v>
      </c>
      <c r="AD143" s="1"/>
      <c r="AE143" s="1"/>
      <c r="AH143" s="1"/>
      <c r="AI143" s="1"/>
      <c r="AJ143" s="1"/>
      <c r="AK143" s="1">
        <v>14</v>
      </c>
      <c r="AM143" s="8"/>
      <c r="AN143">
        <v>-21</v>
      </c>
      <c r="AQ143" s="90">
        <v>-13.25</v>
      </c>
      <c r="AS143" s="90">
        <v>31.25</v>
      </c>
      <c r="AU143" s="1"/>
      <c r="AV143" s="1"/>
      <c r="AW143" s="1"/>
      <c r="AY143" s="1"/>
      <c r="AZ143" s="1"/>
      <c r="BA143" s="1"/>
      <c r="BC143" s="1"/>
      <c r="BD143" s="3"/>
      <c r="BE143" s="1"/>
      <c r="BG143" s="1"/>
      <c r="BH143" s="1"/>
      <c r="BI143" s="1"/>
      <c r="BL143" s="1"/>
      <c r="BM143" s="1"/>
      <c r="BN143" s="1"/>
      <c r="BO143" s="1"/>
      <c r="BT143" s="1"/>
      <c r="BU143" s="1"/>
      <c r="CC143" s="25"/>
    </row>
    <row r="144" spans="1:81" x14ac:dyDescent="0.25">
      <c r="A144" s="1" t="s">
        <v>141</v>
      </c>
      <c r="B144" s="1">
        <v>7</v>
      </c>
      <c r="C144" s="176"/>
      <c r="D144" s="175"/>
      <c r="E144" s="37"/>
      <c r="F144" s="1">
        <v>3</v>
      </c>
      <c r="G144" s="1">
        <v>1</v>
      </c>
      <c r="H144" s="1">
        <v>1</v>
      </c>
      <c r="I144" s="1">
        <v>1</v>
      </c>
      <c r="J144" s="1">
        <v>4</v>
      </c>
      <c r="K144" s="1">
        <v>1</v>
      </c>
      <c r="L144" s="1">
        <v>2</v>
      </c>
      <c r="M144" s="1">
        <v>1</v>
      </c>
      <c r="N144" s="1">
        <v>1</v>
      </c>
      <c r="O144" s="1">
        <v>1</v>
      </c>
      <c r="P144" s="1">
        <v>3</v>
      </c>
      <c r="Q144" s="1">
        <v>2</v>
      </c>
      <c r="R144" s="1">
        <v>2</v>
      </c>
      <c r="S144" s="1">
        <v>3</v>
      </c>
      <c r="T144" s="1">
        <v>1</v>
      </c>
      <c r="U144" s="1">
        <v>1</v>
      </c>
      <c r="V144" s="1">
        <v>4</v>
      </c>
      <c r="W144" s="1"/>
      <c r="X144" s="1"/>
      <c r="Y144" s="1"/>
      <c r="Z144" s="1"/>
      <c r="AA144" s="1"/>
      <c r="AB144" s="1"/>
      <c r="AC144" s="1"/>
      <c r="AD144" s="1"/>
      <c r="AE144" s="1"/>
      <c r="AH144" s="1"/>
      <c r="AI144" s="1"/>
      <c r="AJ144" s="1"/>
      <c r="AK144" s="1">
        <v>16</v>
      </c>
      <c r="AM144" s="8"/>
      <c r="AN144" s="1">
        <v>-19.5</v>
      </c>
      <c r="AO144" s="1"/>
      <c r="AP144" s="8"/>
      <c r="AQ144" s="90">
        <v>-19.25</v>
      </c>
      <c r="AR144" s="1"/>
      <c r="AS144" s="1">
        <v>0</v>
      </c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3"/>
      <c r="BE144" s="1"/>
      <c r="BF144" s="1"/>
      <c r="BG144" s="1"/>
      <c r="BH144" s="1"/>
      <c r="BI144" s="1"/>
      <c r="BJ144" s="1"/>
      <c r="BL144" s="1"/>
      <c r="BM144" s="1"/>
      <c r="BN144" s="1"/>
      <c r="BO144" s="1"/>
      <c r="BP144" s="1"/>
      <c r="BQ144" s="1"/>
      <c r="BR144" s="1"/>
      <c r="BT144" s="1"/>
      <c r="BU144" s="1"/>
      <c r="BV144" s="1"/>
      <c r="CC144" s="25"/>
    </row>
    <row r="145" spans="1:81" x14ac:dyDescent="0.25">
      <c r="A145" s="1" t="s">
        <v>143</v>
      </c>
      <c r="B145" s="1">
        <v>8</v>
      </c>
      <c r="C145" s="176"/>
      <c r="D145" s="175"/>
      <c r="E145" s="37"/>
      <c r="F145" s="1"/>
      <c r="G145" s="1">
        <v>1</v>
      </c>
      <c r="H145" s="1">
        <v>1</v>
      </c>
      <c r="I145" s="1">
        <v>1</v>
      </c>
      <c r="J145" s="1">
        <v>2</v>
      </c>
      <c r="K145" s="1">
        <v>3</v>
      </c>
      <c r="L145" s="1">
        <v>1</v>
      </c>
      <c r="M145" s="1">
        <v>2</v>
      </c>
      <c r="N145" s="1">
        <v>3</v>
      </c>
      <c r="O145" s="1">
        <v>1</v>
      </c>
      <c r="P145" s="1">
        <v>1</v>
      </c>
      <c r="Q145" s="1">
        <v>3</v>
      </c>
      <c r="R145" s="1">
        <v>3</v>
      </c>
      <c r="S145" s="1">
        <v>2</v>
      </c>
      <c r="T145" s="1">
        <v>2</v>
      </c>
      <c r="U145" s="1">
        <v>2</v>
      </c>
      <c r="V145" s="1">
        <v>4</v>
      </c>
      <c r="W145" s="1">
        <v>7</v>
      </c>
      <c r="X145" s="1">
        <v>1</v>
      </c>
      <c r="Y145" s="1">
        <v>11</v>
      </c>
      <c r="Z145" s="1">
        <v>3</v>
      </c>
      <c r="AA145" s="1">
        <v>1</v>
      </c>
      <c r="AB145" s="1">
        <v>1</v>
      </c>
      <c r="AC145" s="1">
        <v>1</v>
      </c>
      <c r="AD145" s="1">
        <v>1</v>
      </c>
      <c r="AE145" s="1">
        <v>1</v>
      </c>
      <c r="AF145" s="75">
        <v>2</v>
      </c>
      <c r="AH145" s="1"/>
      <c r="AI145" s="1"/>
      <c r="AJ145" s="1"/>
      <c r="AK145" s="1">
        <v>15</v>
      </c>
      <c r="AM145" s="8"/>
      <c r="AN145" s="90">
        <v>-13.75</v>
      </c>
      <c r="AQ145" s="1">
        <v>-3</v>
      </c>
      <c r="AR145" s="1"/>
      <c r="AS145" s="90">
        <v>29.5</v>
      </c>
      <c r="AU145" s="1"/>
      <c r="AV145" s="1"/>
      <c r="AW145" s="1"/>
      <c r="AY145" s="1"/>
      <c r="AZ145" s="1"/>
      <c r="BA145" s="1"/>
      <c r="BB145" s="1"/>
      <c r="BC145" s="1"/>
      <c r="BD145" s="3"/>
      <c r="BE145" s="1"/>
      <c r="BG145" s="1"/>
      <c r="BH145" s="1"/>
      <c r="BI145" s="1"/>
      <c r="BL145" s="1"/>
      <c r="BM145" s="1"/>
      <c r="BN145" s="1"/>
      <c r="BO145" s="1"/>
      <c r="BT145" s="1"/>
      <c r="BU145" s="1"/>
      <c r="BV145" s="1"/>
      <c r="CC145" s="25"/>
    </row>
    <row r="146" spans="1:81" x14ac:dyDescent="0.25">
      <c r="A146" s="1" t="s">
        <v>142</v>
      </c>
      <c r="B146" s="1">
        <v>9</v>
      </c>
      <c r="C146" s="176"/>
      <c r="D146" s="175"/>
      <c r="E146" s="37"/>
      <c r="F146" s="1"/>
      <c r="G146" s="1"/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1">
        <v>2</v>
      </c>
      <c r="R146" s="1">
        <v>2</v>
      </c>
      <c r="S146" s="1">
        <v>1</v>
      </c>
      <c r="T146" s="1">
        <v>2</v>
      </c>
      <c r="U146" s="1">
        <v>1</v>
      </c>
      <c r="V146" s="1">
        <v>5</v>
      </c>
      <c r="W146" s="1">
        <v>1</v>
      </c>
      <c r="X146" s="1">
        <v>5</v>
      </c>
      <c r="Y146" s="1">
        <v>1</v>
      </c>
      <c r="Z146" s="1">
        <v>5</v>
      </c>
      <c r="AA146" s="1">
        <v>1</v>
      </c>
      <c r="AB146" s="1">
        <v>6</v>
      </c>
      <c r="AC146" s="1">
        <v>2</v>
      </c>
      <c r="AD146" s="1"/>
      <c r="AE146" s="1"/>
      <c r="AH146" s="1"/>
      <c r="AI146" s="1"/>
      <c r="AJ146" s="1"/>
      <c r="AK146" s="1">
        <v>18</v>
      </c>
      <c r="AM146" s="8"/>
      <c r="AN146" s="90">
        <v>29</v>
      </c>
      <c r="AQ146" s="90">
        <v>40.75</v>
      </c>
      <c r="AR146" s="1"/>
      <c r="AS146" s="90">
        <v>6</v>
      </c>
      <c r="AU146" s="1"/>
      <c r="AV146" s="1"/>
      <c r="AW146" s="1"/>
      <c r="AY146" s="1"/>
      <c r="AZ146" s="1"/>
      <c r="BA146" s="1"/>
      <c r="BB146" s="1"/>
      <c r="BC146" s="1"/>
      <c r="BD146" s="3"/>
      <c r="BE146" s="1"/>
      <c r="BG146" s="1"/>
      <c r="BH146" s="1"/>
      <c r="BI146" s="1"/>
      <c r="BL146" s="1"/>
      <c r="BM146" s="1"/>
      <c r="BN146" s="1"/>
      <c r="BO146" s="1"/>
      <c r="BT146" s="1"/>
      <c r="BU146" s="1"/>
      <c r="BV146" s="1"/>
      <c r="CC146" s="25"/>
    </row>
    <row r="147" spans="1:81" x14ac:dyDescent="0.25">
      <c r="A147" s="1" t="s">
        <v>144</v>
      </c>
      <c r="B147" s="1">
        <v>9</v>
      </c>
      <c r="C147" s="176"/>
      <c r="D147" s="175"/>
      <c r="E147" s="37"/>
      <c r="F147" s="1"/>
      <c r="G147" s="1"/>
      <c r="H147" s="1">
        <v>1</v>
      </c>
      <c r="I147" s="1">
        <v>1</v>
      </c>
      <c r="J147" s="1">
        <v>4</v>
      </c>
      <c r="K147" s="1">
        <v>1</v>
      </c>
      <c r="L147" s="1">
        <v>3</v>
      </c>
      <c r="M147" s="1">
        <v>1</v>
      </c>
      <c r="N147" s="1">
        <v>1</v>
      </c>
      <c r="O147" s="1">
        <v>3</v>
      </c>
      <c r="P147" s="1">
        <v>2</v>
      </c>
      <c r="Q147" s="1">
        <v>2</v>
      </c>
      <c r="R147" s="1">
        <v>2</v>
      </c>
      <c r="S147" s="1">
        <v>1</v>
      </c>
      <c r="T147" s="1">
        <v>3</v>
      </c>
      <c r="U147" s="1">
        <v>1</v>
      </c>
      <c r="V147" s="1">
        <v>2</v>
      </c>
      <c r="W147" s="1">
        <v>1</v>
      </c>
      <c r="X147" s="1">
        <v>3</v>
      </c>
      <c r="Y147" s="1">
        <v>1</v>
      </c>
      <c r="Z147" s="1">
        <v>2</v>
      </c>
      <c r="AA147" s="1">
        <v>3</v>
      </c>
      <c r="AB147" s="1">
        <v>6</v>
      </c>
      <c r="AC147" s="1">
        <v>3</v>
      </c>
      <c r="AD147" s="1">
        <v>4</v>
      </c>
      <c r="AE147" s="1">
        <v>11</v>
      </c>
      <c r="AF147" s="75">
        <v>4</v>
      </c>
      <c r="AH147" s="1"/>
      <c r="AI147" s="1"/>
      <c r="AJ147" s="1"/>
      <c r="AK147" s="1">
        <v>16</v>
      </c>
      <c r="AM147" s="8"/>
      <c r="AN147" s="90">
        <v>-11.5</v>
      </c>
      <c r="AQ147" s="90">
        <v>10.75</v>
      </c>
      <c r="AR147" s="1"/>
      <c r="AS147" s="90">
        <v>16.5</v>
      </c>
      <c r="AY147" s="1"/>
      <c r="AZ147" s="1"/>
      <c r="BA147" s="1"/>
      <c r="BB147" s="1"/>
      <c r="BC147" s="1"/>
      <c r="BD147" s="3"/>
      <c r="BE147" s="1"/>
      <c r="BG147" s="1"/>
      <c r="BH147" s="1"/>
      <c r="BI147" s="1"/>
      <c r="BL147" s="1"/>
      <c r="BM147" s="1"/>
      <c r="BN147" s="1"/>
      <c r="BO147" s="1"/>
      <c r="BT147" s="1"/>
      <c r="BU147" s="1"/>
      <c r="BV147" s="1"/>
      <c r="CC147" s="25"/>
    </row>
    <row r="148" spans="1:81" x14ac:dyDescent="0.25">
      <c r="A148" s="1" t="s">
        <v>145</v>
      </c>
      <c r="B148" s="1">
        <v>8</v>
      </c>
      <c r="C148" s="176"/>
      <c r="D148" s="175"/>
      <c r="E148" s="37"/>
      <c r="F148" s="1"/>
      <c r="G148" s="1">
        <v>1</v>
      </c>
      <c r="H148" s="1">
        <v>1</v>
      </c>
      <c r="I148" s="1">
        <v>1</v>
      </c>
      <c r="J148" s="1">
        <v>3</v>
      </c>
      <c r="K148" s="1">
        <v>3</v>
      </c>
      <c r="L148" s="1">
        <v>2</v>
      </c>
      <c r="M148" s="1">
        <v>2</v>
      </c>
      <c r="N148" s="1">
        <v>3</v>
      </c>
      <c r="O148" s="1">
        <v>1</v>
      </c>
      <c r="P148" s="1">
        <v>1</v>
      </c>
      <c r="Q148" s="1">
        <v>2</v>
      </c>
      <c r="R148" s="1">
        <v>1</v>
      </c>
      <c r="S148" s="1">
        <v>1</v>
      </c>
      <c r="T148" s="1">
        <v>3</v>
      </c>
      <c r="U148" s="1">
        <v>1</v>
      </c>
      <c r="V148" s="1">
        <v>2</v>
      </c>
      <c r="W148" s="1">
        <v>3</v>
      </c>
      <c r="X148" s="1">
        <v>4</v>
      </c>
      <c r="Y148" s="1">
        <v>2</v>
      </c>
      <c r="Z148" s="1">
        <v>1</v>
      </c>
      <c r="AA148" s="1">
        <v>1</v>
      </c>
      <c r="AB148" s="1">
        <v>1</v>
      </c>
      <c r="AC148" s="1"/>
      <c r="AD148" s="1"/>
      <c r="AE148" s="1"/>
      <c r="AH148" s="1"/>
      <c r="AI148" s="1"/>
      <c r="AJ148" s="1"/>
      <c r="AK148" s="1">
        <v>16</v>
      </c>
      <c r="AM148" s="8"/>
      <c r="AN148" s="90">
        <v>-8.5</v>
      </c>
      <c r="AQ148" s="90">
        <v>13.5</v>
      </c>
      <c r="AR148" s="1"/>
      <c r="AS148" s="90">
        <v>20.75</v>
      </c>
      <c r="AV148" s="1"/>
      <c r="AW148" s="1"/>
      <c r="AY148" s="1"/>
      <c r="AZ148" s="1"/>
      <c r="BA148" s="1"/>
      <c r="BB148" s="1"/>
      <c r="BC148" s="1"/>
      <c r="BD148" s="3"/>
      <c r="BE148" s="1"/>
      <c r="BG148" s="1"/>
      <c r="BH148" s="1"/>
      <c r="BI148" s="1"/>
      <c r="BL148" s="1"/>
      <c r="BM148" s="1"/>
      <c r="BN148" s="1"/>
      <c r="BO148" s="1"/>
      <c r="BT148" s="1"/>
      <c r="BU148" s="1"/>
      <c r="BV148" s="1"/>
      <c r="CC148" s="25"/>
    </row>
    <row r="149" spans="1:81" x14ac:dyDescent="0.25">
      <c r="A149" s="1" t="s">
        <v>146</v>
      </c>
      <c r="B149" s="1">
        <v>10</v>
      </c>
      <c r="C149" s="176"/>
      <c r="D149" s="175"/>
      <c r="E149" s="37"/>
      <c r="F149" s="1"/>
      <c r="G149" s="1"/>
      <c r="H149" s="1"/>
      <c r="I149" s="1">
        <v>1</v>
      </c>
      <c r="J149" s="1">
        <v>1</v>
      </c>
      <c r="K149" s="1">
        <v>1</v>
      </c>
      <c r="L149" s="1">
        <v>2</v>
      </c>
      <c r="M149" s="1">
        <v>1</v>
      </c>
      <c r="N149" s="1">
        <v>3</v>
      </c>
      <c r="O149" s="1">
        <v>1</v>
      </c>
      <c r="P149" s="1">
        <v>1</v>
      </c>
      <c r="Q149" s="1">
        <v>2</v>
      </c>
      <c r="R149" s="1">
        <v>3</v>
      </c>
      <c r="S149" s="1">
        <v>2</v>
      </c>
      <c r="T149" s="1">
        <v>2</v>
      </c>
      <c r="U149" s="1">
        <v>10</v>
      </c>
      <c r="V149" s="1">
        <v>2</v>
      </c>
      <c r="W149" s="1">
        <v>4</v>
      </c>
      <c r="X149" s="1">
        <v>10</v>
      </c>
      <c r="Y149" s="1">
        <v>1</v>
      </c>
      <c r="Z149" s="1">
        <v>1</v>
      </c>
      <c r="AA149" s="1"/>
      <c r="AB149" s="1"/>
      <c r="AC149" s="1"/>
      <c r="AD149" s="1"/>
      <c r="AE149" s="1"/>
      <c r="AH149" s="1"/>
      <c r="AI149" s="1"/>
      <c r="AJ149" s="1"/>
      <c r="AK149" s="1">
        <v>13</v>
      </c>
      <c r="AM149" s="8"/>
      <c r="AN149" s="90">
        <v>-24</v>
      </c>
      <c r="AQ149" s="90">
        <v>-34.5</v>
      </c>
      <c r="AS149" s="90">
        <v>-8.25</v>
      </c>
      <c r="AY149" s="1"/>
      <c r="AZ149" s="1"/>
      <c r="BA149" s="1"/>
      <c r="BC149" s="1"/>
      <c r="BD149" s="3"/>
      <c r="BE149" s="1"/>
      <c r="BG149" s="1"/>
      <c r="BH149" s="1"/>
      <c r="BI149" s="1"/>
      <c r="BL149" s="1"/>
      <c r="BM149" s="1"/>
      <c r="BN149" s="1"/>
      <c r="BO149" s="1"/>
      <c r="BT149" s="1"/>
      <c r="BU149" s="1"/>
      <c r="CC149" s="25"/>
    </row>
    <row r="150" spans="1:81" x14ac:dyDescent="0.25">
      <c r="A150" s="1" t="s">
        <v>147</v>
      </c>
      <c r="B150" s="1">
        <v>9</v>
      </c>
      <c r="C150" s="176"/>
      <c r="D150" s="175"/>
      <c r="E150" s="37"/>
      <c r="F150" s="1"/>
      <c r="G150" s="1"/>
      <c r="H150" s="1">
        <v>1</v>
      </c>
      <c r="I150" s="1">
        <v>1</v>
      </c>
      <c r="J150" s="1">
        <v>2</v>
      </c>
      <c r="K150" s="1">
        <v>1</v>
      </c>
      <c r="L150" s="1">
        <v>1</v>
      </c>
      <c r="M150" s="1">
        <v>4</v>
      </c>
      <c r="N150" s="1">
        <v>2</v>
      </c>
      <c r="O150" s="1">
        <v>1</v>
      </c>
      <c r="P150" s="1">
        <v>2</v>
      </c>
      <c r="Q150" s="1">
        <v>1</v>
      </c>
      <c r="R150" s="1">
        <v>5</v>
      </c>
      <c r="S150" s="1">
        <v>1</v>
      </c>
      <c r="T150" s="1">
        <v>1</v>
      </c>
      <c r="U150" s="1">
        <v>4</v>
      </c>
      <c r="V150" s="1">
        <v>1</v>
      </c>
      <c r="W150" s="1">
        <v>1</v>
      </c>
      <c r="X150" s="1">
        <v>2</v>
      </c>
      <c r="Y150" s="1">
        <v>1</v>
      </c>
      <c r="Z150" s="1">
        <v>1</v>
      </c>
      <c r="AA150" s="1">
        <v>12</v>
      </c>
      <c r="AB150" s="1">
        <v>12</v>
      </c>
      <c r="AC150" s="1">
        <v>2</v>
      </c>
      <c r="AD150" s="1"/>
      <c r="AE150" s="1"/>
      <c r="AH150" s="1"/>
      <c r="AI150" s="1"/>
      <c r="AJ150" s="1"/>
      <c r="AK150" s="1">
        <v>16</v>
      </c>
      <c r="AM150" s="8"/>
      <c r="AN150" s="91">
        <v>-7.25</v>
      </c>
      <c r="AQ150" s="1">
        <v>-13.25</v>
      </c>
      <c r="AR150" s="1"/>
      <c r="AS150" s="91">
        <v>-11.75</v>
      </c>
      <c r="AY150" s="1"/>
      <c r="AZ150" s="1"/>
      <c r="BA150" s="1"/>
      <c r="BB150" s="1"/>
      <c r="BC150" s="1"/>
      <c r="BD150" s="3"/>
      <c r="BE150" s="1"/>
      <c r="BG150" s="1"/>
      <c r="BH150" s="1"/>
      <c r="BI150" s="1"/>
      <c r="BL150" s="1"/>
      <c r="BM150" s="1"/>
      <c r="BN150" s="1"/>
      <c r="BO150" s="1"/>
      <c r="BT150" s="1"/>
      <c r="BU150" s="1"/>
      <c r="BV150" s="1"/>
      <c r="CC150" s="25"/>
    </row>
    <row r="151" spans="1:81" x14ac:dyDescent="0.25">
      <c r="A151" s="1" t="s">
        <v>148</v>
      </c>
      <c r="B151" s="1">
        <v>10</v>
      </c>
      <c r="C151" s="176"/>
      <c r="D151" s="175"/>
      <c r="E151" s="37"/>
      <c r="F151" s="1"/>
      <c r="G151" s="1"/>
      <c r="H151" s="1"/>
      <c r="I151" s="1">
        <v>1</v>
      </c>
      <c r="J151" s="1">
        <v>1</v>
      </c>
      <c r="K151" s="1">
        <v>2</v>
      </c>
      <c r="L151" s="1">
        <v>2</v>
      </c>
      <c r="M151" s="1">
        <v>1</v>
      </c>
      <c r="N151" s="1">
        <v>3</v>
      </c>
      <c r="O151" s="1">
        <v>1</v>
      </c>
      <c r="P151" s="1">
        <v>2</v>
      </c>
      <c r="Q151" s="1">
        <v>1</v>
      </c>
      <c r="R151" s="1">
        <v>1</v>
      </c>
      <c r="S151" s="1">
        <v>2</v>
      </c>
      <c r="T151" s="1">
        <v>1</v>
      </c>
      <c r="U151" s="1">
        <v>1</v>
      </c>
      <c r="V151" s="1">
        <v>2</v>
      </c>
      <c r="W151" s="1">
        <v>1</v>
      </c>
      <c r="X151" s="1">
        <v>1</v>
      </c>
      <c r="Y151" s="1">
        <v>1</v>
      </c>
      <c r="Z151" s="1">
        <v>5</v>
      </c>
      <c r="AA151" s="1">
        <v>4</v>
      </c>
      <c r="AB151" s="1">
        <v>3</v>
      </c>
      <c r="AC151" s="1">
        <v>4</v>
      </c>
      <c r="AD151" s="1">
        <v>1</v>
      </c>
      <c r="AE151" s="1">
        <v>11</v>
      </c>
      <c r="AF151" s="75">
        <v>1</v>
      </c>
      <c r="AH151" s="1"/>
      <c r="AI151" s="1"/>
      <c r="AJ151" s="1"/>
      <c r="AK151" s="1">
        <v>18</v>
      </c>
      <c r="AN151" s="91">
        <v>24</v>
      </c>
      <c r="AQ151" s="91">
        <v>48.5</v>
      </c>
      <c r="AS151" s="91">
        <v>24.5</v>
      </c>
      <c r="CC151" s="25"/>
    </row>
    <row r="152" spans="1:81" x14ac:dyDescent="0.25">
      <c r="A152" s="1" t="s">
        <v>149</v>
      </c>
      <c r="B152" s="1">
        <v>9</v>
      </c>
      <c r="C152" s="176"/>
      <c r="D152" s="175"/>
      <c r="E152" s="37"/>
      <c r="F152" s="1"/>
      <c r="G152" s="1"/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1</v>
      </c>
      <c r="N152" s="1">
        <v>1</v>
      </c>
      <c r="O152" s="1">
        <v>3</v>
      </c>
      <c r="P152" s="1">
        <v>3</v>
      </c>
      <c r="Q152" s="1">
        <v>1</v>
      </c>
      <c r="R152" s="1">
        <v>4</v>
      </c>
      <c r="S152" s="1">
        <v>1</v>
      </c>
      <c r="T152" s="1">
        <v>3</v>
      </c>
      <c r="U152" s="1">
        <v>4</v>
      </c>
      <c r="V152" s="1">
        <v>5</v>
      </c>
      <c r="W152" s="1">
        <v>6</v>
      </c>
      <c r="X152" s="1">
        <v>2</v>
      </c>
      <c r="Y152" s="1"/>
      <c r="Z152" s="1"/>
      <c r="AA152" s="1"/>
      <c r="AB152" s="1"/>
      <c r="AC152" s="1"/>
      <c r="AD152" s="1"/>
      <c r="AE152" s="1"/>
      <c r="AH152" s="1"/>
      <c r="AI152" s="1"/>
      <c r="AJ152" s="1"/>
      <c r="AK152" s="1">
        <v>14</v>
      </c>
      <c r="AN152" s="91">
        <v>-16.5</v>
      </c>
      <c r="AQ152" s="91">
        <v>18.5</v>
      </c>
      <c r="AS152" s="91">
        <v>3</v>
      </c>
      <c r="BV152" s="1"/>
      <c r="CC152" s="25"/>
    </row>
    <row r="153" spans="1:81" x14ac:dyDescent="0.25">
      <c r="A153" s="1" t="s">
        <v>150</v>
      </c>
      <c r="B153" s="1">
        <v>8</v>
      </c>
      <c r="C153" s="176"/>
      <c r="D153" s="175"/>
      <c r="E153" s="37"/>
      <c r="F153" s="1"/>
      <c r="G153" s="1">
        <v>1</v>
      </c>
      <c r="H153" s="1">
        <v>1</v>
      </c>
      <c r="I153" s="1">
        <v>1</v>
      </c>
      <c r="J153" s="1">
        <v>1</v>
      </c>
      <c r="K153" s="1">
        <v>2</v>
      </c>
      <c r="L153" s="1">
        <v>1</v>
      </c>
      <c r="M153" s="1">
        <v>1</v>
      </c>
      <c r="N153" s="1">
        <v>1</v>
      </c>
      <c r="O153" s="1">
        <v>2</v>
      </c>
      <c r="P153" s="1">
        <v>2</v>
      </c>
      <c r="Q153" s="1">
        <v>2</v>
      </c>
      <c r="R153" s="1">
        <v>3</v>
      </c>
      <c r="S153" s="1">
        <v>5</v>
      </c>
      <c r="T153" s="1">
        <v>4</v>
      </c>
      <c r="U153" s="1">
        <v>3</v>
      </c>
      <c r="V153" s="1">
        <v>4</v>
      </c>
      <c r="W153" s="1">
        <v>1</v>
      </c>
      <c r="X153" s="1">
        <v>3</v>
      </c>
      <c r="Y153" s="1">
        <v>7</v>
      </c>
      <c r="Z153" s="1">
        <v>1</v>
      </c>
      <c r="AA153" s="1">
        <v>2</v>
      </c>
      <c r="AB153" s="1"/>
      <c r="AC153" s="1"/>
      <c r="AD153" s="1"/>
      <c r="AE153" s="1"/>
      <c r="AH153" s="1"/>
      <c r="AI153" s="1"/>
      <c r="AJ153" s="1"/>
      <c r="AK153" s="1">
        <v>15</v>
      </c>
      <c r="AN153" s="91">
        <v>-14.25</v>
      </c>
      <c r="AQ153" s="91">
        <v>-12.75</v>
      </c>
      <c r="AS153" s="91">
        <v>0.75</v>
      </c>
      <c r="BV153" s="1"/>
      <c r="CC153" s="25"/>
    </row>
    <row r="154" spans="1:81" x14ac:dyDescent="0.25">
      <c r="A154" s="1" t="s">
        <v>151</v>
      </c>
      <c r="B154" s="1">
        <v>7</v>
      </c>
      <c r="C154" s="176"/>
      <c r="D154" s="175"/>
      <c r="E154" s="37"/>
      <c r="F154" s="1">
        <v>1</v>
      </c>
      <c r="G154" s="1">
        <v>1</v>
      </c>
      <c r="H154" s="1">
        <v>1</v>
      </c>
      <c r="I154" s="1">
        <v>1</v>
      </c>
      <c r="J154" s="1">
        <v>1</v>
      </c>
      <c r="K154" s="1">
        <v>2</v>
      </c>
      <c r="L154" s="1">
        <v>1</v>
      </c>
      <c r="M154" s="1">
        <v>1</v>
      </c>
      <c r="N154" s="1">
        <v>1</v>
      </c>
      <c r="O154" s="1">
        <v>3</v>
      </c>
      <c r="P154" s="1">
        <v>1</v>
      </c>
      <c r="Q154" s="1">
        <v>2</v>
      </c>
      <c r="R154" s="1">
        <v>7</v>
      </c>
      <c r="S154" s="1">
        <v>1</v>
      </c>
      <c r="T154" s="1">
        <v>1</v>
      </c>
      <c r="U154" s="1">
        <v>1</v>
      </c>
      <c r="V154" s="1">
        <v>3</v>
      </c>
      <c r="W154" s="1">
        <v>2</v>
      </c>
      <c r="X154" s="1">
        <v>1</v>
      </c>
      <c r="Y154" s="1">
        <v>1</v>
      </c>
      <c r="Z154" s="1">
        <v>6</v>
      </c>
      <c r="AA154" s="1">
        <v>3</v>
      </c>
      <c r="AB154" s="1"/>
      <c r="AC154" s="1"/>
      <c r="AD154" s="1"/>
      <c r="AE154" s="1"/>
      <c r="AH154" s="1"/>
      <c r="AI154" s="1"/>
      <c r="AJ154" s="1"/>
      <c r="AK154" s="1">
        <v>17</v>
      </c>
      <c r="AN154" s="91">
        <v>0.25</v>
      </c>
      <c r="AQ154" s="91">
        <v>15</v>
      </c>
      <c r="AS154" s="91">
        <v>8.5</v>
      </c>
      <c r="BV154" s="1"/>
      <c r="CC154" s="25"/>
    </row>
    <row r="155" spans="1:81" x14ac:dyDescent="0.25">
      <c r="A155" s="1" t="s">
        <v>230</v>
      </c>
      <c r="B155" s="1">
        <v>10</v>
      </c>
      <c r="C155" s="176"/>
      <c r="D155" s="175"/>
      <c r="E155" s="37"/>
      <c r="F155" s="1"/>
      <c r="G155" s="1"/>
      <c r="H155" s="1"/>
      <c r="I155" s="1">
        <v>1</v>
      </c>
      <c r="J155" s="1">
        <v>1</v>
      </c>
      <c r="K155" s="1">
        <v>2</v>
      </c>
      <c r="L155" s="1">
        <v>1</v>
      </c>
      <c r="M155" s="1">
        <v>2</v>
      </c>
      <c r="N155" s="1">
        <v>3</v>
      </c>
      <c r="O155" s="1">
        <v>1</v>
      </c>
      <c r="P155" s="1">
        <v>4</v>
      </c>
      <c r="Q155" s="1">
        <v>2</v>
      </c>
      <c r="R155" s="1">
        <v>1</v>
      </c>
      <c r="S155" s="1">
        <v>2</v>
      </c>
      <c r="T155" s="1">
        <v>2</v>
      </c>
      <c r="U155" s="1">
        <v>1</v>
      </c>
      <c r="V155" s="1">
        <v>4</v>
      </c>
      <c r="W155" s="1">
        <v>1</v>
      </c>
      <c r="X155" s="1">
        <v>5</v>
      </c>
      <c r="Y155" s="1">
        <v>8</v>
      </c>
      <c r="Z155" s="1">
        <v>2</v>
      </c>
      <c r="AA155" s="1">
        <v>7</v>
      </c>
      <c r="AB155" s="1"/>
      <c r="AC155" s="1"/>
      <c r="AD155" s="1"/>
      <c r="AE155" s="1"/>
      <c r="AH155" s="1"/>
      <c r="AI155" s="1"/>
      <c r="AJ155" s="1"/>
      <c r="AK155" s="1">
        <v>15</v>
      </c>
      <c r="AN155" s="91">
        <v>-1.5</v>
      </c>
      <c r="AQ155" s="91">
        <v>-23.5</v>
      </c>
      <c r="AS155" s="91">
        <v>-21.75</v>
      </c>
      <c r="CC155" s="25"/>
    </row>
    <row r="156" spans="1:81" x14ac:dyDescent="0.25">
      <c r="A156" s="1" t="s">
        <v>153</v>
      </c>
      <c r="B156" s="1">
        <v>8</v>
      </c>
      <c r="C156" s="176"/>
      <c r="D156" s="175"/>
      <c r="E156" s="37"/>
      <c r="F156" s="1"/>
      <c r="G156" s="1">
        <v>1</v>
      </c>
      <c r="H156" s="1">
        <v>2</v>
      </c>
      <c r="I156" s="1">
        <v>1</v>
      </c>
      <c r="J156" s="1">
        <v>2</v>
      </c>
      <c r="K156" s="1">
        <v>1</v>
      </c>
      <c r="L156" s="1">
        <v>1</v>
      </c>
      <c r="M156" s="1">
        <v>2</v>
      </c>
      <c r="N156" s="1">
        <v>2</v>
      </c>
      <c r="O156" s="1">
        <v>2</v>
      </c>
      <c r="P156" s="1">
        <v>2</v>
      </c>
      <c r="Q156" s="1">
        <v>1</v>
      </c>
      <c r="R156" s="1">
        <v>1</v>
      </c>
      <c r="S156" s="1">
        <v>1</v>
      </c>
      <c r="T156" s="1">
        <v>4</v>
      </c>
      <c r="U156" s="1">
        <v>1</v>
      </c>
      <c r="V156" s="1">
        <v>9</v>
      </c>
      <c r="W156" s="1">
        <v>4</v>
      </c>
      <c r="X156" s="1">
        <v>1</v>
      </c>
      <c r="Y156" s="1">
        <v>1</v>
      </c>
      <c r="Z156" s="1">
        <v>3</v>
      </c>
      <c r="AA156" s="1">
        <v>3</v>
      </c>
      <c r="AB156" s="1">
        <v>3</v>
      </c>
      <c r="AC156" s="1">
        <v>1</v>
      </c>
      <c r="AD156" s="1"/>
      <c r="AE156" s="1"/>
      <c r="AH156" s="1"/>
      <c r="AI156" s="1"/>
      <c r="AJ156" s="1"/>
      <c r="AK156" s="1">
        <v>15</v>
      </c>
      <c r="AN156" s="91">
        <v>5.5</v>
      </c>
      <c r="AQ156" s="91">
        <v>5.25</v>
      </c>
      <c r="AS156" s="91">
        <v>26.25</v>
      </c>
      <c r="BV156" s="1"/>
      <c r="CC156" s="25"/>
    </row>
    <row r="157" spans="1:81" x14ac:dyDescent="0.25">
      <c r="A157" s="1" t="s">
        <v>154</v>
      </c>
      <c r="B157" s="1">
        <v>9</v>
      </c>
      <c r="C157" s="176"/>
      <c r="D157" s="175"/>
      <c r="E157" s="37"/>
      <c r="F157" s="1"/>
      <c r="G157" s="1"/>
      <c r="H157" s="1">
        <v>1</v>
      </c>
      <c r="I157" s="1">
        <v>1</v>
      </c>
      <c r="J157" s="1">
        <v>1</v>
      </c>
      <c r="K157" s="1">
        <v>1</v>
      </c>
      <c r="L157" s="1">
        <v>3</v>
      </c>
      <c r="M157" s="1">
        <v>2</v>
      </c>
      <c r="N157" s="1">
        <v>1</v>
      </c>
      <c r="O157" s="1">
        <v>1</v>
      </c>
      <c r="P157" s="1">
        <v>1</v>
      </c>
      <c r="Q157" s="1">
        <v>1</v>
      </c>
      <c r="R157" s="1">
        <v>1</v>
      </c>
      <c r="S157" s="1">
        <v>2</v>
      </c>
      <c r="T157" s="1">
        <v>1</v>
      </c>
      <c r="U157" s="1">
        <v>2</v>
      </c>
      <c r="V157" s="1">
        <v>9</v>
      </c>
      <c r="W157" s="1">
        <v>2</v>
      </c>
      <c r="X157" s="1">
        <v>1</v>
      </c>
      <c r="Y157" s="1">
        <v>1</v>
      </c>
      <c r="Z157" s="1">
        <v>1</v>
      </c>
      <c r="AA157" s="1">
        <v>2</v>
      </c>
      <c r="AB157" s="1">
        <v>2</v>
      </c>
      <c r="AC157" s="1">
        <v>1</v>
      </c>
      <c r="AD157" s="1">
        <v>1</v>
      </c>
      <c r="AE157" s="1">
        <v>3</v>
      </c>
      <c r="AF157" s="75">
        <v>3</v>
      </c>
      <c r="AG157" s="75">
        <v>1</v>
      </c>
      <c r="AH157" s="1">
        <v>13</v>
      </c>
      <c r="AI157" s="1"/>
      <c r="AJ157" s="1"/>
      <c r="AK157" s="1">
        <v>16</v>
      </c>
      <c r="AN157" s="91">
        <v>2.5</v>
      </c>
      <c r="AQ157" s="91">
        <v>70</v>
      </c>
      <c r="AS157" s="91">
        <v>65</v>
      </c>
      <c r="BV157" s="1"/>
      <c r="CC157" s="25"/>
    </row>
    <row r="158" spans="1:81" x14ac:dyDescent="0.25">
      <c r="A158" s="1" t="s">
        <v>155</v>
      </c>
      <c r="B158" s="1">
        <v>9</v>
      </c>
      <c r="C158" s="176"/>
      <c r="D158" s="175"/>
      <c r="E158" s="37"/>
      <c r="F158" s="1"/>
      <c r="G158" s="1"/>
      <c r="H158" s="1">
        <v>1</v>
      </c>
      <c r="I158" s="1">
        <v>2</v>
      </c>
      <c r="J158" s="1">
        <v>4</v>
      </c>
      <c r="K158" s="1">
        <v>3</v>
      </c>
      <c r="L158" s="1">
        <v>1</v>
      </c>
      <c r="M158" s="1">
        <v>2</v>
      </c>
      <c r="N158" s="1">
        <v>1</v>
      </c>
      <c r="O158" s="1">
        <v>1</v>
      </c>
      <c r="P158" s="1">
        <v>4</v>
      </c>
      <c r="Q158" s="1">
        <v>1</v>
      </c>
      <c r="R158" s="1">
        <v>4</v>
      </c>
      <c r="S158" s="1">
        <v>6</v>
      </c>
      <c r="T158" s="1">
        <v>1</v>
      </c>
      <c r="U158" s="1">
        <v>2</v>
      </c>
      <c r="V158" s="1">
        <v>3</v>
      </c>
      <c r="W158" s="1">
        <v>4</v>
      </c>
      <c r="X158" s="1">
        <v>1</v>
      </c>
      <c r="Y158" s="1">
        <v>1</v>
      </c>
      <c r="Z158" s="1">
        <v>1</v>
      </c>
      <c r="AA158" s="1">
        <v>1</v>
      </c>
      <c r="AB158" s="1">
        <v>6</v>
      </c>
      <c r="AC158" s="1"/>
      <c r="AD158" s="1"/>
      <c r="AE158" s="1"/>
      <c r="AH158" s="1"/>
      <c r="AI158" s="1"/>
      <c r="AJ158" s="1"/>
      <c r="AK158" s="1">
        <v>12</v>
      </c>
      <c r="AN158" s="91">
        <v>-53.75</v>
      </c>
      <c r="AQ158" s="91">
        <v>-30.25</v>
      </c>
      <c r="AS158" s="91">
        <v>22.5</v>
      </c>
      <c r="BV158" s="1"/>
      <c r="CC158" s="25"/>
    </row>
    <row r="159" spans="1:81" x14ac:dyDescent="0.25">
      <c r="A159" s="1" t="s">
        <v>156</v>
      </c>
      <c r="B159" s="1">
        <v>9</v>
      </c>
      <c r="C159" s="176"/>
      <c r="D159" s="175"/>
      <c r="E159" s="37"/>
      <c r="F159" s="1"/>
      <c r="G159" s="1"/>
      <c r="H159" s="1">
        <v>2</v>
      </c>
      <c r="I159" s="1">
        <v>2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1</v>
      </c>
      <c r="P159" s="1">
        <v>1</v>
      </c>
      <c r="Q159" s="1">
        <v>3</v>
      </c>
      <c r="R159" s="1">
        <v>1</v>
      </c>
      <c r="S159" s="1">
        <v>11</v>
      </c>
      <c r="T159" s="1">
        <v>1</v>
      </c>
      <c r="U159" s="1">
        <v>2</v>
      </c>
      <c r="V159" s="1">
        <v>1</v>
      </c>
      <c r="W159" s="1">
        <v>1</v>
      </c>
      <c r="X159" s="1">
        <v>1</v>
      </c>
      <c r="Y159" s="1">
        <v>2</v>
      </c>
      <c r="Z159" s="1">
        <v>1</v>
      </c>
      <c r="AA159" s="1">
        <v>4</v>
      </c>
      <c r="AB159" s="1"/>
      <c r="AC159" s="1"/>
      <c r="AD159" s="1"/>
      <c r="AE159" s="1"/>
      <c r="AH159" s="1"/>
      <c r="AI159" s="1"/>
      <c r="AJ159" s="1"/>
      <c r="AK159" s="1">
        <v>15</v>
      </c>
      <c r="AN159" s="92">
        <v>-13.25</v>
      </c>
      <c r="AQ159" s="92">
        <v>8.5</v>
      </c>
      <c r="AS159" s="92">
        <v>16</v>
      </c>
      <c r="BV159" s="1"/>
      <c r="CC159" s="25"/>
    </row>
    <row r="160" spans="1:81" x14ac:dyDescent="0.25">
      <c r="A160" s="1" t="s">
        <v>157</v>
      </c>
      <c r="B160" s="1">
        <v>8</v>
      </c>
      <c r="C160" s="176"/>
      <c r="D160" s="175"/>
      <c r="E160" s="37"/>
      <c r="F160" s="1"/>
      <c r="G160" s="1">
        <v>1</v>
      </c>
      <c r="H160" s="1">
        <v>2</v>
      </c>
      <c r="I160" s="1">
        <v>1</v>
      </c>
      <c r="J160" s="1">
        <v>1</v>
      </c>
      <c r="K160" s="1">
        <v>2</v>
      </c>
      <c r="L160" s="1">
        <v>1</v>
      </c>
      <c r="M160" s="1">
        <v>1</v>
      </c>
      <c r="N160" s="1">
        <v>1</v>
      </c>
      <c r="O160" s="1">
        <v>1</v>
      </c>
      <c r="P160" s="1">
        <v>1</v>
      </c>
      <c r="Q160" s="1">
        <v>1</v>
      </c>
      <c r="R160" s="1">
        <v>1</v>
      </c>
      <c r="S160" s="1">
        <v>2</v>
      </c>
      <c r="T160" s="1">
        <v>3</v>
      </c>
      <c r="U160" s="1">
        <v>3</v>
      </c>
      <c r="V160" s="1">
        <v>1</v>
      </c>
      <c r="W160" s="1">
        <v>8</v>
      </c>
      <c r="X160" s="1">
        <v>2</v>
      </c>
      <c r="Y160" s="1">
        <v>2</v>
      </c>
      <c r="Z160" s="1">
        <v>9</v>
      </c>
      <c r="AA160" s="1">
        <v>3</v>
      </c>
      <c r="AB160" s="1">
        <v>2</v>
      </c>
      <c r="AC160" s="1">
        <v>2</v>
      </c>
      <c r="AD160" s="1">
        <v>3</v>
      </c>
      <c r="AE160" s="1"/>
      <c r="AH160" s="1"/>
      <c r="AI160" s="1"/>
      <c r="AJ160" s="1"/>
      <c r="AK160" s="1">
        <v>16</v>
      </c>
      <c r="AN160" s="92">
        <v>19.5</v>
      </c>
      <c r="AQ160" s="92">
        <v>18.25</v>
      </c>
      <c r="AS160" s="92">
        <v>10.25</v>
      </c>
      <c r="BV160" s="1"/>
      <c r="CC160" s="25"/>
    </row>
    <row r="161" spans="1:81" x14ac:dyDescent="0.25">
      <c r="A161" s="1" t="s">
        <v>158</v>
      </c>
      <c r="B161" s="1">
        <v>10</v>
      </c>
      <c r="C161" s="176"/>
      <c r="D161" s="175"/>
      <c r="E161" s="37"/>
      <c r="F161" s="1"/>
      <c r="G161" s="1"/>
      <c r="H161" s="1"/>
      <c r="I161" s="1">
        <v>1</v>
      </c>
      <c r="J161" s="1">
        <v>2</v>
      </c>
      <c r="K161" s="1">
        <v>1</v>
      </c>
      <c r="L161" s="1">
        <v>3</v>
      </c>
      <c r="M161" s="1">
        <v>1</v>
      </c>
      <c r="N161" s="1">
        <v>1</v>
      </c>
      <c r="O161" s="1">
        <v>2</v>
      </c>
      <c r="P161" s="1">
        <v>1</v>
      </c>
      <c r="Q161" s="1">
        <v>3</v>
      </c>
      <c r="R161" s="1">
        <v>2</v>
      </c>
      <c r="S161" s="1">
        <v>4</v>
      </c>
      <c r="T161" s="1">
        <v>1</v>
      </c>
      <c r="U161" s="1">
        <v>1</v>
      </c>
      <c r="V161" s="1">
        <v>1</v>
      </c>
      <c r="W161" s="1">
        <v>11</v>
      </c>
      <c r="X161" s="1">
        <v>1</v>
      </c>
      <c r="Y161" s="1">
        <v>1</v>
      </c>
      <c r="Z161" s="1">
        <v>5</v>
      </c>
      <c r="AA161" s="1"/>
      <c r="AB161" s="1"/>
      <c r="AC161" s="1"/>
      <c r="AD161" s="1"/>
      <c r="AE161" s="1"/>
      <c r="AH161" s="1"/>
      <c r="AI161" s="1"/>
      <c r="AJ161" s="1"/>
      <c r="AK161" s="1">
        <v>14</v>
      </c>
      <c r="AM161" s="8"/>
      <c r="AN161" s="92">
        <v>-15.75</v>
      </c>
      <c r="AQ161" s="92">
        <v>-14.25</v>
      </c>
      <c r="AS161" s="92">
        <v>8.75</v>
      </c>
      <c r="AY161" s="1"/>
      <c r="AZ161" s="1"/>
      <c r="BA161" s="1"/>
      <c r="BC161" s="1"/>
      <c r="BD161" s="3"/>
      <c r="BE161" s="1"/>
      <c r="BG161" s="1"/>
      <c r="BH161" s="1"/>
      <c r="BI161" s="1"/>
      <c r="BL161" s="1"/>
      <c r="BM161" s="1"/>
      <c r="BN161" s="1"/>
      <c r="BO161" s="1"/>
      <c r="BT161" s="1"/>
      <c r="BU161" s="1"/>
      <c r="CC161" s="25"/>
    </row>
    <row r="162" spans="1:81" x14ac:dyDescent="0.25">
      <c r="A162" s="1" t="s">
        <v>159</v>
      </c>
      <c r="B162" s="1">
        <v>7</v>
      </c>
      <c r="C162" s="176"/>
      <c r="D162" s="175"/>
      <c r="E162" s="37"/>
      <c r="F162" s="1">
        <v>1</v>
      </c>
      <c r="G162" s="1">
        <v>1</v>
      </c>
      <c r="H162" s="1">
        <v>1</v>
      </c>
      <c r="I162" s="1">
        <v>1</v>
      </c>
      <c r="J162" s="1">
        <v>2</v>
      </c>
      <c r="K162" s="1">
        <v>1</v>
      </c>
      <c r="L162" s="1">
        <v>1</v>
      </c>
      <c r="M162" s="1">
        <v>1</v>
      </c>
      <c r="N162" s="1">
        <v>2</v>
      </c>
      <c r="O162" s="1">
        <v>1</v>
      </c>
      <c r="P162" s="1">
        <v>1</v>
      </c>
      <c r="Q162" s="1">
        <v>1</v>
      </c>
      <c r="R162" s="1">
        <v>3</v>
      </c>
      <c r="S162" s="1">
        <v>1</v>
      </c>
      <c r="T162" s="1">
        <v>1</v>
      </c>
      <c r="U162" s="1">
        <v>1</v>
      </c>
      <c r="V162" s="1">
        <v>3</v>
      </c>
      <c r="W162" s="1">
        <v>2</v>
      </c>
      <c r="X162" s="1">
        <v>3</v>
      </c>
      <c r="Y162" s="1">
        <v>7</v>
      </c>
      <c r="Z162" s="1">
        <v>2</v>
      </c>
      <c r="AA162" s="1">
        <v>2</v>
      </c>
      <c r="AB162" s="1">
        <v>2</v>
      </c>
      <c r="AC162" s="1">
        <v>13</v>
      </c>
      <c r="AD162" s="1">
        <v>3</v>
      </c>
      <c r="AE162" s="1"/>
      <c r="AH162" s="1"/>
      <c r="AI162" s="1"/>
      <c r="AJ162" s="1"/>
      <c r="AK162" s="1">
        <v>19</v>
      </c>
      <c r="AM162" s="8"/>
      <c r="AN162" s="1">
        <v>27.75</v>
      </c>
      <c r="AO162" s="1"/>
      <c r="AP162" s="8"/>
      <c r="AQ162" s="92">
        <v>28</v>
      </c>
      <c r="AR162" s="1"/>
      <c r="AS162" s="1">
        <v>-6</v>
      </c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3"/>
      <c r="BE162" s="1"/>
      <c r="BF162" s="1"/>
      <c r="BG162" s="1"/>
      <c r="BH162" s="1"/>
      <c r="BI162" s="1"/>
      <c r="BJ162" s="1"/>
      <c r="BL162" s="1"/>
      <c r="BM162" s="1"/>
      <c r="BN162" s="1"/>
      <c r="BO162" s="1"/>
      <c r="BP162" s="1"/>
      <c r="BQ162" s="1"/>
      <c r="BR162" s="1"/>
      <c r="BT162" s="1"/>
      <c r="BU162" s="1"/>
      <c r="BV162" s="1"/>
      <c r="CC162" s="25"/>
    </row>
    <row r="163" spans="1:81" x14ac:dyDescent="0.25">
      <c r="A163" s="1" t="s">
        <v>160</v>
      </c>
      <c r="B163" s="1">
        <v>9</v>
      </c>
      <c r="C163" s="176"/>
      <c r="D163" s="175"/>
      <c r="E163" s="37"/>
      <c r="F163" s="1"/>
      <c r="G163" s="1"/>
      <c r="H163" s="1">
        <v>1</v>
      </c>
      <c r="I163" s="1">
        <v>1</v>
      </c>
      <c r="J163" s="1">
        <v>1</v>
      </c>
      <c r="K163" s="1">
        <v>1</v>
      </c>
      <c r="L163" s="1">
        <v>3</v>
      </c>
      <c r="M163" s="1">
        <v>1</v>
      </c>
      <c r="N163" s="1">
        <v>1</v>
      </c>
      <c r="O163" s="1">
        <v>2</v>
      </c>
      <c r="P163" s="1">
        <v>4</v>
      </c>
      <c r="Q163" s="1">
        <v>2</v>
      </c>
      <c r="R163" s="1">
        <v>2</v>
      </c>
      <c r="S163" s="1">
        <v>3</v>
      </c>
      <c r="T163" s="1">
        <v>5</v>
      </c>
      <c r="U163" s="1">
        <v>1</v>
      </c>
      <c r="V163" s="1">
        <v>2</v>
      </c>
      <c r="W163" s="1">
        <v>3</v>
      </c>
      <c r="X163" s="1">
        <v>2</v>
      </c>
      <c r="Y163" s="1">
        <v>2</v>
      </c>
      <c r="Z163" s="1">
        <v>1</v>
      </c>
      <c r="AA163" s="1">
        <v>3</v>
      </c>
      <c r="AB163" s="1"/>
      <c r="AC163" s="1"/>
      <c r="AD163" s="1"/>
      <c r="AE163" s="1"/>
      <c r="AH163" s="1"/>
      <c r="AI163" s="1"/>
      <c r="AJ163" s="1"/>
      <c r="AK163" s="1">
        <v>15</v>
      </c>
      <c r="AM163" s="8"/>
      <c r="AN163" s="92">
        <v>-13.25</v>
      </c>
      <c r="AQ163" s="92">
        <v>1.25</v>
      </c>
      <c r="AR163" s="1"/>
      <c r="AS163" s="92">
        <v>15.25</v>
      </c>
      <c r="AY163" s="1"/>
      <c r="AZ163" s="1"/>
      <c r="BA163" s="1"/>
      <c r="BB163" s="1"/>
      <c r="BC163" s="1"/>
      <c r="BD163" s="3"/>
      <c r="BE163" s="1"/>
      <c r="BG163" s="1"/>
      <c r="BH163" s="1"/>
      <c r="BI163" s="1"/>
      <c r="BL163" s="1"/>
      <c r="BM163" s="1"/>
      <c r="BN163" s="1"/>
      <c r="BO163" s="1"/>
      <c r="BT163" s="1"/>
      <c r="BU163" s="1"/>
      <c r="BV163" s="1"/>
      <c r="CC163" s="25"/>
    </row>
    <row r="164" spans="1:81" x14ac:dyDescent="0.25">
      <c r="A164" s="1" t="s">
        <v>161</v>
      </c>
      <c r="B164" s="1">
        <v>10</v>
      </c>
      <c r="C164" s="176"/>
      <c r="D164" s="175"/>
      <c r="E164" s="37"/>
      <c r="F164" s="1"/>
      <c r="G164" s="1"/>
      <c r="H164" s="1"/>
      <c r="I164" s="1">
        <v>1</v>
      </c>
      <c r="J164" s="1">
        <v>1</v>
      </c>
      <c r="K164" s="1">
        <v>3</v>
      </c>
      <c r="L164" s="1">
        <v>1</v>
      </c>
      <c r="M164" s="1">
        <v>1</v>
      </c>
      <c r="N164" s="1">
        <v>2</v>
      </c>
      <c r="O164" s="1">
        <v>2</v>
      </c>
      <c r="P164" s="1">
        <v>2</v>
      </c>
      <c r="Q164" s="1">
        <v>1</v>
      </c>
      <c r="R164" s="1">
        <v>1</v>
      </c>
      <c r="S164" s="1">
        <v>2</v>
      </c>
      <c r="T164" s="1">
        <v>1</v>
      </c>
      <c r="U164" s="1">
        <v>2</v>
      </c>
      <c r="V164" s="1">
        <v>1</v>
      </c>
      <c r="W164" s="1">
        <v>2</v>
      </c>
      <c r="X164" s="1">
        <v>1</v>
      </c>
      <c r="Y164" s="1">
        <v>8</v>
      </c>
      <c r="Z164" s="1">
        <v>1</v>
      </c>
      <c r="AA164" s="1">
        <v>2</v>
      </c>
      <c r="AB164" s="1">
        <v>5</v>
      </c>
      <c r="AC164" s="1">
        <v>4</v>
      </c>
      <c r="AD164" s="1">
        <v>1</v>
      </c>
      <c r="AE164" s="1">
        <v>5</v>
      </c>
      <c r="AF164" s="75">
        <v>5</v>
      </c>
      <c r="AH164" s="1"/>
      <c r="AI164" s="1"/>
      <c r="AJ164" s="1"/>
      <c r="AK164" s="1">
        <v>16</v>
      </c>
      <c r="AM164" s="8"/>
      <c r="AN164" s="92">
        <v>20.5</v>
      </c>
      <c r="AQ164" s="92">
        <v>39.75</v>
      </c>
      <c r="AS164" s="92">
        <v>19.25</v>
      </c>
      <c r="AY164" s="1"/>
      <c r="AZ164" s="1"/>
      <c r="BA164" s="1"/>
      <c r="BC164" s="1"/>
      <c r="BD164" s="3"/>
      <c r="BE164" s="1"/>
      <c r="BG164" s="1"/>
      <c r="BH164" s="1"/>
      <c r="BI164" s="1"/>
      <c r="BL164" s="1"/>
      <c r="BM164" s="1"/>
      <c r="BN164" s="1"/>
      <c r="BO164" s="1"/>
      <c r="BT164" s="1"/>
      <c r="BU164" s="1"/>
      <c r="CC164" s="25"/>
    </row>
    <row r="165" spans="1:81" x14ac:dyDescent="0.25">
      <c r="A165" s="1" t="s">
        <v>162</v>
      </c>
      <c r="B165" s="1">
        <v>9</v>
      </c>
      <c r="C165" s="176"/>
      <c r="D165" s="175"/>
      <c r="E165" s="37"/>
      <c r="F165" s="1"/>
      <c r="G165" s="1"/>
      <c r="H165" s="1">
        <v>1</v>
      </c>
      <c r="I165" s="1">
        <v>2</v>
      </c>
      <c r="J165" s="1">
        <v>1</v>
      </c>
      <c r="K165" s="1">
        <v>3</v>
      </c>
      <c r="L165" s="1">
        <v>2</v>
      </c>
      <c r="M165" s="1">
        <v>2</v>
      </c>
      <c r="N165" s="1">
        <v>1</v>
      </c>
      <c r="O165" s="1">
        <v>1</v>
      </c>
      <c r="P165" s="1">
        <v>3</v>
      </c>
      <c r="Q165" s="1">
        <v>2</v>
      </c>
      <c r="R165" s="1">
        <v>1</v>
      </c>
      <c r="S165" s="1">
        <v>3</v>
      </c>
      <c r="T165" s="1">
        <v>2</v>
      </c>
      <c r="U165" s="1">
        <v>7</v>
      </c>
      <c r="V165" s="1">
        <v>4</v>
      </c>
      <c r="W165" s="1">
        <v>1</v>
      </c>
      <c r="X165" s="1">
        <v>1</v>
      </c>
      <c r="Y165" s="1">
        <v>1</v>
      </c>
      <c r="Z165" s="1">
        <v>4</v>
      </c>
      <c r="AA165" s="1">
        <v>3</v>
      </c>
      <c r="AB165" s="1"/>
      <c r="AC165" s="1"/>
      <c r="AD165" s="1"/>
      <c r="AE165" s="1"/>
      <c r="AH165" s="1"/>
      <c r="AI165" s="1"/>
      <c r="AJ165" s="1"/>
      <c r="AK165" s="1">
        <v>13</v>
      </c>
      <c r="AM165" s="8"/>
      <c r="AN165" s="92">
        <v>-35.25</v>
      </c>
      <c r="AQ165" s="1">
        <v>-15.75</v>
      </c>
      <c r="AR165" s="1"/>
      <c r="AS165" s="92">
        <v>13.5</v>
      </c>
      <c r="AY165" s="1"/>
      <c r="AZ165" s="1"/>
      <c r="BA165" s="1"/>
      <c r="BB165" s="1"/>
      <c r="BC165" s="1"/>
      <c r="BD165" s="3"/>
      <c r="BE165" s="1"/>
      <c r="BG165" s="1"/>
      <c r="BH165" s="1"/>
      <c r="BI165" s="1"/>
      <c r="BL165" s="1"/>
      <c r="BM165" s="1"/>
      <c r="BN165" s="1"/>
      <c r="BO165" s="1"/>
      <c r="BT165" s="1"/>
      <c r="BU165" s="1"/>
      <c r="BV165" s="1"/>
      <c r="CC165" s="25"/>
    </row>
    <row r="166" spans="1:81" x14ac:dyDescent="0.25">
      <c r="A166" s="1" t="s">
        <v>163</v>
      </c>
      <c r="B166" s="1">
        <v>10</v>
      </c>
      <c r="C166" s="176"/>
      <c r="D166" s="175"/>
      <c r="E166" s="37"/>
      <c r="F166" s="1"/>
      <c r="G166" s="1"/>
      <c r="H166" s="1"/>
      <c r="I166" s="1">
        <v>1</v>
      </c>
      <c r="J166" s="1">
        <v>2</v>
      </c>
      <c r="K166" s="1">
        <v>1</v>
      </c>
      <c r="L166" s="1">
        <v>2</v>
      </c>
      <c r="M166" s="1">
        <v>1</v>
      </c>
      <c r="N166" s="1">
        <v>2</v>
      </c>
      <c r="O166" s="1">
        <v>4</v>
      </c>
      <c r="P166" s="1">
        <v>2</v>
      </c>
      <c r="Q166" s="1">
        <v>1</v>
      </c>
      <c r="R166" s="1">
        <v>1</v>
      </c>
      <c r="S166" s="1">
        <v>2</v>
      </c>
      <c r="T166" s="1">
        <v>2</v>
      </c>
      <c r="U166" s="1">
        <v>1</v>
      </c>
      <c r="V166" s="1">
        <v>1</v>
      </c>
      <c r="W166" s="1">
        <v>3</v>
      </c>
      <c r="X166" s="1">
        <v>1</v>
      </c>
      <c r="Y166" s="1">
        <v>2</v>
      </c>
      <c r="Z166" s="1">
        <v>1</v>
      </c>
      <c r="AA166" s="1">
        <v>1</v>
      </c>
      <c r="AB166" s="1">
        <v>3</v>
      </c>
      <c r="AC166" s="1">
        <v>3</v>
      </c>
      <c r="AD166" s="1">
        <v>8</v>
      </c>
      <c r="AE166" s="1"/>
      <c r="AH166" s="1"/>
      <c r="AI166" s="1"/>
      <c r="AJ166" s="1"/>
      <c r="AK166" s="1">
        <v>18</v>
      </c>
      <c r="AM166" s="8"/>
      <c r="AN166" s="92">
        <v>6.5</v>
      </c>
      <c r="AQ166" s="92">
        <v>33</v>
      </c>
      <c r="AS166" s="92">
        <v>26.5</v>
      </c>
      <c r="AY166" s="1"/>
      <c r="AZ166" s="1"/>
      <c r="BA166" s="1"/>
      <c r="BC166" s="1"/>
      <c r="BD166" s="3"/>
      <c r="BE166" s="1"/>
      <c r="BG166" s="1"/>
      <c r="BH166" s="1"/>
      <c r="BI166" s="1"/>
      <c r="BL166" s="1"/>
      <c r="BM166" s="1"/>
      <c r="BN166" s="1"/>
      <c r="BO166" s="1"/>
      <c r="BT166" s="1"/>
      <c r="BU166" s="1"/>
      <c r="CC166" s="25"/>
    </row>
    <row r="167" spans="1:81" x14ac:dyDescent="0.25">
      <c r="A167" s="1" t="s">
        <v>164</v>
      </c>
      <c r="B167" s="1">
        <v>9</v>
      </c>
      <c r="C167" s="176"/>
      <c r="D167" s="175"/>
      <c r="E167" s="37"/>
      <c r="F167" s="1"/>
      <c r="G167" s="1"/>
      <c r="H167" s="1">
        <v>1</v>
      </c>
      <c r="I167" s="1">
        <v>1</v>
      </c>
      <c r="J167" s="1">
        <v>1</v>
      </c>
      <c r="K167" s="1">
        <v>3</v>
      </c>
      <c r="L167" s="1">
        <v>1</v>
      </c>
      <c r="M167" s="1">
        <v>2</v>
      </c>
      <c r="N167" s="1">
        <v>3</v>
      </c>
      <c r="O167" s="1">
        <v>1</v>
      </c>
      <c r="P167" s="1">
        <v>1</v>
      </c>
      <c r="Q167" s="1">
        <v>2</v>
      </c>
      <c r="R167" s="1">
        <v>2</v>
      </c>
      <c r="S167" s="1">
        <v>1</v>
      </c>
      <c r="T167" s="1">
        <v>1</v>
      </c>
      <c r="U167" s="1">
        <v>2</v>
      </c>
      <c r="V167" s="1">
        <v>1</v>
      </c>
      <c r="W167" s="1">
        <v>3</v>
      </c>
      <c r="X167" s="1">
        <v>4</v>
      </c>
      <c r="Y167" s="1">
        <v>2</v>
      </c>
      <c r="Z167" s="1">
        <v>2</v>
      </c>
      <c r="AA167" s="1">
        <v>1</v>
      </c>
      <c r="AB167" s="1">
        <v>3</v>
      </c>
      <c r="AC167" s="1">
        <v>2</v>
      </c>
      <c r="AD167" s="1">
        <v>4</v>
      </c>
      <c r="AE167" s="1">
        <v>2</v>
      </c>
      <c r="AF167" s="75">
        <v>3</v>
      </c>
      <c r="AG167" s="75">
        <v>7</v>
      </c>
      <c r="AH167" s="1"/>
      <c r="AI167" s="1"/>
      <c r="AJ167" s="1"/>
      <c r="AK167" s="1">
        <v>17</v>
      </c>
      <c r="AM167" s="8"/>
      <c r="AN167" s="92">
        <v>14</v>
      </c>
      <c r="AQ167" s="92">
        <v>52.25</v>
      </c>
      <c r="AR167" s="1"/>
      <c r="AS167" s="92">
        <v>39</v>
      </c>
      <c r="AY167" s="1"/>
      <c r="AZ167" s="1"/>
      <c r="BA167" s="1"/>
      <c r="BB167" s="1"/>
      <c r="BC167" s="1"/>
      <c r="BD167" s="3"/>
      <c r="BE167" s="1"/>
      <c r="BG167" s="1"/>
      <c r="BH167" s="1"/>
      <c r="BI167" s="1"/>
      <c r="BL167" s="1"/>
      <c r="BM167" s="1"/>
      <c r="BN167" s="1"/>
      <c r="BO167" s="1"/>
      <c r="BT167" s="1"/>
      <c r="BU167" s="1"/>
      <c r="BV167" s="1"/>
      <c r="CC167" s="25"/>
    </row>
    <row r="168" spans="1:81" x14ac:dyDescent="0.25">
      <c r="A168" s="1" t="s">
        <v>165</v>
      </c>
      <c r="B168" s="1">
        <v>7</v>
      </c>
      <c r="C168" s="176"/>
      <c r="D168" s="175"/>
      <c r="E168" s="37"/>
      <c r="F168" s="1">
        <v>1</v>
      </c>
      <c r="G168" s="1">
        <v>1</v>
      </c>
      <c r="H168" s="1">
        <v>3</v>
      </c>
      <c r="I168" s="1">
        <v>2</v>
      </c>
      <c r="J168" s="1">
        <v>1</v>
      </c>
      <c r="K168" s="1">
        <v>2</v>
      </c>
      <c r="L168" s="1">
        <v>1</v>
      </c>
      <c r="M168" s="1">
        <v>2</v>
      </c>
      <c r="N168" s="1">
        <v>1</v>
      </c>
      <c r="O168" s="1">
        <v>5</v>
      </c>
      <c r="P168" s="1">
        <v>1</v>
      </c>
      <c r="Q168" s="1">
        <v>2</v>
      </c>
      <c r="R168" s="1">
        <v>2</v>
      </c>
      <c r="S168" s="1">
        <v>1</v>
      </c>
      <c r="T168" s="1">
        <v>2</v>
      </c>
      <c r="U168" s="1">
        <v>5</v>
      </c>
      <c r="V168" s="1">
        <v>1</v>
      </c>
      <c r="W168" s="1">
        <v>1</v>
      </c>
      <c r="X168" s="1">
        <v>5</v>
      </c>
      <c r="Y168" s="1">
        <v>2</v>
      </c>
      <c r="Z168" s="1">
        <v>1</v>
      </c>
      <c r="AA168" s="1"/>
      <c r="AB168" s="1"/>
      <c r="AC168" s="1"/>
      <c r="AD168" s="1"/>
      <c r="AE168" s="1"/>
      <c r="AH168" s="1"/>
      <c r="AI168" s="1"/>
      <c r="AJ168" s="1"/>
      <c r="AK168" s="1">
        <v>15</v>
      </c>
      <c r="AM168" s="8"/>
      <c r="AN168" s="1">
        <v>-18.25</v>
      </c>
      <c r="AO168" s="1"/>
      <c r="AP168" s="8"/>
      <c r="AQ168" s="92">
        <v>-12.75</v>
      </c>
      <c r="AR168" s="1"/>
      <c r="AS168" s="1">
        <v>6</v>
      </c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3"/>
      <c r="BE168" s="1"/>
      <c r="BF168" s="1"/>
      <c r="BG168" s="1"/>
      <c r="BH168" s="1"/>
      <c r="BI168" s="1"/>
      <c r="BJ168" s="1"/>
      <c r="BL168" s="1"/>
      <c r="BM168" s="1"/>
      <c r="BN168" s="1"/>
      <c r="BO168" s="1"/>
      <c r="BP168" s="1"/>
      <c r="BQ168" s="1"/>
      <c r="BR168" s="1"/>
      <c r="BT168" s="1"/>
      <c r="BU168" s="1"/>
      <c r="BV168" s="1"/>
      <c r="CC168" s="25"/>
    </row>
    <row r="169" spans="1:81" x14ac:dyDescent="0.25">
      <c r="A169" s="1" t="s">
        <v>166</v>
      </c>
      <c r="B169" s="1">
        <v>10</v>
      </c>
      <c r="C169" s="176"/>
      <c r="D169" s="175"/>
      <c r="E169" s="37"/>
      <c r="F169" s="1"/>
      <c r="G169" s="1"/>
      <c r="H169" s="1"/>
      <c r="I169" s="1">
        <v>1</v>
      </c>
      <c r="J169" s="1">
        <v>1</v>
      </c>
      <c r="K169" s="1">
        <v>1</v>
      </c>
      <c r="L169" s="1">
        <v>3</v>
      </c>
      <c r="M169" s="1">
        <v>1</v>
      </c>
      <c r="N169" s="1">
        <v>3</v>
      </c>
      <c r="O169" s="1">
        <v>1</v>
      </c>
      <c r="P169" s="1">
        <v>3</v>
      </c>
      <c r="Q169" s="1">
        <v>7</v>
      </c>
      <c r="R169" s="1">
        <v>1</v>
      </c>
      <c r="S169" s="1">
        <v>6</v>
      </c>
      <c r="T169" s="1">
        <v>2</v>
      </c>
      <c r="U169" s="1">
        <v>2</v>
      </c>
      <c r="V169" s="1">
        <v>1</v>
      </c>
      <c r="W169" s="1">
        <v>5</v>
      </c>
      <c r="X169" s="1">
        <v>1</v>
      </c>
      <c r="Y169" s="1"/>
      <c r="Z169" s="1"/>
      <c r="AA169" s="1"/>
      <c r="AB169" s="1"/>
      <c r="AC169" s="1"/>
      <c r="AD169" s="1"/>
      <c r="AE169" s="1"/>
      <c r="AH169" s="1"/>
      <c r="AI169" s="1"/>
      <c r="AJ169" s="1"/>
      <c r="AK169" s="1">
        <v>12</v>
      </c>
      <c r="AM169" s="8"/>
      <c r="AN169" s="92">
        <v>-43.25</v>
      </c>
      <c r="AQ169" s="92">
        <v>-46.5</v>
      </c>
      <c r="AS169" s="92">
        <v>6</v>
      </c>
      <c r="AY169" s="1"/>
      <c r="AZ169" s="1"/>
      <c r="BA169" s="1"/>
      <c r="BC169" s="1"/>
      <c r="BD169" s="3"/>
      <c r="BE169" s="1"/>
      <c r="BG169" s="1"/>
      <c r="BH169" s="1"/>
      <c r="BI169" s="1"/>
      <c r="BL169" s="1"/>
      <c r="BM169" s="1"/>
      <c r="BN169" s="1"/>
      <c r="BO169" s="1"/>
      <c r="BT169" s="1"/>
      <c r="BU169" s="1"/>
      <c r="CC169" s="25"/>
    </row>
    <row r="170" spans="1:81" x14ac:dyDescent="0.25">
      <c r="A170" s="1" t="s">
        <v>167</v>
      </c>
      <c r="B170" s="1">
        <v>10</v>
      </c>
      <c r="C170" s="176"/>
      <c r="D170" s="175"/>
      <c r="E170" s="37"/>
      <c r="F170" s="1"/>
      <c r="G170" s="1"/>
      <c r="H170" s="1"/>
      <c r="I170" s="1">
        <v>1</v>
      </c>
      <c r="J170" s="1">
        <v>2</v>
      </c>
      <c r="K170" s="1">
        <v>1</v>
      </c>
      <c r="L170" s="1">
        <v>1</v>
      </c>
      <c r="M170" s="1">
        <v>2</v>
      </c>
      <c r="N170" s="1">
        <v>1</v>
      </c>
      <c r="O170" s="1">
        <v>4</v>
      </c>
      <c r="P170" s="1">
        <v>2</v>
      </c>
      <c r="Q170" s="1">
        <v>4</v>
      </c>
      <c r="R170" s="1">
        <v>4</v>
      </c>
      <c r="S170" s="1">
        <v>2</v>
      </c>
      <c r="T170" s="1">
        <v>4</v>
      </c>
      <c r="U170" s="1">
        <v>3</v>
      </c>
      <c r="V170" s="1">
        <v>1</v>
      </c>
      <c r="W170" s="1">
        <v>2</v>
      </c>
      <c r="X170" s="1">
        <v>1</v>
      </c>
      <c r="Y170" s="1">
        <v>1</v>
      </c>
      <c r="Z170" s="1"/>
      <c r="AA170" s="1"/>
      <c r="AB170" s="1"/>
      <c r="AC170" s="1"/>
      <c r="AD170" s="1"/>
      <c r="AE170" s="1"/>
      <c r="AH170" s="1"/>
      <c r="AI170" s="1"/>
      <c r="AJ170" s="1"/>
      <c r="AK170" s="1">
        <v>12</v>
      </c>
      <c r="AM170" s="8"/>
      <c r="AN170" s="92">
        <v>-41</v>
      </c>
      <c r="AQ170" s="92">
        <v>-15.5</v>
      </c>
      <c r="AS170" s="92">
        <v>12.25</v>
      </c>
      <c r="AY170" s="1"/>
      <c r="AZ170" s="1"/>
      <c r="BA170" s="1"/>
      <c r="BC170" s="1"/>
      <c r="BD170" s="3"/>
      <c r="BE170" s="1"/>
      <c r="BG170" s="1"/>
      <c r="BH170" s="1"/>
      <c r="BI170" s="1"/>
      <c r="BL170" s="1"/>
      <c r="BM170" s="1"/>
      <c r="BN170" s="1"/>
      <c r="BO170" s="1"/>
      <c r="BT170" s="1"/>
      <c r="BU170" s="1"/>
      <c r="CC170" s="25"/>
    </row>
    <row r="171" spans="1:81" x14ac:dyDescent="0.25">
      <c r="A171" s="1" t="s">
        <v>168</v>
      </c>
      <c r="B171" s="1">
        <v>10</v>
      </c>
      <c r="C171" s="176"/>
      <c r="D171" s="175"/>
      <c r="E171" s="37"/>
      <c r="F171" s="1"/>
      <c r="G171" s="1"/>
      <c r="H171" s="1"/>
      <c r="I171" s="1">
        <v>1</v>
      </c>
      <c r="J171" s="1">
        <v>1</v>
      </c>
      <c r="K171" s="1">
        <v>1</v>
      </c>
      <c r="L171" s="1">
        <v>1</v>
      </c>
      <c r="M171" s="1">
        <v>1</v>
      </c>
      <c r="N171" s="1">
        <v>3</v>
      </c>
      <c r="O171" s="1">
        <v>4</v>
      </c>
      <c r="P171" s="1">
        <v>2</v>
      </c>
      <c r="Q171" s="1">
        <v>1</v>
      </c>
      <c r="R171" s="1">
        <v>1</v>
      </c>
      <c r="S171" s="1">
        <v>2</v>
      </c>
      <c r="T171" s="1">
        <v>4</v>
      </c>
      <c r="U171" s="1">
        <v>1</v>
      </c>
      <c r="V171" s="1">
        <v>3</v>
      </c>
      <c r="W171" s="1">
        <v>4</v>
      </c>
      <c r="X171" s="1">
        <v>2</v>
      </c>
      <c r="Y171" s="1">
        <v>1</v>
      </c>
      <c r="Z171" s="1">
        <v>2</v>
      </c>
      <c r="AA171" s="1">
        <v>9</v>
      </c>
      <c r="AB171" s="1">
        <v>2</v>
      </c>
      <c r="AC171" s="1">
        <v>1</v>
      </c>
      <c r="AD171" s="1">
        <v>2</v>
      </c>
      <c r="AE171" s="1">
        <v>5</v>
      </c>
      <c r="AH171" s="1"/>
      <c r="AI171" s="1"/>
      <c r="AJ171" s="1"/>
      <c r="AK171" s="1">
        <v>15</v>
      </c>
      <c r="AM171" s="8"/>
      <c r="AN171" s="92">
        <v>-4.75</v>
      </c>
      <c r="AQ171" s="1">
        <v>18.25</v>
      </c>
      <c r="AS171" s="92">
        <v>23</v>
      </c>
      <c r="AY171" s="1"/>
      <c r="AZ171" s="1"/>
      <c r="BA171" s="1"/>
      <c r="BC171" s="1"/>
      <c r="BD171" s="3"/>
      <c r="BE171" s="1"/>
      <c r="BG171" s="1"/>
      <c r="BH171" s="1"/>
      <c r="BI171" s="1"/>
      <c r="BL171" s="1"/>
      <c r="BM171" s="1"/>
      <c r="BN171" s="1"/>
      <c r="BO171" s="1"/>
      <c r="BT171" s="1"/>
      <c r="BU171" s="1"/>
      <c r="CC171" s="25"/>
    </row>
    <row r="172" spans="1:81" x14ac:dyDescent="0.25">
      <c r="A172" s="1" t="s">
        <v>169</v>
      </c>
      <c r="B172" s="1">
        <v>9</v>
      </c>
      <c r="C172" s="176"/>
      <c r="D172" s="175"/>
      <c r="E172" s="37"/>
      <c r="F172" s="1"/>
      <c r="G172" s="1"/>
      <c r="H172" s="1">
        <v>2</v>
      </c>
      <c r="I172" s="1">
        <v>1</v>
      </c>
      <c r="J172" s="1">
        <v>1</v>
      </c>
      <c r="K172" s="1">
        <v>1</v>
      </c>
      <c r="L172" s="1">
        <v>2</v>
      </c>
      <c r="M172" s="1">
        <v>3</v>
      </c>
      <c r="N172" s="1">
        <v>1</v>
      </c>
      <c r="O172" s="1">
        <v>1</v>
      </c>
      <c r="P172" s="1">
        <v>2</v>
      </c>
      <c r="Q172" s="1">
        <v>3</v>
      </c>
      <c r="R172" s="1">
        <v>6</v>
      </c>
      <c r="S172" s="1">
        <v>1</v>
      </c>
      <c r="T172" s="1">
        <v>1</v>
      </c>
      <c r="U172" s="1">
        <v>7</v>
      </c>
      <c r="V172" s="1">
        <v>1</v>
      </c>
      <c r="W172" s="1">
        <v>1</v>
      </c>
      <c r="X172" s="1">
        <v>6</v>
      </c>
      <c r="Y172" s="1">
        <v>1</v>
      </c>
      <c r="Z172" s="1">
        <v>3</v>
      </c>
      <c r="AA172" s="1">
        <v>1</v>
      </c>
      <c r="AB172" s="1">
        <v>5</v>
      </c>
      <c r="AC172" s="1">
        <v>1</v>
      </c>
      <c r="AD172" s="1"/>
      <c r="AE172" s="1"/>
      <c r="AH172" s="1"/>
      <c r="AI172" s="1"/>
      <c r="AJ172" s="1"/>
      <c r="AK172" s="1">
        <v>13</v>
      </c>
      <c r="AM172" s="8"/>
      <c r="AN172" s="92">
        <v>-34.75</v>
      </c>
      <c r="AQ172" s="1">
        <v>-10.25</v>
      </c>
      <c r="AR172" s="1"/>
      <c r="AS172" s="92">
        <v>11.75</v>
      </c>
      <c r="AY172" s="1"/>
      <c r="AZ172" s="1"/>
      <c r="BA172" s="1"/>
      <c r="BB172" s="1"/>
      <c r="BC172" s="1"/>
      <c r="BD172" s="3"/>
      <c r="BE172" s="1"/>
      <c r="BG172" s="1"/>
      <c r="BH172" s="1"/>
      <c r="BI172" s="1"/>
      <c r="BL172" s="1"/>
      <c r="BM172" s="1"/>
      <c r="BN172" s="1"/>
      <c r="BO172" s="1"/>
      <c r="BT172" s="1"/>
      <c r="BU172" s="1"/>
      <c r="BV172" s="1"/>
      <c r="CC172" s="25"/>
    </row>
    <row r="173" spans="1:81" x14ac:dyDescent="0.25">
      <c r="A173" s="1" t="s">
        <v>181</v>
      </c>
      <c r="B173" s="1">
        <v>9</v>
      </c>
      <c r="C173" s="176"/>
      <c r="D173" s="175"/>
      <c r="E173" s="37"/>
      <c r="F173" s="1"/>
      <c r="G173" s="1"/>
      <c r="H173" s="1">
        <v>2</v>
      </c>
      <c r="I173" s="1">
        <v>1</v>
      </c>
      <c r="J173" s="1">
        <v>2</v>
      </c>
      <c r="K173" s="1">
        <v>1</v>
      </c>
      <c r="L173" s="1">
        <v>2</v>
      </c>
      <c r="M173" s="1">
        <v>3</v>
      </c>
      <c r="N173" s="1">
        <v>5</v>
      </c>
      <c r="O173" s="1">
        <v>2</v>
      </c>
      <c r="P173" s="1">
        <v>2</v>
      </c>
      <c r="Q173" s="1">
        <v>3</v>
      </c>
      <c r="R173" s="1">
        <v>1</v>
      </c>
      <c r="S173" s="1">
        <v>2</v>
      </c>
      <c r="T173" s="1">
        <v>1</v>
      </c>
      <c r="U173" s="1">
        <v>11</v>
      </c>
      <c r="V173" s="1">
        <v>1</v>
      </c>
      <c r="W173" s="1">
        <v>4</v>
      </c>
      <c r="X173" s="1">
        <v>2</v>
      </c>
      <c r="Y173" s="1">
        <v>5</v>
      </c>
      <c r="Z173" s="1"/>
      <c r="AA173" s="1"/>
      <c r="AB173" s="1"/>
      <c r="AC173" s="1"/>
      <c r="AD173" s="1"/>
      <c r="AE173" s="1"/>
      <c r="AH173" s="1"/>
      <c r="AI173" s="1"/>
      <c r="AJ173" s="1"/>
      <c r="AK173" s="1">
        <v>13</v>
      </c>
      <c r="AM173" s="8"/>
      <c r="AN173" s="92">
        <v>-33.75</v>
      </c>
      <c r="AQ173" s="1">
        <v>-64</v>
      </c>
      <c r="AR173" s="1"/>
      <c r="AS173" s="92">
        <v>1.75</v>
      </c>
      <c r="AY173" s="1"/>
      <c r="AZ173" s="1"/>
      <c r="BA173" s="1"/>
      <c r="BB173" s="1"/>
      <c r="BC173" s="1"/>
      <c r="BD173" s="3"/>
      <c r="BE173" s="1"/>
      <c r="BG173" s="1"/>
      <c r="BH173" s="1"/>
      <c r="BI173" s="1"/>
      <c r="BL173" s="1"/>
      <c r="BM173" s="1"/>
      <c r="BN173" s="1"/>
      <c r="BO173" s="1"/>
      <c r="BT173" s="1"/>
      <c r="BU173" s="1"/>
      <c r="BV173" s="1"/>
      <c r="CC173" s="25"/>
    </row>
    <row r="174" spans="1:81" x14ac:dyDescent="0.25">
      <c r="A174" s="1" t="s">
        <v>182</v>
      </c>
      <c r="B174" s="1">
        <v>8</v>
      </c>
      <c r="C174" s="176"/>
      <c r="D174" s="175"/>
      <c r="E174" s="37"/>
      <c r="F174" s="1"/>
      <c r="G174" s="1">
        <v>1</v>
      </c>
      <c r="H174" s="1">
        <v>1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3</v>
      </c>
      <c r="O174" s="1">
        <v>2</v>
      </c>
      <c r="P174" s="1">
        <v>1</v>
      </c>
      <c r="Q174" s="1">
        <v>1</v>
      </c>
      <c r="R174" s="1">
        <v>1</v>
      </c>
      <c r="S174" s="1">
        <v>3</v>
      </c>
      <c r="T174" s="1">
        <v>1</v>
      </c>
      <c r="U174" s="1">
        <v>2</v>
      </c>
      <c r="V174" s="1">
        <v>6</v>
      </c>
      <c r="W174" s="1">
        <v>1</v>
      </c>
      <c r="X174" s="1">
        <v>3</v>
      </c>
      <c r="Y174" s="1">
        <v>10</v>
      </c>
      <c r="Z174" s="1"/>
      <c r="AA174" s="1"/>
      <c r="AB174" s="1"/>
      <c r="AC174" s="1"/>
      <c r="AD174" s="1"/>
      <c r="AE174" s="1"/>
      <c r="AH174" s="1"/>
      <c r="AI174" s="1"/>
      <c r="AJ174" s="1"/>
      <c r="AK174" s="1">
        <v>17</v>
      </c>
      <c r="AM174" s="8"/>
      <c r="AN174" s="92">
        <v>24</v>
      </c>
      <c r="AQ174" s="1">
        <v>-0.75</v>
      </c>
      <c r="AR174" s="1"/>
      <c r="AS174" s="92">
        <v>-18.5</v>
      </c>
      <c r="AY174" s="1"/>
      <c r="AZ174" s="1"/>
      <c r="BA174" s="1"/>
      <c r="BB174" s="1"/>
      <c r="BC174" s="1"/>
      <c r="BD174" s="3"/>
      <c r="BE174" s="1"/>
      <c r="BG174" s="1"/>
      <c r="BH174" s="1"/>
      <c r="BI174" s="1"/>
      <c r="BL174" s="1"/>
      <c r="BM174" s="1"/>
      <c r="BN174" s="1"/>
      <c r="BO174" s="1"/>
      <c r="BT174" s="1"/>
      <c r="BU174" s="1"/>
      <c r="BV174" s="1"/>
      <c r="CC174" s="25"/>
    </row>
    <row r="175" spans="1:81" x14ac:dyDescent="0.25">
      <c r="A175" s="1" t="s">
        <v>183</v>
      </c>
      <c r="B175" s="1">
        <v>8</v>
      </c>
      <c r="C175" s="176"/>
      <c r="D175" s="175"/>
      <c r="E175" s="37"/>
      <c r="F175" s="1"/>
      <c r="G175" s="1">
        <v>1</v>
      </c>
      <c r="H175" s="1">
        <v>1</v>
      </c>
      <c r="I175" s="1">
        <v>1</v>
      </c>
      <c r="J175" s="1">
        <v>1</v>
      </c>
      <c r="K175" s="1">
        <v>1</v>
      </c>
      <c r="L175" s="1">
        <v>1</v>
      </c>
      <c r="M175" s="1">
        <v>2</v>
      </c>
      <c r="N175" s="1">
        <v>1</v>
      </c>
      <c r="O175" s="1">
        <v>6</v>
      </c>
      <c r="P175" s="1">
        <v>1</v>
      </c>
      <c r="Q175" s="1">
        <v>3</v>
      </c>
      <c r="R175" s="1">
        <v>2</v>
      </c>
      <c r="S175" s="1">
        <v>2</v>
      </c>
      <c r="T175" s="1">
        <v>2</v>
      </c>
      <c r="U175" s="1">
        <v>2</v>
      </c>
      <c r="V175" s="1">
        <v>1</v>
      </c>
      <c r="W175" s="1">
        <v>1</v>
      </c>
      <c r="X175" s="1">
        <v>1</v>
      </c>
      <c r="Y175" s="1">
        <v>2</v>
      </c>
      <c r="Z175" s="1">
        <v>2</v>
      </c>
      <c r="AA175" s="1">
        <v>5</v>
      </c>
      <c r="AB175" s="1">
        <v>8</v>
      </c>
      <c r="AC175" s="1">
        <v>2</v>
      </c>
      <c r="AD175" s="1"/>
      <c r="AE175" s="1"/>
      <c r="AH175" s="1"/>
      <c r="AI175" s="1"/>
      <c r="AJ175" s="1"/>
      <c r="AK175" s="1">
        <v>18</v>
      </c>
      <c r="AM175" s="8"/>
      <c r="AN175" s="93">
        <v>-5.5</v>
      </c>
      <c r="AQ175" s="93">
        <v>15.5</v>
      </c>
      <c r="AR175" s="1"/>
      <c r="AS175" s="93">
        <v>9.75</v>
      </c>
      <c r="AY175" s="1"/>
      <c r="AZ175" s="1"/>
      <c r="BA175" s="1"/>
      <c r="BB175" s="1"/>
      <c r="BC175" s="1"/>
      <c r="BD175" s="3"/>
      <c r="BE175" s="1"/>
      <c r="BG175" s="1"/>
      <c r="BH175" s="1"/>
      <c r="BI175" s="1"/>
      <c r="BL175" s="1"/>
      <c r="BM175" s="1"/>
      <c r="BN175" s="1"/>
      <c r="BO175" s="1"/>
      <c r="BT175" s="1"/>
      <c r="BU175" s="1"/>
      <c r="BV175" s="1"/>
      <c r="CC175" s="25"/>
    </row>
    <row r="176" spans="1:81" x14ac:dyDescent="0.25">
      <c r="A176" s="1" t="s">
        <v>184</v>
      </c>
      <c r="B176" s="1">
        <v>8</v>
      </c>
      <c r="C176" s="176"/>
      <c r="D176" s="175"/>
      <c r="E176" s="37"/>
      <c r="F176" s="1"/>
      <c r="G176" s="1">
        <v>2</v>
      </c>
      <c r="H176" s="1">
        <v>2</v>
      </c>
      <c r="I176" s="1">
        <v>1</v>
      </c>
      <c r="J176" s="1">
        <v>1</v>
      </c>
      <c r="K176" s="1">
        <v>3</v>
      </c>
      <c r="L176" s="1">
        <v>1</v>
      </c>
      <c r="M176" s="1">
        <v>2</v>
      </c>
      <c r="N176" s="1">
        <v>2</v>
      </c>
      <c r="O176" s="1">
        <v>1</v>
      </c>
      <c r="P176" s="1">
        <v>6</v>
      </c>
      <c r="Q176" s="1">
        <v>1</v>
      </c>
      <c r="R176" s="1">
        <v>1</v>
      </c>
      <c r="S176" s="1">
        <v>2</v>
      </c>
      <c r="T176" s="1">
        <v>1</v>
      </c>
      <c r="U176" s="1">
        <v>3</v>
      </c>
      <c r="V176" s="1">
        <v>1</v>
      </c>
      <c r="W176" s="1">
        <v>3</v>
      </c>
      <c r="X176" s="1">
        <v>4</v>
      </c>
      <c r="Y176" s="1">
        <v>4</v>
      </c>
      <c r="Z176" s="1">
        <v>6</v>
      </c>
      <c r="AA176" s="1">
        <v>1</v>
      </c>
      <c r="AB176" s="1">
        <v>1</v>
      </c>
      <c r="AC176" s="1"/>
      <c r="AD176" s="1"/>
      <c r="AE176" s="1"/>
      <c r="AH176" s="1"/>
      <c r="AI176" s="1"/>
      <c r="AJ176" s="1"/>
      <c r="AK176" s="1">
        <v>16</v>
      </c>
      <c r="AN176" s="93">
        <v>-22.25</v>
      </c>
      <c r="AQ176" s="93">
        <v>-14.75</v>
      </c>
      <c r="AS176" s="93">
        <v>2.75</v>
      </c>
      <c r="BV176" s="1"/>
      <c r="CC176" s="25"/>
    </row>
    <row r="177" spans="1:81" x14ac:dyDescent="0.25">
      <c r="A177" s="1" t="s">
        <v>185</v>
      </c>
      <c r="B177" s="1">
        <v>8</v>
      </c>
      <c r="C177" s="176"/>
      <c r="D177" s="175"/>
      <c r="E177" s="37"/>
      <c r="F177" s="1"/>
      <c r="G177" s="1">
        <v>1</v>
      </c>
      <c r="H177" s="1">
        <v>1</v>
      </c>
      <c r="I177" s="1">
        <v>5</v>
      </c>
      <c r="J177" s="1">
        <v>1</v>
      </c>
      <c r="K177" s="1">
        <v>1</v>
      </c>
      <c r="L177" s="1">
        <v>1</v>
      </c>
      <c r="M177" s="1">
        <v>3</v>
      </c>
      <c r="N177" s="1">
        <v>1</v>
      </c>
      <c r="O177" s="1">
        <v>1</v>
      </c>
      <c r="P177" s="1">
        <v>2</v>
      </c>
      <c r="Q177" s="1">
        <v>1</v>
      </c>
      <c r="R177" s="1">
        <v>2</v>
      </c>
      <c r="S177" s="1">
        <v>1</v>
      </c>
      <c r="T177" s="1">
        <v>1</v>
      </c>
      <c r="U177" s="1">
        <v>3</v>
      </c>
      <c r="V177" s="1">
        <v>1</v>
      </c>
      <c r="W177" s="1">
        <v>1</v>
      </c>
      <c r="X177" s="1">
        <v>2</v>
      </c>
      <c r="Y177" s="1">
        <v>4</v>
      </c>
      <c r="Z177" s="1">
        <v>1</v>
      </c>
      <c r="AA177" s="1">
        <v>2</v>
      </c>
      <c r="AB177" s="1">
        <v>2</v>
      </c>
      <c r="AC177" s="1">
        <v>1</v>
      </c>
      <c r="AD177" s="1">
        <v>4</v>
      </c>
      <c r="AE177" s="1">
        <v>1</v>
      </c>
      <c r="AF177" s="75">
        <v>11</v>
      </c>
      <c r="AH177" s="1"/>
      <c r="AI177" s="1"/>
      <c r="AJ177" s="1"/>
      <c r="AK177" s="1">
        <v>18</v>
      </c>
      <c r="AN177" s="93">
        <v>-3</v>
      </c>
      <c r="AQ177" s="93">
        <v>41.25</v>
      </c>
      <c r="AS177" s="93">
        <v>43</v>
      </c>
      <c r="BV177" s="1"/>
      <c r="CC177" s="25"/>
    </row>
    <row r="178" spans="1:81" x14ac:dyDescent="0.25">
      <c r="A178" s="1" t="s">
        <v>186</v>
      </c>
      <c r="B178" s="1">
        <v>9</v>
      </c>
      <c r="C178" s="176"/>
      <c r="D178" s="175"/>
      <c r="E178" s="37"/>
      <c r="F178" s="1"/>
      <c r="G178" s="1"/>
      <c r="H178" s="1">
        <v>2</v>
      </c>
      <c r="I178" s="1">
        <v>1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2</v>
      </c>
      <c r="P178" s="1">
        <v>1</v>
      </c>
      <c r="Q178" s="1">
        <v>1</v>
      </c>
      <c r="R178" s="1">
        <v>1</v>
      </c>
      <c r="S178" s="1">
        <v>1</v>
      </c>
      <c r="T178" s="1">
        <v>1</v>
      </c>
      <c r="U178" s="1">
        <v>2</v>
      </c>
      <c r="V178" s="1">
        <v>1</v>
      </c>
      <c r="W178" s="1">
        <v>1</v>
      </c>
      <c r="X178" s="1">
        <v>7</v>
      </c>
      <c r="Y178" s="1">
        <v>1</v>
      </c>
      <c r="Z178" s="1">
        <v>1</v>
      </c>
      <c r="AA178" s="1">
        <v>5</v>
      </c>
      <c r="AB178" s="1">
        <v>1</v>
      </c>
      <c r="AC178" s="1">
        <v>2</v>
      </c>
      <c r="AD178" s="1">
        <v>1</v>
      </c>
      <c r="AE178" s="1">
        <v>21</v>
      </c>
      <c r="AH178" s="1"/>
      <c r="AI178" s="1"/>
      <c r="AJ178" s="1"/>
      <c r="AK178" s="1">
        <v>19</v>
      </c>
      <c r="AN178" s="93">
        <v>40.25</v>
      </c>
      <c r="AQ178" s="93">
        <v>47.25</v>
      </c>
      <c r="AS178" s="93">
        <v>1.25</v>
      </c>
      <c r="BV178" s="1"/>
      <c r="CC178" s="25"/>
    </row>
    <row r="179" spans="1:81" x14ac:dyDescent="0.25">
      <c r="A179" s="1" t="s">
        <v>231</v>
      </c>
      <c r="B179" s="1">
        <v>10</v>
      </c>
      <c r="C179" s="176"/>
      <c r="D179" s="175"/>
      <c r="E179" s="37"/>
      <c r="F179" s="1"/>
      <c r="G179" s="1"/>
      <c r="H179" s="1"/>
      <c r="I179" s="1">
        <v>1</v>
      </c>
      <c r="J179" s="1">
        <v>2</v>
      </c>
      <c r="K179" s="1">
        <v>1</v>
      </c>
      <c r="L179" s="1">
        <v>2</v>
      </c>
      <c r="M179" s="1">
        <v>1</v>
      </c>
      <c r="N179" s="1">
        <v>1</v>
      </c>
      <c r="O179" s="1">
        <v>3</v>
      </c>
      <c r="P179" s="1">
        <v>1</v>
      </c>
      <c r="Q179" s="1">
        <v>1</v>
      </c>
      <c r="R179" s="1">
        <v>2</v>
      </c>
      <c r="S179" s="1">
        <v>1</v>
      </c>
      <c r="T179" s="1">
        <v>1</v>
      </c>
      <c r="U179" s="1">
        <v>2</v>
      </c>
      <c r="V179" s="1">
        <v>4</v>
      </c>
      <c r="W179" s="1">
        <v>11</v>
      </c>
      <c r="X179" s="1">
        <v>4</v>
      </c>
      <c r="Y179" s="1">
        <v>9</v>
      </c>
      <c r="Z179" s="1">
        <v>3</v>
      </c>
      <c r="AA179" s="1">
        <v>2</v>
      </c>
      <c r="AB179" s="1">
        <v>2</v>
      </c>
      <c r="AC179" s="1">
        <v>2</v>
      </c>
      <c r="AD179" s="1"/>
      <c r="AE179" s="1"/>
      <c r="AH179" s="1"/>
      <c r="AI179" s="1"/>
      <c r="AJ179" s="1"/>
      <c r="AK179" s="1">
        <v>14</v>
      </c>
      <c r="AN179" s="93">
        <v>-10.25</v>
      </c>
      <c r="AQ179" s="93">
        <v>-16.5</v>
      </c>
      <c r="AS179" s="93">
        <v>-2.25</v>
      </c>
      <c r="CC179" s="25"/>
    </row>
    <row r="180" spans="1:81" x14ac:dyDescent="0.25">
      <c r="A180" s="1" t="s">
        <v>187</v>
      </c>
      <c r="B180" s="1">
        <v>8</v>
      </c>
      <c r="C180" s="176"/>
      <c r="D180" s="175"/>
      <c r="E180" s="37"/>
      <c r="F180" s="1"/>
      <c r="G180" s="1">
        <v>1</v>
      </c>
      <c r="H180" s="1">
        <v>1</v>
      </c>
      <c r="I180" s="1">
        <v>1</v>
      </c>
      <c r="J180" s="1">
        <v>1</v>
      </c>
      <c r="K180" s="1">
        <v>1</v>
      </c>
      <c r="L180" s="1">
        <v>3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1</v>
      </c>
      <c r="S180" s="1">
        <v>3</v>
      </c>
      <c r="T180" s="1">
        <v>1</v>
      </c>
      <c r="U180" s="1">
        <v>4</v>
      </c>
      <c r="V180" s="1">
        <v>2</v>
      </c>
      <c r="W180" s="1">
        <v>1</v>
      </c>
      <c r="X180" s="1">
        <v>3</v>
      </c>
      <c r="Y180" s="1">
        <v>5</v>
      </c>
      <c r="Z180" s="1">
        <v>3</v>
      </c>
      <c r="AA180" s="1">
        <v>2</v>
      </c>
      <c r="AB180" s="1"/>
      <c r="AC180" s="1"/>
      <c r="AD180" s="1"/>
      <c r="AE180" s="1"/>
      <c r="AH180" s="1"/>
      <c r="AI180" s="1"/>
      <c r="AJ180" s="1"/>
      <c r="AK180" s="1">
        <v>18</v>
      </c>
      <c r="AN180" s="93">
        <v>20.75</v>
      </c>
      <c r="AQ180" s="93">
        <v>29.75</v>
      </c>
      <c r="AS180" s="93">
        <v>1.25</v>
      </c>
      <c r="BV180" s="1"/>
      <c r="CC180" s="25"/>
    </row>
    <row r="181" spans="1:81" x14ac:dyDescent="0.25">
      <c r="A181" s="1" t="s">
        <v>188</v>
      </c>
      <c r="B181" s="1">
        <v>9</v>
      </c>
      <c r="C181" s="176"/>
      <c r="D181" s="175"/>
      <c r="E181" s="37"/>
      <c r="F181" s="1"/>
      <c r="G181" s="1"/>
      <c r="H181" s="1">
        <v>1</v>
      </c>
      <c r="I181" s="1">
        <v>2</v>
      </c>
      <c r="J181" s="1">
        <v>1</v>
      </c>
      <c r="K181" s="1">
        <v>1</v>
      </c>
      <c r="L181" s="1">
        <v>5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1</v>
      </c>
      <c r="T181" s="1">
        <v>1</v>
      </c>
      <c r="U181" s="1">
        <v>2</v>
      </c>
      <c r="V181" s="1">
        <v>1</v>
      </c>
      <c r="W181" s="1">
        <v>3</v>
      </c>
      <c r="X181" s="1">
        <v>6</v>
      </c>
      <c r="Y181" s="1">
        <v>4</v>
      </c>
      <c r="Z181" s="1">
        <v>8</v>
      </c>
      <c r="AA181" s="1"/>
      <c r="AB181" s="1"/>
      <c r="AC181" s="1"/>
      <c r="AD181" s="1"/>
      <c r="AE181" s="1"/>
      <c r="AH181" s="1"/>
      <c r="AI181" s="1"/>
      <c r="AJ181" s="1"/>
      <c r="AK181" s="1">
        <v>17</v>
      </c>
      <c r="AN181" s="93">
        <v>21.75</v>
      </c>
      <c r="AQ181" s="93">
        <v>-1</v>
      </c>
      <c r="AS181" s="93">
        <v>-22</v>
      </c>
      <c r="BV181" s="1"/>
      <c r="CC181" s="25"/>
    </row>
    <row r="182" spans="1:81" x14ac:dyDescent="0.25">
      <c r="A182" s="1" t="s">
        <v>189</v>
      </c>
      <c r="B182" s="1">
        <v>10</v>
      </c>
      <c r="C182" s="176"/>
      <c r="D182" s="175"/>
      <c r="E182" s="37"/>
      <c r="F182" s="1"/>
      <c r="G182" s="1"/>
      <c r="H182" s="1"/>
      <c r="I182" s="1">
        <v>1</v>
      </c>
      <c r="J182" s="1">
        <v>1</v>
      </c>
      <c r="K182" s="1">
        <v>1</v>
      </c>
      <c r="L182" s="1">
        <v>2</v>
      </c>
      <c r="M182" s="1">
        <v>1</v>
      </c>
      <c r="N182" s="1">
        <v>2</v>
      </c>
      <c r="O182" s="1">
        <v>1</v>
      </c>
      <c r="P182" s="1">
        <v>1</v>
      </c>
      <c r="Q182" s="1">
        <v>1</v>
      </c>
      <c r="R182" s="1">
        <v>1</v>
      </c>
      <c r="S182" s="1">
        <v>1</v>
      </c>
      <c r="T182" s="1">
        <v>7</v>
      </c>
      <c r="U182" s="1">
        <v>1</v>
      </c>
      <c r="V182" s="1">
        <v>1</v>
      </c>
      <c r="W182" s="1">
        <v>1</v>
      </c>
      <c r="X182" s="1">
        <v>1</v>
      </c>
      <c r="Y182" s="1">
        <v>9</v>
      </c>
      <c r="Z182" s="1">
        <v>1</v>
      </c>
      <c r="AA182" s="1">
        <v>4</v>
      </c>
      <c r="AB182" s="1">
        <v>5</v>
      </c>
      <c r="AC182" s="1">
        <v>17</v>
      </c>
      <c r="AD182" s="1">
        <v>5</v>
      </c>
      <c r="AE182" s="1">
        <v>4</v>
      </c>
      <c r="AH182" s="1"/>
      <c r="AI182" s="1"/>
      <c r="AJ182" s="1"/>
      <c r="AK182" s="1">
        <v>16</v>
      </c>
      <c r="AN182" s="93">
        <v>24.5</v>
      </c>
      <c r="AQ182" s="93">
        <v>5</v>
      </c>
      <c r="AS182" s="93">
        <v>-19.5</v>
      </c>
      <c r="CC182" s="25"/>
    </row>
    <row r="183" spans="1:81" x14ac:dyDescent="0.25">
      <c r="A183" s="1" t="s">
        <v>190</v>
      </c>
      <c r="B183" s="1">
        <v>10</v>
      </c>
      <c r="C183" s="176"/>
      <c r="D183" s="175"/>
      <c r="E183" s="37"/>
      <c r="F183" s="1"/>
      <c r="G183" s="1"/>
      <c r="H183" s="1"/>
      <c r="I183" s="1">
        <v>1</v>
      </c>
      <c r="J183" s="1">
        <v>1</v>
      </c>
      <c r="K183" s="1">
        <v>2</v>
      </c>
      <c r="L183" s="1">
        <v>2</v>
      </c>
      <c r="M183" s="1">
        <v>1</v>
      </c>
      <c r="N183" s="1">
        <v>2</v>
      </c>
      <c r="O183" s="1">
        <v>1</v>
      </c>
      <c r="P183" s="1">
        <v>4</v>
      </c>
      <c r="Q183" s="1">
        <v>2</v>
      </c>
      <c r="R183" s="1">
        <v>6</v>
      </c>
      <c r="S183" s="1">
        <v>1</v>
      </c>
      <c r="T183" s="1">
        <v>2</v>
      </c>
      <c r="U183" s="1">
        <v>1</v>
      </c>
      <c r="V183" s="1">
        <v>4</v>
      </c>
      <c r="W183" s="1">
        <v>7</v>
      </c>
      <c r="X183" s="1">
        <v>9</v>
      </c>
      <c r="Y183" s="1">
        <v>1</v>
      </c>
      <c r="Z183" s="1">
        <v>2</v>
      </c>
      <c r="AA183" s="1">
        <v>2</v>
      </c>
      <c r="AB183" s="1"/>
      <c r="AC183" s="1"/>
      <c r="AD183" s="1"/>
      <c r="AE183" s="1"/>
      <c r="AH183" s="1"/>
      <c r="AI183" s="1"/>
      <c r="AJ183" s="1"/>
      <c r="AK183" s="1">
        <v>14</v>
      </c>
      <c r="AN183" s="93">
        <v>-20.25</v>
      </c>
      <c r="AQ183" s="93">
        <v>-37.25</v>
      </c>
      <c r="AS183" s="93">
        <v>-3.25</v>
      </c>
      <c r="CC183" s="25"/>
    </row>
    <row r="184" spans="1:81" x14ac:dyDescent="0.25">
      <c r="A184" s="1" t="s">
        <v>232</v>
      </c>
      <c r="B184" s="1">
        <v>9</v>
      </c>
      <c r="C184" s="176"/>
      <c r="D184" s="175"/>
      <c r="E184" s="37"/>
      <c r="F184" s="1"/>
      <c r="G184" s="1"/>
      <c r="H184" s="1">
        <v>1</v>
      </c>
      <c r="I184" s="1">
        <v>4</v>
      </c>
      <c r="J184" s="1">
        <v>1</v>
      </c>
      <c r="K184" s="1">
        <v>1</v>
      </c>
      <c r="L184" s="1">
        <v>1</v>
      </c>
      <c r="M184" s="1">
        <v>1</v>
      </c>
      <c r="N184" s="1">
        <v>1</v>
      </c>
      <c r="O184" s="1">
        <v>2</v>
      </c>
      <c r="P184" s="1">
        <v>1</v>
      </c>
      <c r="Q184" s="1">
        <v>2</v>
      </c>
      <c r="R184" s="1">
        <v>2</v>
      </c>
      <c r="S184" s="1">
        <v>2</v>
      </c>
      <c r="T184" s="1">
        <v>6</v>
      </c>
      <c r="U184" s="1">
        <v>1</v>
      </c>
      <c r="V184" s="1">
        <v>1</v>
      </c>
      <c r="W184" s="1">
        <v>1</v>
      </c>
      <c r="X184" s="1">
        <v>1</v>
      </c>
      <c r="Y184" s="1">
        <v>5</v>
      </c>
      <c r="Z184" s="1">
        <v>4</v>
      </c>
      <c r="AA184" s="1">
        <v>6</v>
      </c>
      <c r="AB184" s="1">
        <v>1</v>
      </c>
      <c r="AC184" s="1">
        <v>1</v>
      </c>
      <c r="AD184" s="1">
        <v>19</v>
      </c>
      <c r="AE184" s="1">
        <v>1</v>
      </c>
      <c r="AH184" s="1"/>
      <c r="AI184" s="1"/>
      <c r="AJ184" s="1"/>
      <c r="AK184" s="1">
        <v>17</v>
      </c>
      <c r="AN184" s="93">
        <v>-2.75</v>
      </c>
      <c r="AQ184" s="93">
        <v>1.25</v>
      </c>
      <c r="AS184" s="93">
        <v>-1.75</v>
      </c>
      <c r="BV184" s="1"/>
      <c r="CC184" s="25"/>
    </row>
    <row r="185" spans="1:81" x14ac:dyDescent="0.25">
      <c r="A185" s="1" t="s">
        <v>191</v>
      </c>
      <c r="B185" s="1">
        <v>9</v>
      </c>
      <c r="C185" s="176"/>
      <c r="D185" s="175"/>
      <c r="E185" s="37"/>
      <c r="F185" s="1"/>
      <c r="G185" s="1"/>
      <c r="H185" s="1">
        <v>1</v>
      </c>
      <c r="I185" s="1">
        <v>1</v>
      </c>
      <c r="J185" s="1">
        <v>1</v>
      </c>
      <c r="K185" s="1">
        <v>1</v>
      </c>
      <c r="L185" s="1">
        <v>4</v>
      </c>
      <c r="M185" s="1">
        <v>1</v>
      </c>
      <c r="N185" s="1">
        <v>1</v>
      </c>
      <c r="O185" s="1">
        <v>1</v>
      </c>
      <c r="P185" s="1">
        <v>2</v>
      </c>
      <c r="Q185" s="1">
        <v>1</v>
      </c>
      <c r="R185" s="1">
        <v>1</v>
      </c>
      <c r="S185" s="1">
        <v>1</v>
      </c>
      <c r="T185" s="1">
        <v>2</v>
      </c>
      <c r="U185" s="1">
        <v>1</v>
      </c>
      <c r="V185" s="1">
        <v>1</v>
      </c>
      <c r="W185" s="1">
        <v>2</v>
      </c>
      <c r="X185" s="1">
        <v>3</v>
      </c>
      <c r="Y185" s="1">
        <v>1</v>
      </c>
      <c r="Z185" s="1">
        <v>1</v>
      </c>
      <c r="AA185" s="1">
        <v>6</v>
      </c>
      <c r="AB185" s="1">
        <v>1</v>
      </c>
      <c r="AC185" s="1">
        <v>1</v>
      </c>
      <c r="AD185" s="1">
        <v>1</v>
      </c>
      <c r="AE185" s="1">
        <v>7</v>
      </c>
      <c r="AF185" s="75">
        <v>3</v>
      </c>
      <c r="AG185" s="75">
        <v>1</v>
      </c>
      <c r="AH185" s="1">
        <v>6</v>
      </c>
      <c r="AI185" s="1">
        <v>4</v>
      </c>
      <c r="AJ185" s="1"/>
      <c r="AK185" s="1">
        <v>19</v>
      </c>
      <c r="AN185" s="93">
        <v>29.25</v>
      </c>
      <c r="AQ185" s="93">
        <v>82.25</v>
      </c>
      <c r="AS185" s="93">
        <v>50.5</v>
      </c>
      <c r="BV185" s="1"/>
      <c r="CC185" s="25"/>
    </row>
    <row r="186" spans="1:81" x14ac:dyDescent="0.25">
      <c r="A186" s="1" t="s">
        <v>192</v>
      </c>
      <c r="B186" s="1">
        <v>10</v>
      </c>
      <c r="C186" s="176"/>
      <c r="D186" s="175"/>
      <c r="E186" s="37"/>
      <c r="F186" s="1"/>
      <c r="G186" s="1"/>
      <c r="H186" s="1"/>
      <c r="I186" s="1">
        <v>1</v>
      </c>
      <c r="J186" s="1">
        <v>1</v>
      </c>
      <c r="K186" s="1">
        <v>1</v>
      </c>
      <c r="L186" s="1">
        <v>1</v>
      </c>
      <c r="M186" s="1">
        <v>2</v>
      </c>
      <c r="N186" s="1">
        <v>1</v>
      </c>
      <c r="O186" s="1">
        <v>2</v>
      </c>
      <c r="P186" s="1">
        <v>1</v>
      </c>
      <c r="Q186" s="1">
        <v>1</v>
      </c>
      <c r="R186" s="1">
        <v>1</v>
      </c>
      <c r="S186" s="1">
        <v>5</v>
      </c>
      <c r="T186" s="1">
        <v>7</v>
      </c>
      <c r="U186" s="1">
        <v>1</v>
      </c>
      <c r="V186" s="1">
        <v>5</v>
      </c>
      <c r="W186" s="1">
        <v>1</v>
      </c>
      <c r="X186" s="1">
        <v>2</v>
      </c>
      <c r="Y186" s="1">
        <v>1</v>
      </c>
      <c r="Z186" s="1">
        <v>3</v>
      </c>
      <c r="AA186" s="1">
        <v>9</v>
      </c>
      <c r="AB186" s="1">
        <v>1</v>
      </c>
      <c r="AC186" s="1"/>
      <c r="AD186" s="1"/>
      <c r="AE186" s="1"/>
      <c r="AH186" s="1"/>
      <c r="AI186" s="1"/>
      <c r="AJ186" s="1"/>
      <c r="AK186" s="1">
        <v>14</v>
      </c>
      <c r="AM186" s="8"/>
      <c r="AN186" s="93">
        <v>-11.75</v>
      </c>
      <c r="AQ186" s="93">
        <v>0.5</v>
      </c>
      <c r="AS186" s="93">
        <v>6.5</v>
      </c>
      <c r="AY186" s="1"/>
      <c r="AZ186" s="1"/>
      <c r="BA186" s="1"/>
      <c r="BC186" s="1"/>
      <c r="BD186" s="3"/>
      <c r="BE186" s="1"/>
      <c r="BG186" s="1"/>
      <c r="BH186" s="1"/>
      <c r="BI186" s="1"/>
      <c r="BL186" s="1"/>
      <c r="BM186" s="1"/>
      <c r="BN186" s="1"/>
      <c r="BO186" s="1"/>
      <c r="BT186" s="1"/>
      <c r="BU186" s="1"/>
      <c r="CC186" s="25"/>
    </row>
    <row r="187" spans="1:81" x14ac:dyDescent="0.25">
      <c r="A187" s="1" t="s">
        <v>193</v>
      </c>
      <c r="B187" s="1">
        <v>9</v>
      </c>
      <c r="C187" s="176"/>
      <c r="D187" s="175"/>
      <c r="E187" s="37"/>
      <c r="F187" s="1"/>
      <c r="G187" s="1"/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2</v>
      </c>
      <c r="O187" s="1">
        <v>2</v>
      </c>
      <c r="P187" s="1">
        <v>3</v>
      </c>
      <c r="Q187" s="1">
        <v>1</v>
      </c>
      <c r="R187" s="1">
        <v>2</v>
      </c>
      <c r="S187" s="1">
        <v>5</v>
      </c>
      <c r="T187" s="1">
        <v>2</v>
      </c>
      <c r="U187" s="1">
        <v>1</v>
      </c>
      <c r="V187" s="1">
        <v>3</v>
      </c>
      <c r="W187" s="1"/>
      <c r="X187" s="1"/>
      <c r="Y187" s="1"/>
      <c r="Z187" s="1"/>
      <c r="AA187" s="1"/>
      <c r="AB187" s="1"/>
      <c r="AC187" s="1"/>
      <c r="AD187" s="1"/>
      <c r="AE187" s="1"/>
      <c r="AH187" s="1"/>
      <c r="AI187" s="1"/>
      <c r="AJ187" s="1"/>
      <c r="AK187" s="1">
        <v>15</v>
      </c>
      <c r="AM187" s="8"/>
      <c r="AN187" s="93">
        <v>3</v>
      </c>
      <c r="AQ187" s="1">
        <v>0</v>
      </c>
      <c r="AR187" s="1"/>
      <c r="AS187" s="93">
        <v>0</v>
      </c>
      <c r="AY187" s="1"/>
      <c r="AZ187" s="1"/>
      <c r="BA187" s="1"/>
      <c r="BB187" s="1"/>
      <c r="BC187" s="1"/>
      <c r="BD187" s="3"/>
      <c r="BE187" s="1"/>
      <c r="BG187" s="1"/>
      <c r="BH187" s="1"/>
      <c r="BI187" s="1"/>
      <c r="BL187" s="1"/>
      <c r="BM187" s="1"/>
      <c r="BN187" s="1"/>
      <c r="BO187" s="1"/>
      <c r="BT187" s="1"/>
      <c r="BU187" s="1"/>
      <c r="BV187" s="1"/>
      <c r="CC187" s="25"/>
    </row>
    <row r="188" spans="1:81" x14ac:dyDescent="0.25">
      <c r="A188" s="1" t="s">
        <v>194</v>
      </c>
      <c r="B188" s="1">
        <v>10</v>
      </c>
      <c r="C188" s="176"/>
      <c r="D188" s="175"/>
      <c r="E188" s="37"/>
      <c r="F188" s="1"/>
      <c r="G188" s="1"/>
      <c r="H188" s="1"/>
      <c r="I188" s="1">
        <v>1</v>
      </c>
      <c r="J188" s="1">
        <v>2</v>
      </c>
      <c r="K188" s="1">
        <v>1</v>
      </c>
      <c r="L188" s="1">
        <v>2</v>
      </c>
      <c r="M188" s="1">
        <v>6</v>
      </c>
      <c r="N188" s="1">
        <v>1</v>
      </c>
      <c r="O188" s="1">
        <v>3</v>
      </c>
      <c r="P188" s="1">
        <v>1</v>
      </c>
      <c r="Q188" s="1">
        <v>3</v>
      </c>
      <c r="R188" s="1">
        <v>2</v>
      </c>
      <c r="S188" s="1">
        <v>1</v>
      </c>
      <c r="T188" s="1">
        <v>1</v>
      </c>
      <c r="U188" s="1">
        <v>7</v>
      </c>
      <c r="V188" s="1">
        <v>3</v>
      </c>
      <c r="W188" s="1">
        <v>4</v>
      </c>
      <c r="X188" s="1">
        <v>1</v>
      </c>
      <c r="Y188" s="1">
        <v>1</v>
      </c>
      <c r="Z188" s="1">
        <v>2</v>
      </c>
      <c r="AA188" s="1">
        <v>1</v>
      </c>
      <c r="AB188" s="1">
        <v>3</v>
      </c>
      <c r="AC188" s="1">
        <v>1</v>
      </c>
      <c r="AD188" s="1">
        <v>1</v>
      </c>
      <c r="AE188" s="1">
        <v>10</v>
      </c>
      <c r="AH188" s="1"/>
      <c r="AI188" s="1"/>
      <c r="AJ188" s="1"/>
      <c r="AK188" s="1">
        <v>12</v>
      </c>
      <c r="AM188" s="8"/>
      <c r="AN188" s="94">
        <v>-45.75</v>
      </c>
      <c r="AQ188" s="1">
        <v>-7.75</v>
      </c>
      <c r="AS188" s="94">
        <v>37.25</v>
      </c>
      <c r="AY188" s="1"/>
      <c r="AZ188" s="1"/>
      <c r="BA188" s="1"/>
      <c r="BC188" s="1"/>
      <c r="BD188" s="3"/>
      <c r="BE188" s="1"/>
      <c r="BG188" s="1"/>
      <c r="BH188" s="1"/>
      <c r="BI188" s="1"/>
      <c r="BL188" s="1"/>
      <c r="BM188" s="1"/>
      <c r="BN188" s="1"/>
      <c r="BO188" s="1"/>
      <c r="BT188" s="1"/>
      <c r="BU188" s="1"/>
      <c r="CC188" s="25"/>
    </row>
    <row r="189" spans="1:81" x14ac:dyDescent="0.25">
      <c r="A189" s="1" t="s">
        <v>195</v>
      </c>
      <c r="B189" s="1">
        <v>9</v>
      </c>
      <c r="C189" s="176"/>
      <c r="D189" s="175"/>
      <c r="E189" s="37"/>
      <c r="F189" s="1"/>
      <c r="G189" s="1"/>
      <c r="H189" s="1">
        <v>1</v>
      </c>
      <c r="I189" s="1">
        <v>1</v>
      </c>
      <c r="J189" s="1">
        <v>1</v>
      </c>
      <c r="K189" s="1">
        <v>2</v>
      </c>
      <c r="L189" s="1">
        <v>1</v>
      </c>
      <c r="M189" s="1">
        <v>1</v>
      </c>
      <c r="N189" s="1">
        <v>1</v>
      </c>
      <c r="O189" s="1">
        <v>2</v>
      </c>
      <c r="P189" s="1">
        <v>2</v>
      </c>
      <c r="Q189" s="1">
        <v>1</v>
      </c>
      <c r="R189" s="1">
        <v>1</v>
      </c>
      <c r="S189" s="1">
        <v>1</v>
      </c>
      <c r="T189" s="1">
        <v>3</v>
      </c>
      <c r="U189" s="1">
        <v>6</v>
      </c>
      <c r="V189" s="1">
        <v>5</v>
      </c>
      <c r="W189" s="1">
        <v>2</v>
      </c>
      <c r="X189" s="1">
        <v>1</v>
      </c>
      <c r="Y189" s="1">
        <v>3</v>
      </c>
      <c r="Z189" s="1"/>
      <c r="AA189" s="1"/>
      <c r="AB189" s="1"/>
      <c r="AC189" s="1"/>
      <c r="AD189" s="1"/>
      <c r="AE189" s="1"/>
      <c r="AH189" s="1"/>
      <c r="AI189" s="1"/>
      <c r="AJ189" s="1"/>
      <c r="AK189" s="1">
        <v>15</v>
      </c>
      <c r="AM189" s="8"/>
      <c r="AN189" s="94">
        <v>-4.25</v>
      </c>
      <c r="AQ189" s="1">
        <v>8.25</v>
      </c>
      <c r="AR189" s="1"/>
      <c r="AS189" s="94">
        <v>6.75</v>
      </c>
      <c r="AY189" s="1"/>
      <c r="AZ189" s="1"/>
      <c r="BA189" s="1"/>
      <c r="BB189" s="1"/>
      <c r="BC189" s="1"/>
      <c r="BD189" s="3"/>
      <c r="BE189" s="1"/>
      <c r="BG189" s="1"/>
      <c r="BH189" s="1"/>
      <c r="BI189" s="1"/>
      <c r="BL189" s="1"/>
      <c r="BM189" s="1"/>
      <c r="BN189" s="1"/>
      <c r="BO189" s="1"/>
      <c r="BT189" s="1"/>
      <c r="BU189" s="1"/>
      <c r="BV189" s="1"/>
      <c r="CC189" s="25"/>
    </row>
    <row r="190" spans="1:81" x14ac:dyDescent="0.25">
      <c r="A190" s="1" t="s">
        <v>196</v>
      </c>
      <c r="B190" s="1">
        <v>8</v>
      </c>
      <c r="C190" s="176"/>
      <c r="D190" s="175"/>
      <c r="E190" s="37"/>
      <c r="F190" s="1"/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2</v>
      </c>
      <c r="P190" s="1">
        <v>1</v>
      </c>
      <c r="Q190" s="1">
        <v>1</v>
      </c>
      <c r="R190" s="1">
        <v>1</v>
      </c>
      <c r="S190" s="1">
        <v>1</v>
      </c>
      <c r="T190" s="1">
        <v>4</v>
      </c>
      <c r="U190" s="1">
        <v>1</v>
      </c>
      <c r="V190" s="1">
        <v>3</v>
      </c>
      <c r="W190" s="1">
        <v>2</v>
      </c>
      <c r="X190" s="1">
        <v>7</v>
      </c>
      <c r="Y190" s="1">
        <v>2</v>
      </c>
      <c r="Z190" s="1">
        <v>2</v>
      </c>
      <c r="AA190" s="1">
        <v>3</v>
      </c>
      <c r="AB190" s="1">
        <v>5</v>
      </c>
      <c r="AC190" s="1">
        <v>2</v>
      </c>
      <c r="AD190" s="1">
        <v>4</v>
      </c>
      <c r="AE190" s="1">
        <v>2</v>
      </c>
      <c r="AH190" s="1"/>
      <c r="AI190" s="1"/>
      <c r="AJ190" s="1"/>
      <c r="AK190" s="1">
        <v>17</v>
      </c>
      <c r="AM190" s="8"/>
      <c r="AN190" s="94">
        <v>35.25</v>
      </c>
      <c r="AQ190" s="94">
        <v>48</v>
      </c>
      <c r="AR190" s="1"/>
      <c r="AS190" s="94">
        <v>11.75</v>
      </c>
      <c r="AY190" s="1"/>
      <c r="AZ190" s="1"/>
      <c r="BA190" s="1"/>
      <c r="BB190" s="1"/>
      <c r="BC190" s="1"/>
      <c r="BD190" s="3"/>
      <c r="BE190" s="1"/>
      <c r="BG190" s="1"/>
      <c r="BH190" s="1"/>
      <c r="BI190" s="1"/>
      <c r="BL190" s="1"/>
      <c r="BM190" s="1"/>
      <c r="BN190" s="1"/>
      <c r="BO190" s="1"/>
      <c r="BT190" s="1"/>
      <c r="BU190" s="1"/>
      <c r="BV190" s="1"/>
      <c r="CC190" s="25"/>
    </row>
    <row r="191" spans="1:81" x14ac:dyDescent="0.25">
      <c r="A191" s="1" t="s">
        <v>197</v>
      </c>
      <c r="B191" s="1">
        <v>8</v>
      </c>
      <c r="C191" s="176"/>
      <c r="D191" s="175"/>
      <c r="E191" s="37"/>
      <c r="F191" s="1"/>
      <c r="G191" s="1">
        <v>3</v>
      </c>
      <c r="H191" s="1">
        <v>1</v>
      </c>
      <c r="I191" s="1">
        <v>2</v>
      </c>
      <c r="J191" s="1">
        <v>1</v>
      </c>
      <c r="K191" s="1">
        <v>2</v>
      </c>
      <c r="L191" s="1">
        <v>1</v>
      </c>
      <c r="M191" s="1">
        <v>1</v>
      </c>
      <c r="N191" s="1">
        <v>2</v>
      </c>
      <c r="O191" s="1">
        <v>2</v>
      </c>
      <c r="P191" s="1">
        <v>1</v>
      </c>
      <c r="Q191" s="1">
        <v>1</v>
      </c>
      <c r="R191" s="1">
        <v>3</v>
      </c>
      <c r="S191" s="1">
        <v>1</v>
      </c>
      <c r="T191" s="1">
        <v>3</v>
      </c>
      <c r="U191" s="1">
        <v>2</v>
      </c>
      <c r="V191" s="1">
        <v>3</v>
      </c>
      <c r="W191" s="1">
        <v>1</v>
      </c>
      <c r="X191" s="1">
        <v>3</v>
      </c>
      <c r="Y191" s="1">
        <v>2</v>
      </c>
      <c r="Z191" s="1">
        <v>5</v>
      </c>
      <c r="AA191" s="1">
        <v>2</v>
      </c>
      <c r="AB191" s="1">
        <v>1</v>
      </c>
      <c r="AC191" s="1">
        <v>2</v>
      </c>
      <c r="AD191" s="1">
        <v>6</v>
      </c>
      <c r="AE191" s="1"/>
      <c r="AH191" s="1"/>
      <c r="AI191" s="1"/>
      <c r="AJ191" s="1"/>
      <c r="AK191" s="1">
        <v>17</v>
      </c>
      <c r="AM191" s="8"/>
      <c r="AN191" s="94">
        <v>-6.5</v>
      </c>
      <c r="AQ191" s="94">
        <v>14.75</v>
      </c>
      <c r="AR191" s="1"/>
      <c r="AS191" s="94">
        <v>17</v>
      </c>
      <c r="AY191" s="1"/>
      <c r="AZ191" s="1"/>
      <c r="BA191" s="1"/>
      <c r="BB191" s="1"/>
      <c r="BC191" s="1"/>
      <c r="BD191" s="3"/>
      <c r="BE191" s="1"/>
      <c r="BG191" s="1"/>
      <c r="BH191" s="1"/>
      <c r="BI191" s="1"/>
      <c r="BL191" s="1"/>
      <c r="BM191" s="1"/>
      <c r="BN191" s="1"/>
      <c r="BO191" s="1"/>
      <c r="BT191" s="1"/>
      <c r="BU191" s="1"/>
      <c r="BV191" s="1"/>
      <c r="CC191" s="25"/>
    </row>
    <row r="192" spans="1:81" x14ac:dyDescent="0.25">
      <c r="A192" s="1" t="s">
        <v>198</v>
      </c>
      <c r="B192" s="1">
        <v>8</v>
      </c>
      <c r="C192" s="176"/>
      <c r="D192" s="175"/>
      <c r="E192" s="37"/>
      <c r="F192" s="1"/>
      <c r="G192" s="1">
        <v>2</v>
      </c>
      <c r="H192" s="1">
        <v>3</v>
      </c>
      <c r="I192" s="1">
        <v>3</v>
      </c>
      <c r="J192" s="1">
        <v>2</v>
      </c>
      <c r="K192" s="1">
        <v>4</v>
      </c>
      <c r="L192" s="1">
        <v>2</v>
      </c>
      <c r="M192" s="1">
        <v>3</v>
      </c>
      <c r="N192" s="1">
        <v>1</v>
      </c>
      <c r="O192" s="1">
        <v>2</v>
      </c>
      <c r="P192" s="1">
        <v>1</v>
      </c>
      <c r="Q192" s="1">
        <v>5</v>
      </c>
      <c r="R192" s="1">
        <v>1</v>
      </c>
      <c r="S192" s="1">
        <v>1</v>
      </c>
      <c r="T192" s="1">
        <v>2</v>
      </c>
      <c r="U192" s="1">
        <v>3</v>
      </c>
      <c r="V192" s="1">
        <v>8</v>
      </c>
      <c r="W192" s="1">
        <v>1</v>
      </c>
      <c r="X192" s="1">
        <v>4</v>
      </c>
      <c r="Y192" s="1">
        <v>5</v>
      </c>
      <c r="Z192" s="1"/>
      <c r="AA192" s="1"/>
      <c r="AB192" s="1"/>
      <c r="AC192" s="1"/>
      <c r="AD192" s="1"/>
      <c r="AE192" s="1"/>
      <c r="AH192" s="1"/>
      <c r="AI192" s="1"/>
      <c r="AJ192" s="1"/>
      <c r="AK192" s="1">
        <v>13</v>
      </c>
      <c r="AM192" s="8"/>
      <c r="AN192" s="94">
        <v>-59.5</v>
      </c>
      <c r="AQ192" s="1">
        <v>-81.75</v>
      </c>
      <c r="AR192" s="1"/>
      <c r="AS192" s="94">
        <v>-7.75</v>
      </c>
      <c r="AY192" s="1"/>
      <c r="AZ192" s="1"/>
      <c r="BA192" s="1"/>
      <c r="BB192" s="1"/>
      <c r="BC192" s="1"/>
      <c r="BD192" s="3"/>
      <c r="BE192" s="1"/>
      <c r="BG192" s="1"/>
      <c r="BH192" s="1"/>
      <c r="BI192" s="1"/>
      <c r="BL192" s="1"/>
      <c r="BM192" s="1"/>
      <c r="BN192" s="1"/>
      <c r="BO192" s="1"/>
      <c r="BT192" s="1"/>
      <c r="BU192" s="1"/>
      <c r="BV192" s="1"/>
      <c r="CC192" s="25"/>
    </row>
    <row r="193" spans="1:81" x14ac:dyDescent="0.25">
      <c r="A193" s="1" t="s">
        <v>199</v>
      </c>
      <c r="B193" s="1">
        <v>10</v>
      </c>
      <c r="C193" s="176"/>
      <c r="D193" s="175"/>
      <c r="E193" s="37"/>
      <c r="F193" s="1"/>
      <c r="G193" s="1"/>
      <c r="H193" s="1"/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2</v>
      </c>
      <c r="O193" s="1">
        <v>4</v>
      </c>
      <c r="P193" s="1">
        <v>2</v>
      </c>
      <c r="Q193" s="1">
        <v>2</v>
      </c>
      <c r="R193" s="1">
        <v>3</v>
      </c>
      <c r="S193" s="1">
        <v>2</v>
      </c>
      <c r="T193" s="1">
        <v>2</v>
      </c>
      <c r="U193" s="1">
        <v>4</v>
      </c>
      <c r="V193" s="1">
        <v>2</v>
      </c>
      <c r="W193" s="1">
        <v>1</v>
      </c>
      <c r="X193" s="1">
        <v>4</v>
      </c>
      <c r="Y193" s="1">
        <v>2</v>
      </c>
      <c r="Z193" s="1">
        <v>1</v>
      </c>
      <c r="AA193" s="1">
        <v>3</v>
      </c>
      <c r="AB193" s="1">
        <v>1</v>
      </c>
      <c r="AC193" s="1">
        <v>6</v>
      </c>
      <c r="AD193" s="1">
        <v>3</v>
      </c>
      <c r="AE193" s="1">
        <v>1</v>
      </c>
      <c r="AH193" s="1"/>
      <c r="AI193" s="1"/>
      <c r="AJ193" s="1"/>
      <c r="AK193" s="1">
        <v>15</v>
      </c>
      <c r="AM193" s="8"/>
      <c r="AN193" s="94">
        <v>-3</v>
      </c>
      <c r="AQ193" s="1">
        <v>24</v>
      </c>
      <c r="AS193" s="94">
        <v>27</v>
      </c>
      <c r="AY193" s="1"/>
      <c r="AZ193" s="1"/>
      <c r="BA193" s="1"/>
      <c r="BC193" s="1"/>
      <c r="BD193" s="3"/>
      <c r="BE193" s="1"/>
      <c r="BG193" s="1"/>
      <c r="BH193" s="1"/>
      <c r="BI193" s="1"/>
      <c r="BL193" s="1"/>
      <c r="BM193" s="1"/>
      <c r="BN193" s="1"/>
      <c r="BO193" s="1"/>
      <c r="BT193" s="1"/>
      <c r="BU193" s="1"/>
      <c r="CC193" s="25"/>
    </row>
    <row r="194" spans="1:81" x14ac:dyDescent="0.25">
      <c r="A194" s="1" t="s">
        <v>200</v>
      </c>
      <c r="B194" s="1">
        <v>10</v>
      </c>
      <c r="C194" s="176"/>
      <c r="D194" s="175"/>
      <c r="E194" s="37"/>
      <c r="F194" s="1"/>
      <c r="G194" s="1"/>
      <c r="H194" s="1"/>
      <c r="I194" s="1">
        <v>1</v>
      </c>
      <c r="J194" s="1">
        <v>1</v>
      </c>
      <c r="K194" s="1">
        <v>1</v>
      </c>
      <c r="L194" s="1">
        <v>2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1</v>
      </c>
      <c r="T194" s="1">
        <v>1</v>
      </c>
      <c r="U194" s="1">
        <v>3</v>
      </c>
      <c r="V194" s="1">
        <v>1</v>
      </c>
      <c r="W194" s="1">
        <v>5</v>
      </c>
      <c r="X194" s="1">
        <v>3</v>
      </c>
      <c r="Y194" s="1">
        <v>2</v>
      </c>
      <c r="Z194" s="1">
        <v>1</v>
      </c>
      <c r="AA194" s="1">
        <v>2</v>
      </c>
      <c r="AB194" s="1">
        <v>4</v>
      </c>
      <c r="AC194" s="1">
        <v>3</v>
      </c>
      <c r="AD194" s="1">
        <v>1</v>
      </c>
      <c r="AE194" s="1">
        <v>9</v>
      </c>
      <c r="AH194" s="1"/>
      <c r="AI194" s="1"/>
      <c r="AJ194" s="1"/>
      <c r="AK194" s="1">
        <v>19</v>
      </c>
      <c r="AM194" s="8"/>
      <c r="AN194" s="94">
        <v>33.5</v>
      </c>
      <c r="AQ194" s="94">
        <v>58</v>
      </c>
      <c r="AS194" s="94">
        <v>24.5</v>
      </c>
      <c r="AY194" s="1"/>
      <c r="AZ194" s="1"/>
      <c r="BA194" s="1"/>
      <c r="BC194" s="1"/>
      <c r="BD194" s="3"/>
      <c r="BE194" s="1"/>
      <c r="BG194" s="1"/>
      <c r="BH194" s="1"/>
      <c r="BI194" s="1"/>
      <c r="BL194" s="1"/>
      <c r="BM194" s="1"/>
      <c r="BN194" s="1"/>
      <c r="BO194" s="1"/>
      <c r="BT194" s="1"/>
      <c r="BU194" s="1"/>
      <c r="CC194" s="25"/>
    </row>
    <row r="195" spans="1:81" x14ac:dyDescent="0.25">
      <c r="A195" s="1" t="s">
        <v>201</v>
      </c>
      <c r="B195" s="1">
        <v>7</v>
      </c>
      <c r="C195" s="176"/>
      <c r="D195" s="175"/>
      <c r="E195" s="37"/>
      <c r="F195" s="1">
        <v>1</v>
      </c>
      <c r="G195" s="1">
        <v>1</v>
      </c>
      <c r="H195" s="1">
        <v>1</v>
      </c>
      <c r="I195" s="1">
        <v>1</v>
      </c>
      <c r="J195" s="1">
        <v>1</v>
      </c>
      <c r="K195" s="1">
        <v>1</v>
      </c>
      <c r="L195" s="1">
        <v>1</v>
      </c>
      <c r="M195" s="1">
        <v>2</v>
      </c>
      <c r="N195" s="1">
        <v>2</v>
      </c>
      <c r="O195" s="1">
        <v>1</v>
      </c>
      <c r="P195" s="1">
        <v>1</v>
      </c>
      <c r="Q195" s="1">
        <v>1</v>
      </c>
      <c r="R195" s="1">
        <v>1</v>
      </c>
      <c r="S195" s="1">
        <v>1</v>
      </c>
      <c r="T195" s="1">
        <v>2</v>
      </c>
      <c r="U195" s="1">
        <v>2</v>
      </c>
      <c r="V195" s="1">
        <v>1</v>
      </c>
      <c r="W195" s="1">
        <v>1</v>
      </c>
      <c r="X195" s="1">
        <v>4</v>
      </c>
      <c r="Y195" s="1">
        <v>10</v>
      </c>
      <c r="Z195" s="1">
        <v>2</v>
      </c>
      <c r="AA195" s="1">
        <v>1</v>
      </c>
      <c r="AB195" s="1">
        <v>3</v>
      </c>
      <c r="AC195" s="1"/>
      <c r="AD195" s="1"/>
      <c r="AE195" s="1"/>
      <c r="AH195" s="1"/>
      <c r="AI195" s="1"/>
      <c r="AJ195" s="1"/>
      <c r="AK195" s="1">
        <v>19</v>
      </c>
      <c r="AM195" s="8"/>
      <c r="AN195" s="1">
        <v>33.5</v>
      </c>
      <c r="AO195" s="1"/>
      <c r="AP195" s="8"/>
      <c r="AQ195" s="94">
        <v>38.5</v>
      </c>
      <c r="AR195" s="1"/>
      <c r="AS195" s="1">
        <v>-7.75</v>
      </c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3"/>
      <c r="BE195" s="1"/>
      <c r="BF195" s="1"/>
      <c r="BG195" s="1"/>
      <c r="BH195" s="1"/>
      <c r="BI195" s="1"/>
      <c r="BJ195" s="1"/>
      <c r="BL195" s="1"/>
      <c r="BM195" s="1"/>
      <c r="BN195" s="1"/>
      <c r="BO195" s="1"/>
      <c r="BP195" s="1"/>
      <c r="BQ195" s="1"/>
      <c r="BR195" s="1"/>
      <c r="BT195" s="1"/>
      <c r="BU195" s="1"/>
      <c r="BV195" s="1"/>
      <c r="CC195" s="25"/>
    </row>
    <row r="196" spans="1:81" x14ac:dyDescent="0.25">
      <c r="A196" s="1" t="s">
        <v>233</v>
      </c>
      <c r="B196" s="1">
        <v>8</v>
      </c>
      <c r="C196" s="176"/>
      <c r="D196" s="175"/>
      <c r="E196" s="37"/>
      <c r="F196" s="1"/>
      <c r="G196" s="1">
        <v>1</v>
      </c>
      <c r="H196" s="1">
        <v>1</v>
      </c>
      <c r="I196" s="1">
        <v>1</v>
      </c>
      <c r="J196" s="1">
        <v>1</v>
      </c>
      <c r="K196" s="1">
        <v>1</v>
      </c>
      <c r="L196" s="1">
        <v>3</v>
      </c>
      <c r="M196" s="1">
        <v>1</v>
      </c>
      <c r="N196" s="1">
        <v>2</v>
      </c>
      <c r="O196" s="1">
        <v>1</v>
      </c>
      <c r="P196" s="1">
        <v>1</v>
      </c>
      <c r="Q196" s="1">
        <v>4</v>
      </c>
      <c r="R196" s="1">
        <v>1</v>
      </c>
      <c r="S196" s="1">
        <v>1</v>
      </c>
      <c r="T196" s="1">
        <v>2</v>
      </c>
      <c r="U196" s="1">
        <v>4</v>
      </c>
      <c r="V196" s="1">
        <v>2</v>
      </c>
      <c r="W196" s="1">
        <v>2</v>
      </c>
      <c r="X196" s="1">
        <v>1</v>
      </c>
      <c r="Y196" s="1">
        <v>11</v>
      </c>
      <c r="Z196" s="1">
        <v>2</v>
      </c>
      <c r="AA196" s="1">
        <v>3</v>
      </c>
      <c r="AB196" s="1">
        <v>2</v>
      </c>
      <c r="AC196" s="1">
        <v>1</v>
      </c>
      <c r="AD196" s="1"/>
      <c r="AE196" s="1"/>
      <c r="AH196" s="1"/>
      <c r="AI196" s="1"/>
      <c r="AJ196" s="1"/>
      <c r="AK196" s="1">
        <v>18</v>
      </c>
      <c r="AM196" s="8"/>
      <c r="AN196" s="94">
        <v>5.5</v>
      </c>
      <c r="AQ196" s="94">
        <v>13.25</v>
      </c>
      <c r="AR196" s="1"/>
      <c r="AS196" s="94">
        <v>3.25</v>
      </c>
      <c r="AY196" s="1"/>
      <c r="AZ196" s="1"/>
      <c r="BA196" s="1"/>
      <c r="BB196" s="1"/>
      <c r="BC196" s="1"/>
      <c r="BD196" s="3"/>
      <c r="BE196" s="1"/>
      <c r="BG196" s="1"/>
      <c r="BH196" s="1"/>
      <c r="BI196" s="1"/>
      <c r="BL196" s="1"/>
      <c r="BM196" s="1"/>
      <c r="BN196" s="1"/>
      <c r="BO196" s="1"/>
      <c r="BT196" s="1"/>
      <c r="BU196" s="1"/>
      <c r="BV196" s="1"/>
      <c r="CC196" s="25"/>
    </row>
    <row r="197" spans="1:81" x14ac:dyDescent="0.25">
      <c r="A197" s="1" t="s">
        <v>234</v>
      </c>
      <c r="B197" s="1">
        <v>9</v>
      </c>
      <c r="C197" s="176"/>
      <c r="D197" s="175"/>
      <c r="E197" s="37"/>
      <c r="F197" s="1"/>
      <c r="G197" s="1"/>
      <c r="H197" s="1">
        <v>1</v>
      </c>
      <c r="I197" s="1">
        <v>1</v>
      </c>
      <c r="J197" s="1">
        <v>3</v>
      </c>
      <c r="K197" s="1">
        <v>1</v>
      </c>
      <c r="L197" s="1">
        <v>4</v>
      </c>
      <c r="M197" s="1">
        <v>2</v>
      </c>
      <c r="N197" s="1">
        <v>1</v>
      </c>
      <c r="O197" s="1">
        <v>1</v>
      </c>
      <c r="P197" s="1">
        <v>3</v>
      </c>
      <c r="Q197" s="1">
        <v>3</v>
      </c>
      <c r="R197" s="1">
        <v>2</v>
      </c>
      <c r="S197" s="1">
        <v>1</v>
      </c>
      <c r="T197" s="1">
        <v>1</v>
      </c>
      <c r="U197" s="1">
        <v>1</v>
      </c>
      <c r="V197" s="1">
        <v>5</v>
      </c>
      <c r="W197" s="1">
        <v>4</v>
      </c>
      <c r="X197" s="1">
        <v>4</v>
      </c>
      <c r="Y197" s="1">
        <v>3</v>
      </c>
      <c r="Z197" s="1">
        <v>6</v>
      </c>
      <c r="AA197" s="1">
        <v>2</v>
      </c>
      <c r="AB197" s="1">
        <v>3</v>
      </c>
      <c r="AC197" s="1"/>
      <c r="AD197" s="1"/>
      <c r="AE197" s="1"/>
      <c r="AH197" s="1"/>
      <c r="AI197" s="1"/>
      <c r="AJ197" s="1"/>
      <c r="AK197" s="1">
        <v>15</v>
      </c>
      <c r="AN197" s="94">
        <v>-18.5</v>
      </c>
      <c r="AQ197" s="94">
        <v>-23.25</v>
      </c>
      <c r="AR197" s="1"/>
      <c r="AS197" s="94">
        <v>-0.75</v>
      </c>
      <c r="AY197" s="1"/>
      <c r="AZ197" s="1"/>
      <c r="BA197" s="1"/>
      <c r="BB197" s="1"/>
      <c r="BC197" s="1"/>
      <c r="BD197" s="3"/>
      <c r="BE197" s="1"/>
      <c r="BG197" s="1"/>
      <c r="BH197" s="1"/>
      <c r="BI197" s="1"/>
      <c r="BL197" s="1"/>
      <c r="BM197" s="1"/>
      <c r="BN197" s="1"/>
      <c r="BO197" s="1"/>
      <c r="BT197" s="1"/>
      <c r="BU197" s="1"/>
      <c r="BV197" s="1"/>
      <c r="CC197" s="25"/>
    </row>
    <row r="198" spans="1:81" x14ac:dyDescent="0.25">
      <c r="A198" s="1" t="s">
        <v>235</v>
      </c>
      <c r="B198" s="1">
        <v>9</v>
      </c>
      <c r="C198" s="176"/>
      <c r="D198" s="175"/>
      <c r="E198" s="37"/>
      <c r="F198" s="1"/>
      <c r="G198" s="1"/>
      <c r="H198" s="1">
        <v>1</v>
      </c>
      <c r="I198" s="1">
        <v>1</v>
      </c>
      <c r="J198" s="1">
        <v>1</v>
      </c>
      <c r="K198" s="1">
        <v>1</v>
      </c>
      <c r="L198" s="1">
        <v>1</v>
      </c>
      <c r="M198" s="1">
        <v>2</v>
      </c>
      <c r="N198" s="1">
        <v>1</v>
      </c>
      <c r="O198" s="1">
        <v>1</v>
      </c>
      <c r="P198" s="1">
        <v>2</v>
      </c>
      <c r="Q198" s="1">
        <v>1</v>
      </c>
      <c r="R198" s="1">
        <v>1</v>
      </c>
      <c r="S198" s="1">
        <v>1</v>
      </c>
      <c r="T198" s="1">
        <v>1</v>
      </c>
      <c r="U198" s="1">
        <v>4</v>
      </c>
      <c r="V198" s="1">
        <v>2</v>
      </c>
      <c r="W198" s="1">
        <v>2</v>
      </c>
      <c r="X198" s="1">
        <v>6</v>
      </c>
      <c r="Y198" s="1">
        <v>4</v>
      </c>
      <c r="Z198" s="1">
        <v>2</v>
      </c>
      <c r="AA198" s="1">
        <v>5</v>
      </c>
      <c r="AB198" s="1">
        <v>2</v>
      </c>
      <c r="AC198" s="1">
        <v>2</v>
      </c>
      <c r="AD198" s="1">
        <v>4</v>
      </c>
      <c r="AE198" s="1">
        <v>10</v>
      </c>
      <c r="AH198" s="1"/>
      <c r="AI198" s="1"/>
      <c r="AJ198" s="1"/>
      <c r="AK198" s="1">
        <v>17</v>
      </c>
      <c r="AN198" s="94">
        <v>30.75</v>
      </c>
      <c r="AQ198" s="94">
        <v>34</v>
      </c>
      <c r="AR198" s="1"/>
      <c r="AS198" s="94">
        <v>0.75</v>
      </c>
      <c r="AY198" s="1"/>
      <c r="AZ198" s="1"/>
      <c r="BA198" s="1"/>
      <c r="BB198" s="1"/>
      <c r="BC198" s="1"/>
      <c r="BD198" s="3"/>
      <c r="BE198" s="1"/>
      <c r="BG198" s="1"/>
      <c r="BH198" s="1"/>
      <c r="BI198" s="1"/>
      <c r="BL198" s="1"/>
      <c r="BM198" s="1"/>
      <c r="BN198" s="1"/>
      <c r="BO198" s="1"/>
      <c r="BT198" s="1"/>
      <c r="BU198" s="1"/>
      <c r="BV198" s="1"/>
      <c r="CC198" s="25"/>
    </row>
    <row r="199" spans="1:81" x14ac:dyDescent="0.25">
      <c r="A199" s="1" t="s">
        <v>236</v>
      </c>
      <c r="B199" s="1">
        <v>8</v>
      </c>
      <c r="C199" s="176"/>
      <c r="D199" s="175"/>
      <c r="E199" s="37"/>
      <c r="F199" s="1"/>
      <c r="G199" s="1">
        <v>1</v>
      </c>
      <c r="H199" s="1">
        <v>1</v>
      </c>
      <c r="I199" s="1">
        <v>1</v>
      </c>
      <c r="J199" s="1">
        <v>2</v>
      </c>
      <c r="K199" s="1">
        <v>2</v>
      </c>
      <c r="L199" s="1">
        <v>1</v>
      </c>
      <c r="M199" s="1">
        <v>1</v>
      </c>
      <c r="N199" s="1">
        <v>1</v>
      </c>
      <c r="O199" s="1">
        <v>2</v>
      </c>
      <c r="P199" s="1">
        <v>1</v>
      </c>
      <c r="Q199" s="1">
        <v>2</v>
      </c>
      <c r="R199" s="1">
        <v>1</v>
      </c>
      <c r="S199" s="1">
        <v>1</v>
      </c>
      <c r="T199" s="1">
        <v>1</v>
      </c>
      <c r="U199" s="1">
        <v>2</v>
      </c>
      <c r="V199" s="1">
        <v>1</v>
      </c>
      <c r="W199" s="1">
        <v>1</v>
      </c>
      <c r="X199" s="1">
        <v>1</v>
      </c>
      <c r="Y199" s="1">
        <v>2</v>
      </c>
      <c r="Z199" s="1">
        <v>3</v>
      </c>
      <c r="AA199" s="1">
        <v>1</v>
      </c>
      <c r="AB199" s="1">
        <v>2</v>
      </c>
      <c r="AC199" s="1">
        <v>5</v>
      </c>
      <c r="AD199" s="1">
        <v>2</v>
      </c>
      <c r="AE199" s="1">
        <v>3</v>
      </c>
      <c r="AF199" s="75">
        <v>8</v>
      </c>
      <c r="AH199" s="1"/>
      <c r="AI199" s="1"/>
      <c r="AJ199" s="1"/>
      <c r="AK199" s="1">
        <v>21</v>
      </c>
      <c r="AN199" s="94">
        <v>26</v>
      </c>
      <c r="AQ199" s="1">
        <v>72.5</v>
      </c>
      <c r="AR199" s="1"/>
      <c r="AS199" s="94">
        <v>35.25</v>
      </c>
      <c r="BB199" s="1"/>
      <c r="BD199" s="4"/>
      <c r="BK199"/>
      <c r="BL199" s="1"/>
      <c r="BT199" s="1"/>
      <c r="BU199" s="1"/>
      <c r="BV199" s="1"/>
      <c r="CC199" s="25"/>
    </row>
    <row r="200" spans="1:81" x14ac:dyDescent="0.25">
      <c r="A200" s="1" t="s">
        <v>237</v>
      </c>
      <c r="B200" s="1">
        <v>9</v>
      </c>
      <c r="C200" s="176"/>
      <c r="D200" s="175"/>
      <c r="E200" s="37"/>
      <c r="F200" s="1"/>
      <c r="G200" s="1"/>
      <c r="H200" s="1">
        <v>1</v>
      </c>
      <c r="I200" s="1">
        <v>1</v>
      </c>
      <c r="J200" s="1">
        <v>2</v>
      </c>
      <c r="K200" s="1">
        <v>1</v>
      </c>
      <c r="L200" s="1">
        <v>2</v>
      </c>
      <c r="M200" s="1">
        <v>1</v>
      </c>
      <c r="N200" s="1">
        <v>2</v>
      </c>
      <c r="O200" s="1">
        <v>1</v>
      </c>
      <c r="P200" s="1">
        <v>2</v>
      </c>
      <c r="Q200" s="1">
        <v>2</v>
      </c>
      <c r="R200" s="1">
        <v>4</v>
      </c>
      <c r="S200" s="1">
        <v>3</v>
      </c>
      <c r="T200" s="1">
        <v>1</v>
      </c>
      <c r="U200" s="1">
        <v>4</v>
      </c>
      <c r="V200" s="1">
        <v>7</v>
      </c>
      <c r="W200" s="1">
        <v>1</v>
      </c>
      <c r="X200" s="1">
        <v>1</v>
      </c>
      <c r="Y200" s="1">
        <v>2</v>
      </c>
      <c r="Z200" s="1">
        <v>1</v>
      </c>
      <c r="AA200" s="1">
        <v>2</v>
      </c>
      <c r="AB200" s="1">
        <v>8</v>
      </c>
      <c r="AC200" s="1"/>
      <c r="AD200" s="1"/>
      <c r="AE200" s="1"/>
      <c r="AH200" s="1"/>
      <c r="AI200" s="1"/>
      <c r="AJ200" s="1"/>
      <c r="AK200" s="1">
        <v>14</v>
      </c>
      <c r="AN200" s="94">
        <v>-20.75</v>
      </c>
      <c r="AQ200" s="94">
        <v>-6.5</v>
      </c>
      <c r="AS200" s="94">
        <v>13.5</v>
      </c>
      <c r="BV200" s="1"/>
      <c r="CC200" s="25"/>
    </row>
    <row r="201" spans="1:81" x14ac:dyDescent="0.25">
      <c r="A201" s="1" t="s">
        <v>238</v>
      </c>
      <c r="B201" s="1">
        <v>8</v>
      </c>
      <c r="C201" s="176"/>
      <c r="D201" s="175"/>
      <c r="E201" s="37"/>
      <c r="F201" s="1"/>
      <c r="G201" s="1">
        <v>1</v>
      </c>
      <c r="H201" s="1">
        <v>1</v>
      </c>
      <c r="I201" s="1">
        <v>2</v>
      </c>
      <c r="J201" s="1">
        <v>1</v>
      </c>
      <c r="K201" s="1">
        <v>5</v>
      </c>
      <c r="L201" s="1">
        <v>1</v>
      </c>
      <c r="M201" s="1">
        <v>3</v>
      </c>
      <c r="N201" s="1">
        <v>1</v>
      </c>
      <c r="O201" s="1">
        <v>2</v>
      </c>
      <c r="P201" s="1">
        <v>7</v>
      </c>
      <c r="Q201" s="1">
        <v>5</v>
      </c>
      <c r="R201" s="1">
        <v>1</v>
      </c>
      <c r="S201" s="1">
        <v>2</v>
      </c>
      <c r="T201" s="1">
        <v>2</v>
      </c>
      <c r="U201" s="1">
        <v>1</v>
      </c>
      <c r="V201" s="1">
        <v>1</v>
      </c>
      <c r="W201" s="1">
        <v>2</v>
      </c>
      <c r="X201" s="1">
        <v>4</v>
      </c>
      <c r="Y201" s="1">
        <v>3</v>
      </c>
      <c r="Z201" s="1">
        <v>1</v>
      </c>
      <c r="AA201" s="1">
        <v>5</v>
      </c>
      <c r="AB201" s="1"/>
      <c r="AC201" s="1"/>
      <c r="AD201" s="1"/>
      <c r="AE201" s="1"/>
      <c r="AH201" s="1"/>
      <c r="AI201" s="1"/>
      <c r="AJ201" s="1"/>
      <c r="AK201" s="1">
        <v>12</v>
      </c>
      <c r="AN201" s="96">
        <v>-60</v>
      </c>
      <c r="AQ201" s="94">
        <v>-43.25</v>
      </c>
      <c r="AS201" s="96">
        <v>2</v>
      </c>
      <c r="BV201" s="1"/>
      <c r="CC201" s="25"/>
    </row>
    <row r="202" spans="1:81" x14ac:dyDescent="0.25">
      <c r="A202" s="1" t="s">
        <v>239</v>
      </c>
      <c r="B202" s="1">
        <v>10</v>
      </c>
      <c r="C202" s="176"/>
      <c r="D202" s="175"/>
      <c r="E202" s="37"/>
      <c r="F202" s="1"/>
      <c r="G202" s="1"/>
      <c r="H202" s="1"/>
      <c r="I202" s="1">
        <v>2</v>
      </c>
      <c r="J202" s="1">
        <v>3</v>
      </c>
      <c r="K202" s="1">
        <v>1</v>
      </c>
      <c r="L202" s="1">
        <v>1</v>
      </c>
      <c r="M202" s="1">
        <v>3</v>
      </c>
      <c r="N202" s="1">
        <v>1</v>
      </c>
      <c r="O202" s="1">
        <v>1</v>
      </c>
      <c r="P202" s="1">
        <v>2</v>
      </c>
      <c r="Q202" s="1">
        <v>2</v>
      </c>
      <c r="R202" s="1">
        <v>2</v>
      </c>
      <c r="S202" s="1">
        <v>1</v>
      </c>
      <c r="T202" s="1">
        <v>5</v>
      </c>
      <c r="U202" s="1">
        <v>1</v>
      </c>
      <c r="V202" s="1">
        <v>3</v>
      </c>
      <c r="W202" s="1">
        <v>6</v>
      </c>
      <c r="X202" s="1">
        <v>4</v>
      </c>
      <c r="Y202" s="1"/>
      <c r="Z202" s="1"/>
      <c r="AA202" s="1"/>
      <c r="AB202" s="1"/>
      <c r="AC202" s="1"/>
      <c r="AD202" s="1"/>
      <c r="AE202" s="1"/>
      <c r="AH202" s="1"/>
      <c r="AI202" s="1"/>
      <c r="AJ202" s="1"/>
      <c r="AK202" s="1">
        <v>14</v>
      </c>
      <c r="AN202" s="96">
        <v>-20.75</v>
      </c>
      <c r="AQ202" s="96">
        <v>-27.25</v>
      </c>
      <c r="AS202" s="96">
        <v>-3</v>
      </c>
      <c r="CC202" s="25"/>
    </row>
    <row r="203" spans="1:81" x14ac:dyDescent="0.25">
      <c r="A203" s="1" t="s">
        <v>240</v>
      </c>
      <c r="B203" s="1">
        <v>10</v>
      </c>
      <c r="C203" s="176"/>
      <c r="D203" s="175"/>
      <c r="E203" s="37"/>
      <c r="F203" s="1"/>
      <c r="G203" s="1"/>
      <c r="H203" s="1"/>
      <c r="I203" s="1">
        <v>1</v>
      </c>
      <c r="J203" s="1">
        <v>5</v>
      </c>
      <c r="K203" s="1">
        <v>1</v>
      </c>
      <c r="L203" s="1">
        <v>1</v>
      </c>
      <c r="M203" s="1">
        <v>1</v>
      </c>
      <c r="N203" s="1">
        <v>2</v>
      </c>
      <c r="O203" s="1">
        <v>7</v>
      </c>
      <c r="P203" s="1">
        <v>2</v>
      </c>
      <c r="Q203" s="1">
        <v>2</v>
      </c>
      <c r="R203" s="1">
        <v>2</v>
      </c>
      <c r="S203" s="1">
        <v>3</v>
      </c>
      <c r="T203" s="1">
        <v>1</v>
      </c>
      <c r="U203" s="1">
        <v>1</v>
      </c>
      <c r="V203" s="1">
        <v>9</v>
      </c>
      <c r="W203" s="1">
        <v>2</v>
      </c>
      <c r="X203" s="1">
        <v>3</v>
      </c>
      <c r="Y203" s="1"/>
      <c r="Z203" s="1"/>
      <c r="AA203" s="1"/>
      <c r="AB203" s="1"/>
      <c r="AC203" s="1"/>
      <c r="AD203" s="1"/>
      <c r="AE203" s="1"/>
      <c r="AH203" s="1"/>
      <c r="AI203" s="1"/>
      <c r="AJ203" s="1"/>
      <c r="AK203" s="1">
        <v>13</v>
      </c>
      <c r="AN203" s="98">
        <v>-40.5</v>
      </c>
      <c r="AQ203" s="98">
        <v>-57</v>
      </c>
      <c r="AS203" s="98">
        <v>0</v>
      </c>
      <c r="CC203" s="25"/>
    </row>
    <row r="204" spans="1:81" x14ac:dyDescent="0.25">
      <c r="A204" s="1" t="s">
        <v>241</v>
      </c>
      <c r="B204" s="1">
        <v>10</v>
      </c>
      <c r="C204" s="176"/>
      <c r="D204" s="175"/>
      <c r="E204" s="37"/>
      <c r="F204" s="1"/>
      <c r="G204" s="1"/>
      <c r="H204" s="1"/>
      <c r="I204" s="1">
        <v>1</v>
      </c>
      <c r="J204" s="1">
        <v>1</v>
      </c>
      <c r="K204" s="1">
        <v>2</v>
      </c>
      <c r="L204" s="1">
        <v>1</v>
      </c>
      <c r="M204" s="1">
        <v>1</v>
      </c>
      <c r="N204" s="1">
        <v>1</v>
      </c>
      <c r="O204" s="1">
        <v>1</v>
      </c>
      <c r="P204" s="1">
        <v>4</v>
      </c>
      <c r="Q204" s="1">
        <v>1</v>
      </c>
      <c r="R204" s="1">
        <v>2</v>
      </c>
      <c r="S204" s="1">
        <v>1</v>
      </c>
      <c r="T204" s="1">
        <v>1</v>
      </c>
      <c r="U204" s="1">
        <v>2</v>
      </c>
      <c r="V204" s="1">
        <v>2</v>
      </c>
      <c r="W204" s="1">
        <v>1</v>
      </c>
      <c r="X204" s="1">
        <v>1</v>
      </c>
      <c r="Y204" s="1">
        <v>6</v>
      </c>
      <c r="Z204" s="1">
        <v>2</v>
      </c>
      <c r="AA204" s="1">
        <v>4</v>
      </c>
      <c r="AB204" s="1">
        <v>1</v>
      </c>
      <c r="AC204" s="1">
        <v>6</v>
      </c>
      <c r="AD204" s="1"/>
      <c r="AE204" s="1"/>
      <c r="AH204" s="1"/>
      <c r="AI204" s="1"/>
      <c r="AJ204" s="1"/>
      <c r="AK204" s="1">
        <v>17</v>
      </c>
      <c r="AN204" s="98">
        <v>27</v>
      </c>
      <c r="AQ204" s="98">
        <v>35</v>
      </c>
      <c r="AS204" s="98">
        <v>8</v>
      </c>
      <c r="CC204" s="25"/>
    </row>
    <row r="205" spans="1:81" x14ac:dyDescent="0.25">
      <c r="A205" s="1" t="s">
        <v>242</v>
      </c>
      <c r="B205" s="1">
        <v>9</v>
      </c>
      <c r="C205" s="176"/>
      <c r="D205" s="175"/>
      <c r="E205" s="37"/>
      <c r="F205" s="1"/>
      <c r="G205" s="1"/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2</v>
      </c>
      <c r="N205" s="1">
        <v>1</v>
      </c>
      <c r="O205" s="1">
        <v>1</v>
      </c>
      <c r="P205" s="1">
        <v>3</v>
      </c>
      <c r="Q205" s="1">
        <v>2</v>
      </c>
      <c r="R205" s="1">
        <v>2</v>
      </c>
      <c r="S205" s="1">
        <v>1</v>
      </c>
      <c r="T205" s="1">
        <v>1</v>
      </c>
      <c r="U205" s="1">
        <v>1</v>
      </c>
      <c r="V205" s="1">
        <v>2</v>
      </c>
      <c r="W205" s="1">
        <v>1</v>
      </c>
      <c r="X205" s="1">
        <v>2</v>
      </c>
      <c r="Y205" s="1">
        <v>7</v>
      </c>
      <c r="Z205" s="1">
        <v>3</v>
      </c>
      <c r="AA205" s="1">
        <v>1</v>
      </c>
      <c r="AB205" s="1">
        <v>1</v>
      </c>
      <c r="AC205" s="1">
        <v>1</v>
      </c>
      <c r="AD205" s="1">
        <v>1</v>
      </c>
      <c r="AE205" s="1">
        <v>15</v>
      </c>
      <c r="AF205" s="75">
        <v>1</v>
      </c>
      <c r="AG205" s="75">
        <v>1</v>
      </c>
      <c r="AH205" s="1"/>
      <c r="AI205" s="1"/>
      <c r="AJ205" s="1"/>
      <c r="AK205" s="1">
        <v>17</v>
      </c>
      <c r="AN205" s="98">
        <v>27.75</v>
      </c>
      <c r="AQ205" s="98">
        <v>62.75</v>
      </c>
      <c r="AS205" s="98">
        <v>29.25</v>
      </c>
      <c r="BV205" s="1"/>
      <c r="CC205" s="25"/>
    </row>
    <row r="206" spans="1:81" x14ac:dyDescent="0.25">
      <c r="A206" s="1" t="s">
        <v>243</v>
      </c>
      <c r="B206" s="1">
        <v>7</v>
      </c>
      <c r="C206" s="176"/>
      <c r="D206" s="175"/>
      <c r="E206" s="37"/>
      <c r="F206" s="1">
        <v>1</v>
      </c>
      <c r="G206" s="1">
        <v>1</v>
      </c>
      <c r="H206" s="1">
        <v>1</v>
      </c>
      <c r="I206" s="1">
        <v>2</v>
      </c>
      <c r="J206" s="1">
        <v>1</v>
      </c>
      <c r="K206" s="1">
        <v>2</v>
      </c>
      <c r="L206" s="1">
        <v>1</v>
      </c>
      <c r="M206" s="1">
        <v>1</v>
      </c>
      <c r="N206" s="1">
        <v>1</v>
      </c>
      <c r="O206" s="1">
        <v>1</v>
      </c>
      <c r="P206" s="1">
        <v>2</v>
      </c>
      <c r="Q206" s="1">
        <v>1</v>
      </c>
      <c r="R206" s="1">
        <v>1</v>
      </c>
      <c r="S206" s="1">
        <v>1</v>
      </c>
      <c r="T206" s="1">
        <v>1</v>
      </c>
      <c r="U206" s="1">
        <v>2</v>
      </c>
      <c r="V206" s="1">
        <v>3</v>
      </c>
      <c r="W206" s="1">
        <v>2</v>
      </c>
      <c r="X206" s="1">
        <v>1</v>
      </c>
      <c r="Y206" s="1">
        <v>6</v>
      </c>
      <c r="Z206" s="1">
        <v>8</v>
      </c>
      <c r="AA206" s="1">
        <v>4</v>
      </c>
      <c r="AB206" s="1">
        <v>1</v>
      </c>
      <c r="AC206" s="1">
        <v>1</v>
      </c>
      <c r="AD206" s="1">
        <v>3</v>
      </c>
      <c r="AE206" s="1">
        <v>7</v>
      </c>
      <c r="AF206" s="75">
        <v>3</v>
      </c>
      <c r="AH206" s="1"/>
      <c r="AI206" s="1"/>
      <c r="AJ206" s="1"/>
      <c r="AK206" s="1">
        <v>19</v>
      </c>
      <c r="AN206" s="98">
        <v>30.75</v>
      </c>
      <c r="AQ206" s="98">
        <v>45.75</v>
      </c>
      <c r="AS206" s="98">
        <v>12.5</v>
      </c>
      <c r="BV206" s="1"/>
      <c r="CC206" s="25"/>
    </row>
    <row r="207" spans="1:81" x14ac:dyDescent="0.25">
      <c r="A207" s="1" t="s">
        <v>244</v>
      </c>
      <c r="B207" s="1">
        <v>9</v>
      </c>
      <c r="C207" s="176"/>
      <c r="D207" s="175"/>
      <c r="E207" s="37"/>
      <c r="F207" s="1"/>
      <c r="G207" s="1"/>
      <c r="H207" s="1">
        <v>2</v>
      </c>
      <c r="I207" s="1">
        <v>2</v>
      </c>
      <c r="J207" s="1">
        <v>2</v>
      </c>
      <c r="K207" s="1">
        <v>1</v>
      </c>
      <c r="L207" s="1">
        <v>2</v>
      </c>
      <c r="M207" s="1">
        <v>4</v>
      </c>
      <c r="N207" s="1">
        <v>2</v>
      </c>
      <c r="O207" s="1">
        <v>2</v>
      </c>
      <c r="P207" s="1">
        <v>1</v>
      </c>
      <c r="Q207" s="1">
        <v>3</v>
      </c>
      <c r="R207" s="1">
        <v>3</v>
      </c>
      <c r="S207" s="1">
        <v>2</v>
      </c>
      <c r="T207" s="1">
        <v>1</v>
      </c>
      <c r="U207" s="1">
        <v>2</v>
      </c>
      <c r="V207" s="1">
        <v>1</v>
      </c>
      <c r="W207" s="1">
        <v>1</v>
      </c>
      <c r="X207" s="1">
        <v>1</v>
      </c>
      <c r="Y207" s="1">
        <v>3</v>
      </c>
      <c r="Z207" s="1">
        <v>2</v>
      </c>
      <c r="AA207" s="1">
        <v>3</v>
      </c>
      <c r="AB207" s="1"/>
      <c r="AC207" s="1"/>
      <c r="AD207" s="1"/>
      <c r="AE207" s="1"/>
      <c r="AH207" s="1"/>
      <c r="AI207" s="1"/>
      <c r="AJ207" s="1"/>
      <c r="AK207" s="1">
        <v>15</v>
      </c>
      <c r="AN207" s="98">
        <v>-24.5</v>
      </c>
      <c r="AQ207" s="98">
        <v>-5.75</v>
      </c>
      <c r="AS207" s="98">
        <v>13</v>
      </c>
      <c r="BV207" s="1"/>
      <c r="CC207" s="25"/>
    </row>
    <row r="208" spans="1:81" x14ac:dyDescent="0.25">
      <c r="A208" s="1" t="s">
        <v>245</v>
      </c>
      <c r="B208" s="1">
        <v>8</v>
      </c>
      <c r="C208" s="176"/>
      <c r="D208" s="175"/>
      <c r="E208" s="37"/>
      <c r="F208" s="1"/>
      <c r="G208" s="1">
        <v>1</v>
      </c>
      <c r="H208" s="1">
        <v>2</v>
      </c>
      <c r="I208" s="1">
        <v>1</v>
      </c>
      <c r="J208" s="1">
        <v>1</v>
      </c>
      <c r="K208" s="1">
        <v>1</v>
      </c>
      <c r="L208" s="1">
        <v>3</v>
      </c>
      <c r="M208" s="1">
        <v>2</v>
      </c>
      <c r="N208" s="1">
        <v>4</v>
      </c>
      <c r="O208" s="1">
        <v>3</v>
      </c>
      <c r="P208" s="1">
        <v>1</v>
      </c>
      <c r="Q208" s="1">
        <v>1</v>
      </c>
      <c r="R208" s="1">
        <v>2</v>
      </c>
      <c r="S208" s="1">
        <v>1</v>
      </c>
      <c r="T208" s="1">
        <v>4</v>
      </c>
      <c r="U208" s="1">
        <v>1</v>
      </c>
      <c r="V208" s="1">
        <v>3</v>
      </c>
      <c r="W208" s="1">
        <v>1</v>
      </c>
      <c r="X208" s="1">
        <v>1</v>
      </c>
      <c r="Y208" s="1">
        <v>12</v>
      </c>
      <c r="Z208" s="1">
        <v>2</v>
      </c>
      <c r="AA208" s="1">
        <v>3</v>
      </c>
      <c r="AB208" s="1"/>
      <c r="AC208" s="1"/>
      <c r="AD208" s="1"/>
      <c r="AE208" s="1"/>
      <c r="AH208" s="1"/>
      <c r="AI208" s="1"/>
      <c r="AJ208" s="1"/>
      <c r="AK208" s="1">
        <v>15</v>
      </c>
      <c r="AN208" s="98">
        <v>-15.75</v>
      </c>
      <c r="AQ208" s="98">
        <v>-23.25</v>
      </c>
      <c r="AS208" s="98">
        <v>-11.75</v>
      </c>
      <c r="BV208" s="1"/>
      <c r="CC208" s="25"/>
    </row>
    <row r="209" spans="1:81" x14ac:dyDescent="0.25">
      <c r="A209" s="1" t="s">
        <v>246</v>
      </c>
      <c r="B209" s="1">
        <v>10</v>
      </c>
      <c r="C209" s="176"/>
      <c r="D209" s="175"/>
      <c r="E209" s="37"/>
      <c r="F209" s="1"/>
      <c r="G209" s="1"/>
      <c r="H209" s="1"/>
      <c r="I209" s="1">
        <v>1</v>
      </c>
      <c r="J209" s="1">
        <v>1</v>
      </c>
      <c r="K209" s="1">
        <v>1</v>
      </c>
      <c r="L209" s="1">
        <v>1</v>
      </c>
      <c r="M209" s="1">
        <v>2</v>
      </c>
      <c r="N209" s="1">
        <v>1</v>
      </c>
      <c r="O209" s="1">
        <v>2</v>
      </c>
      <c r="P209" s="1">
        <v>4</v>
      </c>
      <c r="Q209" s="1">
        <v>2</v>
      </c>
      <c r="R209" s="1">
        <v>4</v>
      </c>
      <c r="S209" s="1">
        <v>3</v>
      </c>
      <c r="T209" s="1">
        <v>1</v>
      </c>
      <c r="U209" s="1">
        <v>2</v>
      </c>
      <c r="V209" s="1">
        <v>1</v>
      </c>
      <c r="W209" s="1">
        <v>1</v>
      </c>
      <c r="X209" s="1">
        <v>2</v>
      </c>
      <c r="Y209" s="1">
        <v>2</v>
      </c>
      <c r="Z209" s="1">
        <v>1</v>
      </c>
      <c r="AA209" s="1">
        <v>5</v>
      </c>
      <c r="AB209" s="1">
        <v>9</v>
      </c>
      <c r="AC209" s="1">
        <v>2</v>
      </c>
      <c r="AD209" s="1"/>
      <c r="AE209" s="1"/>
      <c r="AH209" s="1"/>
      <c r="AI209" s="1"/>
      <c r="AJ209" s="1"/>
      <c r="AK209" s="1">
        <v>16</v>
      </c>
      <c r="AN209" s="98">
        <v>3.5</v>
      </c>
      <c r="AQ209" s="98">
        <v>10.75</v>
      </c>
      <c r="AS209" s="98">
        <v>7.25</v>
      </c>
      <c r="CC209" s="25"/>
    </row>
    <row r="210" spans="1:81" x14ac:dyDescent="0.25">
      <c r="A210" s="1" t="s">
        <v>247</v>
      </c>
      <c r="B210" s="1">
        <v>8</v>
      </c>
      <c r="C210" s="176"/>
      <c r="D210" s="175"/>
      <c r="E210" s="37"/>
      <c r="F210" s="1"/>
      <c r="G210" s="1">
        <v>1</v>
      </c>
      <c r="H210" s="1">
        <v>1</v>
      </c>
      <c r="I210" s="1">
        <v>1</v>
      </c>
      <c r="J210" s="1">
        <v>1</v>
      </c>
      <c r="K210" s="1">
        <v>1</v>
      </c>
      <c r="L210" s="1">
        <v>1</v>
      </c>
      <c r="M210" s="1">
        <v>1</v>
      </c>
      <c r="N210" s="1">
        <v>3</v>
      </c>
      <c r="O210" s="1">
        <v>1</v>
      </c>
      <c r="P210" s="1">
        <v>2</v>
      </c>
      <c r="Q210" s="1">
        <v>2</v>
      </c>
      <c r="R210" s="1">
        <v>3</v>
      </c>
      <c r="S210" s="1">
        <v>2</v>
      </c>
      <c r="T210" s="1">
        <v>1</v>
      </c>
      <c r="U210" s="1">
        <v>4</v>
      </c>
      <c r="V210" s="1">
        <v>1</v>
      </c>
      <c r="W210" s="1">
        <v>4</v>
      </c>
      <c r="X210" s="1">
        <v>2</v>
      </c>
      <c r="Y210" s="1">
        <v>1</v>
      </c>
      <c r="Z210" s="1">
        <v>2</v>
      </c>
      <c r="AA210" s="1">
        <v>3</v>
      </c>
      <c r="AB210" s="1">
        <v>3</v>
      </c>
      <c r="AC210" s="1">
        <v>1</v>
      </c>
      <c r="AD210" s="1"/>
      <c r="AE210" s="1"/>
      <c r="AH210" s="1"/>
      <c r="AI210" s="1"/>
      <c r="AJ210" s="1"/>
      <c r="AK210" s="1">
        <v>17</v>
      </c>
      <c r="AN210" s="98">
        <v>7.25</v>
      </c>
      <c r="AQ210" s="1">
        <v>34.5</v>
      </c>
      <c r="AR210" s="1"/>
      <c r="AS210" s="98">
        <v>25.75</v>
      </c>
      <c r="BB210" s="1"/>
      <c r="BD210" s="4"/>
      <c r="BK210"/>
      <c r="BL210" s="1"/>
      <c r="BT210" s="1"/>
      <c r="BU210" s="1"/>
      <c r="BV210" s="1"/>
      <c r="CC210" s="25"/>
    </row>
    <row r="211" spans="1:81" x14ac:dyDescent="0.25">
      <c r="A211" s="1" t="s">
        <v>248</v>
      </c>
      <c r="B211" s="1">
        <v>7</v>
      </c>
      <c r="C211" s="176"/>
      <c r="D211" s="175"/>
      <c r="E211" s="37"/>
      <c r="F211" s="1">
        <v>1</v>
      </c>
      <c r="G211" s="1">
        <v>1</v>
      </c>
      <c r="H211" s="1">
        <v>1</v>
      </c>
      <c r="I211" s="1">
        <v>1</v>
      </c>
      <c r="J211" s="1">
        <v>2</v>
      </c>
      <c r="K211" s="1">
        <v>2</v>
      </c>
      <c r="L211" s="1">
        <v>1</v>
      </c>
      <c r="M211" s="1">
        <v>3</v>
      </c>
      <c r="N211" s="1">
        <v>3</v>
      </c>
      <c r="O211" s="1">
        <v>1</v>
      </c>
      <c r="P211" s="1">
        <v>1</v>
      </c>
      <c r="Q211" s="1">
        <v>3</v>
      </c>
      <c r="R211" s="1">
        <v>1</v>
      </c>
      <c r="S211" s="1">
        <v>5</v>
      </c>
      <c r="T211" s="1">
        <v>1</v>
      </c>
      <c r="U211" s="1">
        <v>6</v>
      </c>
      <c r="V211" s="1">
        <v>2</v>
      </c>
      <c r="W211" s="1">
        <v>9</v>
      </c>
      <c r="X211" s="1">
        <v>1</v>
      </c>
      <c r="Y211" s="1">
        <v>4</v>
      </c>
      <c r="Z211" s="1">
        <v>4</v>
      </c>
      <c r="AA211" s="1">
        <v>3</v>
      </c>
      <c r="AB211" s="1">
        <v>6</v>
      </c>
      <c r="AC211" s="1"/>
      <c r="AD211" s="1"/>
      <c r="AE211" s="1"/>
      <c r="AH211" s="1"/>
      <c r="AI211" s="1"/>
      <c r="AJ211" s="1"/>
      <c r="AK211" s="1">
        <v>15</v>
      </c>
      <c r="AM211" s="8"/>
      <c r="AN211" s="1">
        <v>-24.75</v>
      </c>
      <c r="AO211" s="1"/>
      <c r="AP211" s="8"/>
      <c r="AQ211" s="1">
        <v>-42.5</v>
      </c>
      <c r="AR211" s="1"/>
      <c r="AS211" s="1">
        <v>2.25</v>
      </c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3"/>
      <c r="BE211" s="1"/>
      <c r="BF211" s="1"/>
      <c r="BG211" s="1"/>
      <c r="BH211" s="1"/>
      <c r="BI211" s="1"/>
      <c r="BJ211" s="1"/>
      <c r="BL211" s="1"/>
      <c r="BM211" s="1"/>
      <c r="BN211" s="1"/>
      <c r="BO211" s="1"/>
      <c r="BP211" s="1"/>
      <c r="BQ211" s="1"/>
      <c r="BR211" s="1"/>
      <c r="BT211" s="1"/>
      <c r="BU211" s="1"/>
      <c r="BV211" s="1"/>
      <c r="CC211" s="25"/>
    </row>
    <row r="212" spans="1:81" x14ac:dyDescent="0.25">
      <c r="A212" s="1" t="s">
        <v>249</v>
      </c>
      <c r="B212" s="1">
        <v>7</v>
      </c>
      <c r="C212" s="176"/>
      <c r="D212" s="175"/>
      <c r="E212" s="37"/>
      <c r="F212" s="1">
        <v>1</v>
      </c>
      <c r="G212" s="1">
        <v>2</v>
      </c>
      <c r="H212" s="1">
        <v>1</v>
      </c>
      <c r="I212" s="1">
        <v>1</v>
      </c>
      <c r="J212" s="1">
        <v>3</v>
      </c>
      <c r="K212" s="1">
        <v>2</v>
      </c>
      <c r="L212" s="1">
        <v>5</v>
      </c>
      <c r="M212" s="1">
        <v>2</v>
      </c>
      <c r="N212" s="1">
        <v>1</v>
      </c>
      <c r="O212" s="1">
        <v>1</v>
      </c>
      <c r="P212" s="1">
        <v>4</v>
      </c>
      <c r="Q212" s="1">
        <v>1</v>
      </c>
      <c r="R212" s="1">
        <v>3</v>
      </c>
      <c r="S212" s="1">
        <v>1</v>
      </c>
      <c r="T212" s="1">
        <v>3</v>
      </c>
      <c r="U212" s="1">
        <v>4</v>
      </c>
      <c r="V212" s="1">
        <v>2</v>
      </c>
      <c r="W212" s="1">
        <v>2</v>
      </c>
      <c r="X212" s="1">
        <v>5</v>
      </c>
      <c r="Y212" s="1">
        <v>3</v>
      </c>
      <c r="Z212" s="1">
        <v>1</v>
      </c>
      <c r="AA212" s="1">
        <v>7</v>
      </c>
      <c r="AB212" s="1">
        <v>1</v>
      </c>
      <c r="AC212" s="1">
        <v>3</v>
      </c>
      <c r="AD212" s="1">
        <v>3</v>
      </c>
      <c r="AE212" s="1"/>
      <c r="AH212" s="1"/>
      <c r="AI212" s="1"/>
      <c r="AJ212" s="1"/>
      <c r="AK212" s="1">
        <v>14</v>
      </c>
      <c r="AM212" s="8"/>
      <c r="AN212" s="1">
        <v>-45</v>
      </c>
      <c r="AO212" s="1"/>
      <c r="AP212" s="8"/>
      <c r="AQ212" s="1">
        <v>-31.25</v>
      </c>
      <c r="AR212" s="1"/>
      <c r="AS212" s="1">
        <v>9.75</v>
      </c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3"/>
      <c r="BE212" s="1"/>
      <c r="BF212" s="1"/>
      <c r="BG212" s="1"/>
      <c r="BH212" s="1"/>
      <c r="BI212" s="1"/>
      <c r="BJ212" s="1"/>
      <c r="BL212" s="1"/>
      <c r="BM212" s="1"/>
      <c r="BN212" s="1"/>
      <c r="BO212" s="1"/>
      <c r="BP212" s="1"/>
      <c r="BQ212" s="1"/>
      <c r="BR212" s="1"/>
      <c r="BT212" s="1"/>
      <c r="BU212" s="1"/>
      <c r="BV212" s="1"/>
      <c r="CC212" s="25"/>
    </row>
    <row r="213" spans="1:81" x14ac:dyDescent="0.25">
      <c r="A213" s="1" t="s">
        <v>250</v>
      </c>
      <c r="B213" s="1">
        <v>9</v>
      </c>
      <c r="C213" s="176"/>
      <c r="D213" s="175"/>
      <c r="E213" s="37"/>
      <c r="F213" s="1"/>
      <c r="G213" s="1"/>
      <c r="H213" s="1">
        <v>2</v>
      </c>
      <c r="I213" s="1">
        <v>2</v>
      </c>
      <c r="J213" s="1">
        <v>1</v>
      </c>
      <c r="K213" s="1">
        <v>1</v>
      </c>
      <c r="L213" s="1">
        <v>4</v>
      </c>
      <c r="M213" s="1">
        <v>1</v>
      </c>
      <c r="N213" s="1">
        <v>2</v>
      </c>
      <c r="O213" s="1">
        <v>1</v>
      </c>
      <c r="P213" s="1">
        <v>6</v>
      </c>
      <c r="Q213" s="1">
        <v>1</v>
      </c>
      <c r="R213" s="1">
        <v>1</v>
      </c>
      <c r="S213" s="1">
        <v>3</v>
      </c>
      <c r="T213" s="1">
        <v>1</v>
      </c>
      <c r="U213" s="1">
        <v>2</v>
      </c>
      <c r="V213" s="1">
        <v>1</v>
      </c>
      <c r="W213" s="1">
        <v>1</v>
      </c>
      <c r="X213" s="1">
        <v>4</v>
      </c>
      <c r="Y213" s="1">
        <v>11</v>
      </c>
      <c r="Z213" s="1">
        <v>4</v>
      </c>
      <c r="AA213" s="1">
        <v>7</v>
      </c>
      <c r="AB213" s="1">
        <v>2</v>
      </c>
      <c r="AC213" s="1">
        <v>2</v>
      </c>
      <c r="AD213" s="1">
        <v>1</v>
      </c>
      <c r="AE213" s="1"/>
      <c r="AH213" s="1"/>
      <c r="AI213" s="1"/>
      <c r="AJ213" s="1"/>
      <c r="AK213" s="1">
        <v>16</v>
      </c>
      <c r="AR213" s="1"/>
      <c r="BB213" s="1"/>
      <c r="BD213" s="4"/>
      <c r="BK213"/>
      <c r="BL213" s="1"/>
      <c r="BT213" s="1"/>
      <c r="BU213" s="1"/>
      <c r="BV213" s="1"/>
      <c r="CC213" s="25"/>
    </row>
    <row r="214" spans="1:81" x14ac:dyDescent="0.25">
      <c r="A214" s="1" t="s">
        <v>251</v>
      </c>
      <c r="B214" s="1">
        <v>8</v>
      </c>
      <c r="C214" s="176"/>
      <c r="D214" s="175"/>
      <c r="E214" s="37"/>
      <c r="F214" s="1"/>
      <c r="G214" s="1">
        <v>2</v>
      </c>
      <c r="H214" s="1">
        <v>2</v>
      </c>
      <c r="I214" s="1">
        <v>2</v>
      </c>
      <c r="J214" s="1">
        <v>2</v>
      </c>
      <c r="K214" s="1">
        <v>1</v>
      </c>
      <c r="L214" s="1">
        <v>2</v>
      </c>
      <c r="M214" s="1">
        <v>1</v>
      </c>
      <c r="N214" s="1">
        <v>2</v>
      </c>
      <c r="O214" s="1">
        <v>1</v>
      </c>
      <c r="P214" s="1">
        <v>1</v>
      </c>
      <c r="Q214" s="1">
        <v>2</v>
      </c>
      <c r="R214" s="1">
        <v>4</v>
      </c>
      <c r="S214" s="1">
        <v>1</v>
      </c>
      <c r="T214" s="1">
        <v>2</v>
      </c>
      <c r="U214" s="1">
        <v>1</v>
      </c>
      <c r="V214" s="1">
        <v>7</v>
      </c>
      <c r="W214" s="1">
        <v>2</v>
      </c>
      <c r="X214" s="1">
        <v>2</v>
      </c>
      <c r="Y214" s="1">
        <v>2</v>
      </c>
      <c r="Z214" s="1">
        <v>4</v>
      </c>
      <c r="AA214" s="1">
        <v>9</v>
      </c>
      <c r="AB214" s="1">
        <v>5</v>
      </c>
      <c r="AC214" s="1">
        <v>3</v>
      </c>
      <c r="AD214" s="1"/>
      <c r="AE214" s="1"/>
      <c r="AH214" s="1"/>
      <c r="AI214" s="1"/>
      <c r="AJ214" s="1"/>
      <c r="AK214" s="1">
        <v>15</v>
      </c>
      <c r="AQ214" s="1"/>
      <c r="AR214" s="1"/>
      <c r="BB214" s="1"/>
      <c r="BD214" s="4"/>
      <c r="BK214"/>
      <c r="BL214" s="1"/>
      <c r="BT214" s="1"/>
      <c r="BU214" s="1"/>
      <c r="BV214" s="1"/>
      <c r="CC214" s="25"/>
    </row>
    <row r="215" spans="1:81" x14ac:dyDescent="0.25">
      <c r="A215" s="1" t="s">
        <v>252</v>
      </c>
      <c r="B215" s="1">
        <v>9</v>
      </c>
      <c r="C215" s="176"/>
      <c r="D215" s="175"/>
      <c r="E215" s="37"/>
      <c r="F215" s="1"/>
      <c r="G215" s="1"/>
      <c r="H215" s="1">
        <v>1</v>
      </c>
      <c r="I215" s="1">
        <v>1</v>
      </c>
      <c r="J215" s="1">
        <v>1</v>
      </c>
      <c r="K215" s="1">
        <v>1</v>
      </c>
      <c r="L215" s="1">
        <v>2</v>
      </c>
      <c r="M215" s="1">
        <v>1</v>
      </c>
      <c r="N215" s="1">
        <v>1</v>
      </c>
      <c r="O215" s="1">
        <v>1</v>
      </c>
      <c r="P215" s="1">
        <v>1</v>
      </c>
      <c r="Q215" s="1">
        <v>1</v>
      </c>
      <c r="R215" s="1">
        <v>1</v>
      </c>
      <c r="S215" s="1">
        <v>1</v>
      </c>
      <c r="T215" s="1">
        <v>1</v>
      </c>
      <c r="U215" s="1">
        <v>2</v>
      </c>
      <c r="V215" s="1">
        <v>4</v>
      </c>
      <c r="W215" s="1">
        <v>1</v>
      </c>
      <c r="X215" s="1">
        <v>1</v>
      </c>
      <c r="Y215" s="1">
        <v>4</v>
      </c>
      <c r="Z215" s="1">
        <v>10</v>
      </c>
      <c r="AA215" s="1">
        <v>3</v>
      </c>
      <c r="AB215" s="1">
        <v>3</v>
      </c>
      <c r="AC215" s="1">
        <v>4</v>
      </c>
      <c r="AD215" s="1"/>
      <c r="AE215" s="1"/>
      <c r="AH215" s="1"/>
      <c r="AI215" s="1"/>
      <c r="AJ215" s="1"/>
      <c r="AK215" s="1">
        <v>18</v>
      </c>
      <c r="AR215" s="1"/>
      <c r="BB215" s="1"/>
      <c r="BD215" s="4"/>
      <c r="BK215"/>
      <c r="BL215" s="1"/>
      <c r="BT215" s="1"/>
      <c r="BU215" s="1"/>
      <c r="BV215" s="1"/>
      <c r="CC215" s="25"/>
    </row>
    <row r="216" spans="1:81" x14ac:dyDescent="0.25">
      <c r="A216" s="1" t="s">
        <v>253</v>
      </c>
      <c r="B216" s="1">
        <v>10</v>
      </c>
      <c r="C216" s="176"/>
      <c r="D216" s="175"/>
      <c r="E216" s="37"/>
      <c r="F216" s="1"/>
      <c r="G216" s="1"/>
      <c r="H216" s="1"/>
      <c r="I216" s="1">
        <v>1</v>
      </c>
      <c r="J216" s="1">
        <v>2</v>
      </c>
      <c r="K216" s="1">
        <v>1</v>
      </c>
      <c r="L216" s="1">
        <v>1</v>
      </c>
      <c r="M216" s="1">
        <v>2</v>
      </c>
      <c r="N216" s="1">
        <v>1</v>
      </c>
      <c r="O216" s="1">
        <v>1</v>
      </c>
      <c r="P216" s="1">
        <v>1</v>
      </c>
      <c r="Q216" s="1">
        <v>1</v>
      </c>
      <c r="R216" s="1">
        <v>1</v>
      </c>
      <c r="S216" s="1">
        <v>1</v>
      </c>
      <c r="T216" s="1">
        <v>4</v>
      </c>
      <c r="U216" s="1">
        <v>3</v>
      </c>
      <c r="V216" s="1">
        <v>3</v>
      </c>
      <c r="W216" s="1">
        <v>1</v>
      </c>
      <c r="X216" s="1">
        <v>1</v>
      </c>
      <c r="Y216" s="1">
        <v>2</v>
      </c>
      <c r="Z216" s="1">
        <v>6</v>
      </c>
      <c r="AA216" s="1">
        <v>3</v>
      </c>
      <c r="AB216" s="1">
        <v>1</v>
      </c>
      <c r="AC216" s="1">
        <v>7</v>
      </c>
      <c r="AD216" s="1">
        <v>2</v>
      </c>
      <c r="AE216" s="1">
        <v>10</v>
      </c>
      <c r="AH216" s="1"/>
      <c r="AI216" s="1"/>
      <c r="AJ216" s="1"/>
      <c r="AK216" s="1">
        <v>17</v>
      </c>
      <c r="BD216" s="4"/>
      <c r="BK216"/>
      <c r="BT216" s="1"/>
      <c r="BU216" s="1"/>
      <c r="CC216" s="25"/>
    </row>
    <row r="217" spans="1:81" x14ac:dyDescent="0.25">
      <c r="A217" s="1" t="s">
        <v>254</v>
      </c>
      <c r="B217" s="1">
        <v>8</v>
      </c>
      <c r="C217" s="176"/>
      <c r="D217" s="175"/>
      <c r="E217" s="37"/>
      <c r="F217" s="1"/>
      <c r="G217" s="1">
        <v>1</v>
      </c>
      <c r="H217" s="1">
        <v>1</v>
      </c>
      <c r="I217" s="1">
        <v>1</v>
      </c>
      <c r="J217" s="1">
        <v>1</v>
      </c>
      <c r="K217" s="1">
        <v>2</v>
      </c>
      <c r="L217" s="1">
        <v>2</v>
      </c>
      <c r="M217" s="1">
        <v>2</v>
      </c>
      <c r="N217" s="1">
        <v>2</v>
      </c>
      <c r="O217" s="1">
        <v>1</v>
      </c>
      <c r="P217" s="1">
        <v>4</v>
      </c>
      <c r="Q217" s="1">
        <v>2</v>
      </c>
      <c r="R217" s="1">
        <v>5</v>
      </c>
      <c r="S217" s="1">
        <v>3</v>
      </c>
      <c r="T217" s="1">
        <v>1</v>
      </c>
      <c r="U217" s="1">
        <v>3</v>
      </c>
      <c r="V217" s="1">
        <v>1</v>
      </c>
      <c r="W217" s="1">
        <v>2</v>
      </c>
      <c r="X217" s="1">
        <v>1</v>
      </c>
      <c r="Y217" s="1">
        <v>2</v>
      </c>
      <c r="Z217" s="1">
        <v>1</v>
      </c>
      <c r="AA217" s="1">
        <v>4</v>
      </c>
      <c r="AB217" s="1">
        <v>1</v>
      </c>
      <c r="AC217" s="1">
        <v>3</v>
      </c>
      <c r="AD217" s="1">
        <v>1</v>
      </c>
      <c r="AE217" s="1">
        <v>11</v>
      </c>
      <c r="AH217" s="1"/>
      <c r="AI217" s="1"/>
      <c r="AJ217" s="1"/>
      <c r="AK217" s="1">
        <v>14</v>
      </c>
      <c r="AQ217" s="1"/>
      <c r="AR217" s="1"/>
      <c r="BB217" s="1"/>
      <c r="BD217" s="4"/>
      <c r="BK217"/>
      <c r="BL217" s="1"/>
      <c r="BT217" s="1"/>
      <c r="BU217" s="1"/>
      <c r="BV217" s="1"/>
      <c r="CC217" s="25"/>
    </row>
    <row r="218" spans="1:81" x14ac:dyDescent="0.25">
      <c r="A218" s="1" t="s">
        <v>255</v>
      </c>
      <c r="B218" s="1">
        <v>9</v>
      </c>
      <c r="C218" s="176"/>
      <c r="D218" s="175"/>
      <c r="E218" s="37"/>
      <c r="F218" s="1"/>
      <c r="G218" s="1"/>
      <c r="H218" s="1">
        <v>1</v>
      </c>
      <c r="I218" s="1">
        <v>1</v>
      </c>
      <c r="J218" s="1">
        <v>2</v>
      </c>
      <c r="K218" s="1">
        <v>3</v>
      </c>
      <c r="L218" s="1">
        <v>1</v>
      </c>
      <c r="M218" s="1">
        <v>1</v>
      </c>
      <c r="N218" s="1">
        <v>2</v>
      </c>
      <c r="O218" s="1">
        <v>1</v>
      </c>
      <c r="P218" s="1">
        <v>1</v>
      </c>
      <c r="Q218" s="1">
        <v>1</v>
      </c>
      <c r="R218" s="1">
        <v>3</v>
      </c>
      <c r="S218" s="1">
        <v>3</v>
      </c>
      <c r="T218" s="1">
        <v>2</v>
      </c>
      <c r="U218" s="1">
        <v>1</v>
      </c>
      <c r="V218" s="1">
        <v>2</v>
      </c>
      <c r="W218" s="1">
        <v>1</v>
      </c>
      <c r="X218" s="1">
        <v>10</v>
      </c>
      <c r="Y218" s="1">
        <v>3</v>
      </c>
      <c r="Z218" s="1">
        <v>6</v>
      </c>
      <c r="AA218" s="1">
        <v>11</v>
      </c>
      <c r="AB218" s="1"/>
      <c r="AC218" s="1"/>
      <c r="AD218" s="1"/>
      <c r="AE218" s="1"/>
      <c r="AH218" s="1"/>
      <c r="AI218" s="1"/>
      <c r="AJ218" s="1"/>
      <c r="AK218" s="1">
        <v>16</v>
      </c>
      <c r="AR218" s="1"/>
      <c r="BB218" s="1"/>
      <c r="BD218" s="4"/>
      <c r="BK218"/>
      <c r="BL218" s="1"/>
      <c r="BT218" s="1"/>
      <c r="BU218" s="1"/>
      <c r="BV218" s="1"/>
      <c r="CC218" s="25"/>
    </row>
    <row r="219" spans="1:81" x14ac:dyDescent="0.25">
      <c r="A219" s="1" t="s">
        <v>256</v>
      </c>
      <c r="B219" s="1">
        <v>8</v>
      </c>
      <c r="C219" s="176"/>
      <c r="D219" s="175"/>
      <c r="E219" s="37"/>
      <c r="F219" s="1"/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2</v>
      </c>
      <c r="N219" s="1">
        <v>1</v>
      </c>
      <c r="O219" s="1">
        <v>1</v>
      </c>
      <c r="P219" s="1">
        <v>2</v>
      </c>
      <c r="Q219" s="1">
        <v>1</v>
      </c>
      <c r="R219" s="1">
        <v>2</v>
      </c>
      <c r="S219" s="1">
        <v>3</v>
      </c>
      <c r="T219" s="1">
        <v>1</v>
      </c>
      <c r="U219" s="1">
        <v>1</v>
      </c>
      <c r="V219" s="1">
        <v>1</v>
      </c>
      <c r="W219" s="1">
        <v>4</v>
      </c>
      <c r="X219" s="1">
        <v>1</v>
      </c>
      <c r="Y219" s="1">
        <v>1</v>
      </c>
      <c r="Z219" s="1">
        <v>1</v>
      </c>
      <c r="AA219" s="1">
        <v>8</v>
      </c>
      <c r="AB219" s="1">
        <v>2</v>
      </c>
      <c r="AC219" s="1">
        <v>1</v>
      </c>
      <c r="AD219" s="1">
        <v>3</v>
      </c>
      <c r="AE219" s="1">
        <v>2</v>
      </c>
      <c r="AF219" s="75">
        <v>2</v>
      </c>
      <c r="AG219" s="75">
        <v>2</v>
      </c>
      <c r="AH219" s="1">
        <v>12</v>
      </c>
      <c r="AI219" s="1"/>
      <c r="AJ219" s="1"/>
      <c r="AK219" s="1">
        <v>20</v>
      </c>
      <c r="AQ219" s="1"/>
      <c r="AR219" s="1"/>
      <c r="BB219" s="1"/>
      <c r="BD219" s="4"/>
      <c r="BK219"/>
      <c r="BL219" s="1"/>
      <c r="BT219" s="1"/>
      <c r="BU219" s="1"/>
      <c r="BV219" s="1"/>
      <c r="CC219" s="25"/>
    </row>
    <row r="220" spans="1:81" x14ac:dyDescent="0.25">
      <c r="A220" s="1" t="s">
        <v>257</v>
      </c>
      <c r="B220" s="1">
        <v>9</v>
      </c>
      <c r="C220" s="176"/>
      <c r="D220" s="175"/>
      <c r="E220" s="37"/>
      <c r="F220" s="1"/>
      <c r="G220" s="1"/>
      <c r="H220" s="1">
        <v>1</v>
      </c>
      <c r="I220" s="1">
        <v>1</v>
      </c>
      <c r="J220" s="1">
        <v>1</v>
      </c>
      <c r="K220" s="1">
        <v>2</v>
      </c>
      <c r="L220" s="1">
        <v>2</v>
      </c>
      <c r="M220" s="1">
        <v>2</v>
      </c>
      <c r="N220" s="1">
        <v>1</v>
      </c>
      <c r="O220" s="1">
        <v>1</v>
      </c>
      <c r="P220" s="1">
        <v>2</v>
      </c>
      <c r="Q220" s="1">
        <v>1</v>
      </c>
      <c r="R220" s="1">
        <v>3</v>
      </c>
      <c r="S220" s="1">
        <v>1</v>
      </c>
      <c r="T220" s="1">
        <v>1</v>
      </c>
      <c r="U220" s="1">
        <v>1</v>
      </c>
      <c r="V220" s="1">
        <v>3</v>
      </c>
      <c r="W220" s="1">
        <v>1</v>
      </c>
      <c r="X220" s="1">
        <v>1</v>
      </c>
      <c r="Y220" s="1">
        <v>2</v>
      </c>
      <c r="Z220" s="1">
        <v>1</v>
      </c>
      <c r="AA220" s="1">
        <v>5</v>
      </c>
      <c r="AB220" s="1">
        <v>9</v>
      </c>
      <c r="AC220" s="1">
        <v>3</v>
      </c>
      <c r="AD220" s="1">
        <v>4</v>
      </c>
      <c r="AE220" s="1"/>
      <c r="AH220" s="1"/>
      <c r="AI220" s="1"/>
      <c r="AJ220" s="1"/>
      <c r="AK220" s="1">
        <v>19</v>
      </c>
      <c r="AR220" s="1"/>
      <c r="BB220" s="1"/>
      <c r="BD220" s="4"/>
      <c r="BK220"/>
      <c r="BL220" s="1"/>
      <c r="BT220" s="1"/>
      <c r="BU220" s="1"/>
      <c r="BV220" s="1"/>
      <c r="CC220" s="25"/>
    </row>
    <row r="221" spans="1:81" x14ac:dyDescent="0.25">
      <c r="A221" s="1" t="s">
        <v>258</v>
      </c>
      <c r="B221" s="1">
        <v>9</v>
      </c>
      <c r="C221" s="176"/>
      <c r="D221" s="175"/>
      <c r="E221" s="37"/>
      <c r="F221" s="1"/>
      <c r="G221" s="1"/>
      <c r="H221" s="1">
        <v>2</v>
      </c>
      <c r="I221" s="1">
        <v>1</v>
      </c>
      <c r="J221" s="1">
        <v>1</v>
      </c>
      <c r="K221" s="1">
        <v>1</v>
      </c>
      <c r="L221" s="1">
        <v>1</v>
      </c>
      <c r="M221" s="1">
        <v>1</v>
      </c>
      <c r="N221" s="1">
        <v>1</v>
      </c>
      <c r="O221" s="1">
        <v>1</v>
      </c>
      <c r="P221" s="1">
        <v>2</v>
      </c>
      <c r="Q221" s="1">
        <v>3</v>
      </c>
      <c r="R221" s="1">
        <v>6</v>
      </c>
      <c r="S221" s="1">
        <v>2</v>
      </c>
      <c r="T221" s="1">
        <v>2</v>
      </c>
      <c r="U221" s="1">
        <v>5</v>
      </c>
      <c r="V221" s="1">
        <v>1</v>
      </c>
      <c r="W221" s="1">
        <v>2</v>
      </c>
      <c r="X221" s="1">
        <v>2</v>
      </c>
      <c r="Y221" s="1">
        <v>11</v>
      </c>
      <c r="Z221" s="1">
        <v>1</v>
      </c>
      <c r="AA221" s="1"/>
      <c r="AB221" s="1"/>
      <c r="AC221" s="1"/>
      <c r="AD221" s="1"/>
      <c r="AE221" s="1"/>
      <c r="AH221" s="1"/>
      <c r="AI221" s="1"/>
      <c r="AJ221" s="1"/>
      <c r="AK221" s="1">
        <v>15</v>
      </c>
      <c r="AR221" s="1"/>
      <c r="BB221" s="1"/>
      <c r="BD221" s="4"/>
      <c r="BK221"/>
      <c r="BL221" s="1"/>
      <c r="BT221" s="1"/>
      <c r="BU221" s="1"/>
      <c r="BV221" s="1"/>
      <c r="CC221" s="25"/>
    </row>
    <row r="222" spans="1:81" x14ac:dyDescent="0.25">
      <c r="A222" s="1" t="s">
        <v>259</v>
      </c>
      <c r="B222" s="1">
        <v>8</v>
      </c>
      <c r="C222" s="176"/>
      <c r="D222" s="175"/>
      <c r="E222" s="37"/>
      <c r="F222" s="1"/>
      <c r="G222" s="1">
        <v>1</v>
      </c>
      <c r="H222" s="1">
        <v>1</v>
      </c>
      <c r="I222" s="1">
        <v>1</v>
      </c>
      <c r="J222" s="1">
        <v>1</v>
      </c>
      <c r="K222" s="1">
        <v>1</v>
      </c>
      <c r="L222" s="1">
        <v>1</v>
      </c>
      <c r="M222" s="1">
        <v>2</v>
      </c>
      <c r="N222" s="1">
        <v>1</v>
      </c>
      <c r="O222" s="1">
        <v>3</v>
      </c>
      <c r="P222" s="1">
        <v>1</v>
      </c>
      <c r="Q222" s="1">
        <v>1</v>
      </c>
      <c r="R222" s="1">
        <v>1</v>
      </c>
      <c r="S222" s="1">
        <v>2</v>
      </c>
      <c r="T222" s="1">
        <v>1</v>
      </c>
      <c r="U222" s="1">
        <v>4</v>
      </c>
      <c r="V222" s="1">
        <v>4</v>
      </c>
      <c r="W222" s="1">
        <v>5</v>
      </c>
      <c r="X222" s="1">
        <v>10</v>
      </c>
      <c r="Y222" s="1">
        <v>4</v>
      </c>
      <c r="Z222" s="1">
        <v>3</v>
      </c>
      <c r="AA222" s="1">
        <v>1</v>
      </c>
      <c r="AB222" s="1">
        <v>1</v>
      </c>
      <c r="AC222" s="1"/>
      <c r="AD222" s="1"/>
      <c r="AE222" s="1"/>
      <c r="AH222" s="1"/>
      <c r="AI222" s="1"/>
      <c r="AJ222" s="1"/>
      <c r="AK222" s="1">
        <v>16</v>
      </c>
      <c r="AL222" s="90" t="s">
        <v>401</v>
      </c>
      <c r="AQ222" s="1"/>
      <c r="AR222" s="1"/>
      <c r="BB222" s="1"/>
      <c r="BD222" s="4"/>
      <c r="BK222"/>
      <c r="BL222" s="1"/>
      <c r="BT222" s="1"/>
      <c r="BU222" s="1"/>
      <c r="BV222" s="1"/>
      <c r="CC222" s="25"/>
    </row>
    <row r="223" spans="1:81" x14ac:dyDescent="0.25">
      <c r="A223" s="1" t="s">
        <v>260</v>
      </c>
      <c r="B223" s="1">
        <v>9</v>
      </c>
      <c r="C223" s="176"/>
      <c r="D223" s="175"/>
      <c r="E223" s="37"/>
      <c r="F223" s="1"/>
      <c r="G223" s="1"/>
      <c r="H223" s="1">
        <v>1</v>
      </c>
      <c r="I223" s="1">
        <v>1</v>
      </c>
      <c r="J223" s="1">
        <v>2</v>
      </c>
      <c r="K223" s="1">
        <v>1</v>
      </c>
      <c r="L223" s="1">
        <v>1</v>
      </c>
      <c r="M223" s="1">
        <v>3</v>
      </c>
      <c r="N223" s="1">
        <v>1</v>
      </c>
      <c r="O223" s="1">
        <v>1</v>
      </c>
      <c r="P223" s="1">
        <v>1</v>
      </c>
      <c r="Q223" s="1">
        <v>3</v>
      </c>
      <c r="R223" s="1">
        <v>4</v>
      </c>
      <c r="S223" s="1">
        <v>4</v>
      </c>
      <c r="T223" s="1">
        <v>2</v>
      </c>
      <c r="U223" s="1">
        <v>4</v>
      </c>
      <c r="V223" s="1">
        <v>2</v>
      </c>
      <c r="W223" s="1">
        <v>1</v>
      </c>
      <c r="X223" s="1">
        <v>2</v>
      </c>
      <c r="Y223" s="1">
        <v>1</v>
      </c>
      <c r="Z223" s="1">
        <v>8</v>
      </c>
      <c r="AA223" s="1"/>
      <c r="AB223" s="1"/>
      <c r="AC223" s="1"/>
      <c r="AD223" s="1"/>
      <c r="AE223" s="1"/>
      <c r="AH223" s="1"/>
      <c r="AI223" s="1"/>
      <c r="AJ223" s="1"/>
      <c r="AK223" s="1">
        <v>14</v>
      </c>
      <c r="AR223" s="1"/>
      <c r="BB223" s="1"/>
      <c r="BD223" s="4"/>
      <c r="BK223"/>
      <c r="BL223" s="1"/>
      <c r="BT223" s="1"/>
      <c r="BU223" s="1"/>
      <c r="BV223" s="1"/>
      <c r="CC223" s="25"/>
    </row>
    <row r="224" spans="1:81" x14ac:dyDescent="0.25">
      <c r="A224" s="1" t="s">
        <v>261</v>
      </c>
      <c r="B224" s="1">
        <v>9</v>
      </c>
      <c r="C224" s="176"/>
      <c r="D224" s="175"/>
      <c r="E224" s="37"/>
      <c r="F224" s="1"/>
      <c r="G224" s="1"/>
      <c r="H224" s="1">
        <v>1</v>
      </c>
      <c r="I224" s="1">
        <v>1</v>
      </c>
      <c r="J224" s="1">
        <v>1</v>
      </c>
      <c r="K224" s="1">
        <v>4</v>
      </c>
      <c r="L224" s="1">
        <v>1</v>
      </c>
      <c r="M224" s="1">
        <v>1</v>
      </c>
      <c r="N224" s="1">
        <v>2</v>
      </c>
      <c r="O224" s="1">
        <v>1</v>
      </c>
      <c r="P224" s="1">
        <v>3</v>
      </c>
      <c r="Q224" s="1">
        <v>2</v>
      </c>
      <c r="R224" s="1">
        <v>2</v>
      </c>
      <c r="S224" s="1">
        <v>1</v>
      </c>
      <c r="T224" s="1">
        <v>5</v>
      </c>
      <c r="U224" s="1">
        <v>2</v>
      </c>
      <c r="V224" s="1">
        <v>3</v>
      </c>
      <c r="W224" s="1">
        <v>2</v>
      </c>
      <c r="X224" s="1">
        <v>3</v>
      </c>
      <c r="Y224" s="1">
        <v>4</v>
      </c>
      <c r="Z224" s="1">
        <v>1</v>
      </c>
      <c r="AA224" s="1">
        <v>5</v>
      </c>
      <c r="AB224" s="1">
        <v>3</v>
      </c>
      <c r="AC224" s="1">
        <v>1</v>
      </c>
      <c r="AD224" s="1"/>
      <c r="AE224" s="1"/>
      <c r="AH224" s="1"/>
      <c r="AI224" s="1"/>
      <c r="AJ224" s="1"/>
      <c r="AK224" s="1">
        <v>15</v>
      </c>
      <c r="AR224" s="1"/>
      <c r="BB224" s="1"/>
      <c r="BD224" s="4"/>
      <c r="BK224"/>
      <c r="BL224" s="1"/>
      <c r="BT224" s="1"/>
      <c r="BU224" s="1"/>
      <c r="BV224" s="1"/>
      <c r="CC224" s="25"/>
    </row>
    <row r="225" spans="1:81" x14ac:dyDescent="0.25">
      <c r="A225" s="1" t="s">
        <v>262</v>
      </c>
      <c r="B225" s="1">
        <v>9</v>
      </c>
      <c r="C225" s="176"/>
      <c r="D225" s="175"/>
      <c r="E225" s="37"/>
      <c r="F225" s="1"/>
      <c r="G225" s="1"/>
      <c r="H225" s="1">
        <v>2</v>
      </c>
      <c r="I225" s="1">
        <v>1</v>
      </c>
      <c r="J225" s="1">
        <v>1</v>
      </c>
      <c r="K225" s="1">
        <v>1</v>
      </c>
      <c r="L225" s="1">
        <v>4</v>
      </c>
      <c r="M225" s="1">
        <v>1</v>
      </c>
      <c r="N225" s="1">
        <v>1</v>
      </c>
      <c r="O225" s="1">
        <v>2</v>
      </c>
      <c r="P225" s="1">
        <v>4</v>
      </c>
      <c r="Q225" s="1">
        <v>3</v>
      </c>
      <c r="R225" s="1">
        <v>2</v>
      </c>
      <c r="S225" s="1">
        <v>2</v>
      </c>
      <c r="T225" s="1">
        <v>2</v>
      </c>
      <c r="U225" s="1">
        <v>1</v>
      </c>
      <c r="V225" s="1">
        <v>5</v>
      </c>
      <c r="W225" s="1">
        <v>3</v>
      </c>
      <c r="X225" s="1">
        <v>2</v>
      </c>
      <c r="Y225" s="1">
        <v>15</v>
      </c>
      <c r="Z225" s="1">
        <v>9</v>
      </c>
      <c r="AA225" s="1"/>
      <c r="AB225" s="1"/>
      <c r="AC225" s="1"/>
      <c r="AD225" s="1"/>
      <c r="AE225" s="1"/>
      <c r="AH225" s="1"/>
      <c r="AI225" s="1"/>
      <c r="AJ225" s="1"/>
      <c r="AK225" s="1">
        <v>14</v>
      </c>
      <c r="AM225"/>
      <c r="AN225">
        <f>SUM(AN2:AN222)</f>
        <v>-316.5</v>
      </c>
      <c r="AP225"/>
      <c r="AQ225">
        <f>SUM(AQ2:AQ222)</f>
        <v>1432.75</v>
      </c>
      <c r="AR225" s="1"/>
      <c r="AS225" s="1"/>
      <c r="AT225" s="1">
        <f>SUM(AS2:AS222)</f>
        <v>1728.25</v>
      </c>
      <c r="AU225" s="1"/>
      <c r="AV225" s="1"/>
      <c r="AW225" s="1"/>
      <c r="AY225" s="1"/>
      <c r="AZ225" s="1"/>
      <c r="BA225" s="1"/>
      <c r="BB225" s="1"/>
      <c r="BC225" s="1"/>
      <c r="BD225" s="3"/>
      <c r="BE225" s="1"/>
      <c r="BG225" s="1"/>
      <c r="BH225" s="1"/>
      <c r="BI225" s="1"/>
      <c r="BL225" s="1"/>
      <c r="BM225" s="1"/>
      <c r="BN225" s="1"/>
      <c r="BO225" s="1"/>
      <c r="BT225" s="1"/>
      <c r="BU225" s="1"/>
      <c r="BV225" s="1"/>
      <c r="CC225" s="25"/>
    </row>
    <row r="226" spans="1:81" x14ac:dyDescent="0.25">
      <c r="A226" s="1" t="s">
        <v>263</v>
      </c>
      <c r="B226" s="1">
        <v>9</v>
      </c>
      <c r="C226" s="176"/>
      <c r="D226" s="175"/>
      <c r="E226" s="37"/>
      <c r="F226" s="1"/>
      <c r="G226" s="1"/>
      <c r="H226" s="1">
        <v>1</v>
      </c>
      <c r="I226" s="1">
        <v>1</v>
      </c>
      <c r="J226" s="1">
        <v>1</v>
      </c>
      <c r="K226" s="1">
        <v>2</v>
      </c>
      <c r="L226" s="1">
        <v>1</v>
      </c>
      <c r="M226" s="1">
        <v>2</v>
      </c>
      <c r="N226" s="1">
        <v>2</v>
      </c>
      <c r="O226" s="1">
        <v>1</v>
      </c>
      <c r="P226" s="1">
        <v>1</v>
      </c>
      <c r="Q226" s="1">
        <v>1</v>
      </c>
      <c r="R226" s="1">
        <v>1</v>
      </c>
      <c r="S226" s="1">
        <v>6</v>
      </c>
      <c r="T226" s="1">
        <v>3</v>
      </c>
      <c r="U226" s="1">
        <v>3</v>
      </c>
      <c r="V226" s="1">
        <v>2</v>
      </c>
      <c r="W226" s="1">
        <v>2</v>
      </c>
      <c r="X226" s="1">
        <v>2</v>
      </c>
      <c r="Y226" s="1">
        <v>1</v>
      </c>
      <c r="Z226" s="1">
        <v>2</v>
      </c>
      <c r="AA226" s="1">
        <v>12</v>
      </c>
      <c r="AB226" s="1">
        <v>3</v>
      </c>
      <c r="AC226" s="1"/>
      <c r="AD226" s="1"/>
      <c r="AE226" s="1"/>
      <c r="AH226" s="1"/>
      <c r="AI226" s="1"/>
      <c r="AJ226" s="1"/>
      <c r="AK226" s="1">
        <v>16</v>
      </c>
      <c r="AM226" s="8"/>
      <c r="AU226" s="1"/>
      <c r="AV226" s="1"/>
      <c r="AW226" s="1"/>
      <c r="AY226" s="1"/>
      <c r="AZ226" s="1"/>
      <c r="BA226" s="1"/>
      <c r="BC226" s="1"/>
      <c r="BD226" s="3"/>
      <c r="BE226" s="1"/>
      <c r="BG226" s="1"/>
      <c r="BH226" s="1"/>
      <c r="BI226" s="1"/>
      <c r="BL226" s="1"/>
      <c r="BM226" s="1"/>
      <c r="BN226" s="1"/>
      <c r="BO226" s="1"/>
      <c r="BT226" s="1"/>
      <c r="BU226" s="1"/>
      <c r="BV226" s="1"/>
      <c r="CC226" s="25"/>
    </row>
    <row r="227" spans="1:81" x14ac:dyDescent="0.25">
      <c r="A227" s="1" t="s">
        <v>264</v>
      </c>
      <c r="B227" s="1">
        <v>8</v>
      </c>
      <c r="C227" s="176"/>
      <c r="D227" s="175"/>
      <c r="E227" s="37"/>
      <c r="F227" s="1"/>
      <c r="G227" s="1">
        <v>1</v>
      </c>
      <c r="H227" s="1">
        <v>1</v>
      </c>
      <c r="I227" s="1">
        <v>1</v>
      </c>
      <c r="J227" s="1">
        <v>3</v>
      </c>
      <c r="K227" s="1">
        <v>1</v>
      </c>
      <c r="L227" s="1">
        <v>3</v>
      </c>
      <c r="M227" s="1">
        <v>1</v>
      </c>
      <c r="N227" s="1">
        <v>1</v>
      </c>
      <c r="O227" s="1">
        <v>3</v>
      </c>
      <c r="P227" s="1">
        <v>2</v>
      </c>
      <c r="Q227" s="1">
        <v>4</v>
      </c>
      <c r="R227" s="1">
        <v>1</v>
      </c>
      <c r="S227" s="1">
        <v>1</v>
      </c>
      <c r="T227" s="1">
        <v>2</v>
      </c>
      <c r="U227" s="1">
        <v>3</v>
      </c>
      <c r="V227" s="1">
        <v>4</v>
      </c>
      <c r="W227" s="1">
        <v>1</v>
      </c>
      <c r="X227" s="1">
        <v>1</v>
      </c>
      <c r="Y227" s="1">
        <v>9</v>
      </c>
      <c r="Z227" s="1">
        <v>1</v>
      </c>
      <c r="AA227" s="1">
        <v>3</v>
      </c>
      <c r="AB227" s="1">
        <v>8</v>
      </c>
      <c r="AC227" s="1">
        <v>7</v>
      </c>
      <c r="AD227" s="1"/>
      <c r="AE227" s="1"/>
      <c r="AH227" s="1"/>
      <c r="AI227" s="1"/>
      <c r="AJ227" s="1"/>
      <c r="AK227" s="1">
        <v>15</v>
      </c>
      <c r="AM227" s="8"/>
      <c r="AO227">
        <v>7</v>
      </c>
      <c r="AP227" s="8">
        <v>8</v>
      </c>
      <c r="AQ227" s="1">
        <v>9</v>
      </c>
      <c r="AR227" s="1">
        <v>10</v>
      </c>
      <c r="AS227" s="1">
        <v>11</v>
      </c>
      <c r="AT227">
        <v>12</v>
      </c>
      <c r="AU227" s="1">
        <v>13</v>
      </c>
      <c r="AV227" s="1">
        <v>14</v>
      </c>
      <c r="AW227" s="1">
        <v>15</v>
      </c>
      <c r="AX227">
        <v>16</v>
      </c>
      <c r="AY227" s="1">
        <v>17</v>
      </c>
      <c r="AZ227" s="1">
        <v>18</v>
      </c>
      <c r="BA227" s="1">
        <v>19</v>
      </c>
      <c r="BB227" s="1">
        <v>20</v>
      </c>
      <c r="BC227" s="1">
        <v>21</v>
      </c>
      <c r="BD227" s="3">
        <v>22</v>
      </c>
      <c r="BE227" s="1">
        <v>23</v>
      </c>
      <c r="BF227">
        <v>24</v>
      </c>
      <c r="BG227" s="1">
        <v>25</v>
      </c>
      <c r="BH227" s="1">
        <v>26</v>
      </c>
      <c r="BI227" s="1">
        <v>27</v>
      </c>
      <c r="BJ227">
        <v>28</v>
      </c>
      <c r="BK227" s="1">
        <v>29</v>
      </c>
      <c r="BL227" s="1">
        <v>30</v>
      </c>
      <c r="BM227" s="1">
        <v>31</v>
      </c>
      <c r="BN227" s="1">
        <v>32</v>
      </c>
      <c r="BO227" s="1">
        <v>33</v>
      </c>
      <c r="BP227">
        <v>34</v>
      </c>
      <c r="BQ227">
        <v>35</v>
      </c>
      <c r="BR227">
        <v>36</v>
      </c>
      <c r="BT227" s="1"/>
      <c r="BU227" s="1"/>
      <c r="BV227" s="1"/>
      <c r="CC227" s="25"/>
    </row>
    <row r="228" spans="1:81" x14ac:dyDescent="0.25">
      <c r="A228" s="1" t="s">
        <v>265</v>
      </c>
      <c r="B228" s="1">
        <v>9</v>
      </c>
      <c r="C228" s="176"/>
      <c r="D228" s="175"/>
      <c r="E228" s="37"/>
      <c r="F228" s="1"/>
      <c r="G228" s="1"/>
      <c r="H228" s="1">
        <v>1</v>
      </c>
      <c r="I228" s="1">
        <v>1</v>
      </c>
      <c r="J228" s="1">
        <v>2</v>
      </c>
      <c r="K228" s="1">
        <v>1</v>
      </c>
      <c r="L228" s="1">
        <v>2</v>
      </c>
      <c r="M228" s="1">
        <v>1</v>
      </c>
      <c r="N228" s="1">
        <v>4</v>
      </c>
      <c r="O228" s="1">
        <v>2</v>
      </c>
      <c r="P228" s="1">
        <v>5</v>
      </c>
      <c r="Q228" s="1">
        <v>3</v>
      </c>
      <c r="R228" s="1">
        <v>1</v>
      </c>
      <c r="S228" s="1">
        <v>3</v>
      </c>
      <c r="T228" s="1">
        <v>2</v>
      </c>
      <c r="U228" s="1">
        <v>1</v>
      </c>
      <c r="V228" s="1">
        <v>1</v>
      </c>
      <c r="W228" s="1">
        <v>2</v>
      </c>
      <c r="X228" s="1">
        <v>7</v>
      </c>
      <c r="Y228" s="1">
        <v>2</v>
      </c>
      <c r="Z228" s="1"/>
      <c r="AA228" s="1"/>
      <c r="AB228" s="1"/>
      <c r="AC228" s="1"/>
      <c r="AD228" s="1"/>
      <c r="AE228" s="1"/>
      <c r="AH228" s="1"/>
      <c r="AI228" s="1"/>
      <c r="AJ228" s="1"/>
      <c r="AK228" s="1">
        <v>15</v>
      </c>
      <c r="AM228" s="8" t="s">
        <v>118</v>
      </c>
      <c r="AN228" s="1"/>
      <c r="AO228" s="1">
        <v>31</v>
      </c>
      <c r="AP228" s="8">
        <v>30</v>
      </c>
      <c r="AQ228" s="1">
        <v>29</v>
      </c>
      <c r="AR228" s="1">
        <v>28</v>
      </c>
      <c r="AS228" s="1">
        <v>27</v>
      </c>
      <c r="AT228" s="1">
        <v>26</v>
      </c>
      <c r="AU228" s="1">
        <v>25</v>
      </c>
      <c r="AV228" s="1">
        <v>24</v>
      </c>
      <c r="AW228" s="1">
        <v>23</v>
      </c>
      <c r="AX228" s="1">
        <v>22</v>
      </c>
      <c r="AY228" s="1">
        <v>21</v>
      </c>
      <c r="AZ228" s="1">
        <v>20</v>
      </c>
      <c r="BA228" s="1">
        <v>19</v>
      </c>
      <c r="BB228" s="1">
        <v>18</v>
      </c>
      <c r="BC228" s="1">
        <v>17</v>
      </c>
      <c r="BD228" s="3">
        <v>16</v>
      </c>
      <c r="BE228" s="1">
        <v>15</v>
      </c>
      <c r="BF228" s="1">
        <v>14</v>
      </c>
      <c r="BG228" s="1">
        <v>13</v>
      </c>
      <c r="BH228" s="1">
        <v>12</v>
      </c>
      <c r="BI228" s="1">
        <v>11</v>
      </c>
      <c r="BJ228">
        <v>10</v>
      </c>
      <c r="BK228" s="1">
        <v>9</v>
      </c>
      <c r="BL228" s="1">
        <v>8</v>
      </c>
      <c r="BM228" s="1">
        <v>7</v>
      </c>
      <c r="BN228" s="1">
        <v>6</v>
      </c>
      <c r="BO228" s="1">
        <v>5</v>
      </c>
      <c r="BP228">
        <v>4</v>
      </c>
      <c r="BQ228">
        <v>3</v>
      </c>
      <c r="BR228">
        <v>2</v>
      </c>
      <c r="BT228" s="1"/>
      <c r="BU228" s="1"/>
      <c r="BV228" s="1"/>
      <c r="CC228" s="25"/>
    </row>
    <row r="229" spans="1:81" x14ac:dyDescent="0.25">
      <c r="A229" s="1" t="s">
        <v>266</v>
      </c>
      <c r="B229" s="1">
        <v>9</v>
      </c>
      <c r="C229" s="176"/>
      <c r="D229" s="175"/>
      <c r="E229" s="37"/>
      <c r="F229" s="1"/>
      <c r="G229" s="1"/>
      <c r="H229" s="1">
        <v>1</v>
      </c>
      <c r="I229" s="1">
        <v>2</v>
      </c>
      <c r="J229" s="1">
        <v>1</v>
      </c>
      <c r="K229" s="1">
        <v>3</v>
      </c>
      <c r="L229" s="1">
        <v>1</v>
      </c>
      <c r="M229" s="1">
        <v>2</v>
      </c>
      <c r="N229" s="1">
        <v>5</v>
      </c>
      <c r="O229" s="1">
        <v>4</v>
      </c>
      <c r="P229" s="1">
        <v>1</v>
      </c>
      <c r="Q229" s="1">
        <v>1</v>
      </c>
      <c r="R229" s="1">
        <v>1</v>
      </c>
      <c r="S229" s="1">
        <v>1</v>
      </c>
      <c r="T229" s="1">
        <v>1</v>
      </c>
      <c r="U229" s="1">
        <v>3</v>
      </c>
      <c r="V229" s="1">
        <v>3</v>
      </c>
      <c r="W229" s="1">
        <v>2</v>
      </c>
      <c r="X229" s="1">
        <v>11</v>
      </c>
      <c r="Y229" s="1">
        <v>8</v>
      </c>
      <c r="Z229" s="1">
        <v>2</v>
      </c>
      <c r="AA229" s="1">
        <v>1</v>
      </c>
      <c r="AB229" s="1">
        <v>3</v>
      </c>
      <c r="AC229" s="1">
        <v>1</v>
      </c>
      <c r="AD229" s="1"/>
      <c r="AE229" s="1"/>
      <c r="AH229" s="1"/>
      <c r="AI229" s="1"/>
      <c r="AJ229" s="1"/>
      <c r="AK229" s="1">
        <v>15</v>
      </c>
      <c r="AM229" s="8" t="s">
        <v>304</v>
      </c>
      <c r="AO229">
        <v>7.75</v>
      </c>
      <c r="AP229" s="8">
        <v>7.5</v>
      </c>
      <c r="AQ229" s="1">
        <v>7.25</v>
      </c>
      <c r="AR229" s="1">
        <v>7</v>
      </c>
      <c r="AS229" s="1">
        <v>6.75</v>
      </c>
      <c r="AT229">
        <v>6.5</v>
      </c>
      <c r="AU229" s="1">
        <v>6.25</v>
      </c>
      <c r="AV229" s="1">
        <v>6</v>
      </c>
      <c r="AW229" s="1">
        <v>5.75</v>
      </c>
      <c r="AX229">
        <v>5.5</v>
      </c>
      <c r="AY229" s="1">
        <v>5.25</v>
      </c>
      <c r="AZ229" s="1">
        <v>5</v>
      </c>
      <c r="BA229" s="1">
        <v>4.75</v>
      </c>
      <c r="BB229" s="1">
        <v>4.5</v>
      </c>
      <c r="BC229" s="1">
        <v>4.25</v>
      </c>
      <c r="BD229" s="3">
        <v>4</v>
      </c>
      <c r="BE229" s="1">
        <v>3.75</v>
      </c>
      <c r="BF229">
        <v>3.5</v>
      </c>
      <c r="BG229" s="1">
        <v>3.25</v>
      </c>
      <c r="BH229" s="1">
        <v>3</v>
      </c>
      <c r="BI229" s="1">
        <v>2.75</v>
      </c>
      <c r="BJ229">
        <v>2.5</v>
      </c>
      <c r="BK229" s="1">
        <v>2.25</v>
      </c>
      <c r="BL229" s="1">
        <v>2</v>
      </c>
      <c r="BM229" s="1">
        <v>1.75</v>
      </c>
      <c r="BN229" s="1">
        <v>1.5</v>
      </c>
      <c r="BO229" s="1">
        <v>1.25</v>
      </c>
      <c r="BP229">
        <v>1</v>
      </c>
      <c r="BQ229">
        <v>0.75</v>
      </c>
      <c r="BR229">
        <v>0.5</v>
      </c>
      <c r="BT229" s="1"/>
      <c r="BU229" s="1"/>
      <c r="BV229" s="1"/>
      <c r="CC229" s="25"/>
    </row>
    <row r="230" spans="1:81" x14ac:dyDescent="0.25">
      <c r="A230" s="1" t="s">
        <v>267</v>
      </c>
      <c r="B230" s="1">
        <v>10</v>
      </c>
      <c r="C230" s="176"/>
      <c r="D230" s="175"/>
      <c r="E230" s="37"/>
      <c r="F230" s="1"/>
      <c r="G230" s="1"/>
      <c r="H230" s="1"/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1</v>
      </c>
      <c r="O230" s="1">
        <v>3</v>
      </c>
      <c r="P230" s="1">
        <v>3</v>
      </c>
      <c r="Q230" s="1">
        <v>1</v>
      </c>
      <c r="R230" s="1">
        <v>2</v>
      </c>
      <c r="S230" s="1">
        <v>1</v>
      </c>
      <c r="T230" s="1">
        <v>8</v>
      </c>
      <c r="U230" s="1">
        <v>4</v>
      </c>
      <c r="V230" s="1">
        <v>2</v>
      </c>
      <c r="W230" s="1">
        <v>2</v>
      </c>
      <c r="X230" s="1">
        <v>13</v>
      </c>
      <c r="Y230" s="1">
        <v>9</v>
      </c>
      <c r="Z230" s="1">
        <v>3</v>
      </c>
      <c r="AA230" s="1">
        <v>3</v>
      </c>
      <c r="AB230" s="1"/>
      <c r="AC230" s="1"/>
      <c r="AD230" s="1"/>
      <c r="AE230" s="1"/>
      <c r="AH230" s="1"/>
      <c r="AI230" s="1"/>
      <c r="AJ230" s="1"/>
      <c r="AK230" s="1">
        <v>14</v>
      </c>
      <c r="AM230" s="100" t="s">
        <v>249</v>
      </c>
      <c r="AN230" s="100">
        <v>7</v>
      </c>
      <c r="AO230" s="100"/>
      <c r="AP230" s="100">
        <v>1</v>
      </c>
      <c r="AQ230" s="100">
        <v>2</v>
      </c>
      <c r="AR230" s="100">
        <v>1</v>
      </c>
      <c r="AS230" s="100">
        <v>1</v>
      </c>
      <c r="AT230" s="100">
        <v>3</v>
      </c>
      <c r="AU230" s="100">
        <v>2</v>
      </c>
      <c r="AV230" s="100">
        <v>5</v>
      </c>
      <c r="AW230" s="100">
        <v>2</v>
      </c>
      <c r="AX230" s="100">
        <v>1</v>
      </c>
      <c r="AY230" s="100">
        <v>1</v>
      </c>
      <c r="AZ230" s="100">
        <v>4</v>
      </c>
      <c r="BA230" s="100">
        <v>1</v>
      </c>
      <c r="BB230" s="100">
        <v>3</v>
      </c>
      <c r="BC230" s="100">
        <v>1</v>
      </c>
      <c r="BD230" s="100">
        <v>3</v>
      </c>
      <c r="BE230" s="100">
        <v>4</v>
      </c>
      <c r="BF230" s="100">
        <v>2</v>
      </c>
      <c r="BG230" s="100">
        <v>2</v>
      </c>
      <c r="BH230" s="100">
        <v>5</v>
      </c>
      <c r="BI230" s="100">
        <v>3</v>
      </c>
      <c r="BJ230" s="100">
        <v>1</v>
      </c>
      <c r="BK230" s="100">
        <v>7</v>
      </c>
      <c r="BL230" s="100">
        <v>1</v>
      </c>
      <c r="BM230" s="100">
        <v>3</v>
      </c>
      <c r="BN230" s="100">
        <v>3</v>
      </c>
      <c r="BO230" s="100"/>
      <c r="BP230" s="100"/>
      <c r="BQ230" s="100"/>
      <c r="BR230" s="100"/>
      <c r="BS230" s="100"/>
      <c r="BT230" s="100"/>
      <c r="BU230" s="100">
        <v>14</v>
      </c>
      <c r="CC230" s="25"/>
    </row>
    <row r="231" spans="1:81" x14ac:dyDescent="0.25">
      <c r="A231" s="1" t="s">
        <v>268</v>
      </c>
      <c r="B231" s="1">
        <v>9</v>
      </c>
      <c r="C231" s="176"/>
      <c r="D231" s="175"/>
      <c r="E231" s="37"/>
      <c r="F231" s="1"/>
      <c r="G231" s="1"/>
      <c r="H231" s="1">
        <v>1</v>
      </c>
      <c r="I231" s="1">
        <v>2</v>
      </c>
      <c r="J231" s="1">
        <v>1</v>
      </c>
      <c r="K231" s="1">
        <v>1</v>
      </c>
      <c r="L231" s="1">
        <v>3</v>
      </c>
      <c r="M231" s="1">
        <v>1</v>
      </c>
      <c r="N231" s="1">
        <v>1</v>
      </c>
      <c r="O231" s="1">
        <v>1</v>
      </c>
      <c r="P231" s="1">
        <v>1</v>
      </c>
      <c r="Q231" s="1">
        <v>4</v>
      </c>
      <c r="R231" s="1">
        <v>1</v>
      </c>
      <c r="S231" s="1">
        <v>3</v>
      </c>
      <c r="T231" s="1">
        <v>5</v>
      </c>
      <c r="U231" s="1">
        <v>3</v>
      </c>
      <c r="V231" s="1">
        <v>1</v>
      </c>
      <c r="W231" s="1">
        <v>5</v>
      </c>
      <c r="X231" s="1">
        <v>1</v>
      </c>
      <c r="Y231" s="1">
        <v>8</v>
      </c>
      <c r="Z231" s="1">
        <v>1</v>
      </c>
      <c r="AA231" s="1">
        <v>7</v>
      </c>
      <c r="AB231" s="1">
        <v>1</v>
      </c>
      <c r="AC231" s="1"/>
      <c r="AD231" s="1"/>
      <c r="AE231" s="1"/>
      <c r="AH231" s="1"/>
      <c r="AI231" s="1"/>
      <c r="AJ231" s="1"/>
      <c r="AK231" s="1">
        <v>15</v>
      </c>
      <c r="AM231" s="8"/>
      <c r="AP231" s="7">
        <f t="shared" ref="AP231:AQ231" si="0">AP229*AP230</f>
        <v>7.5</v>
      </c>
      <c r="AQ231" s="1">
        <f t="shared" si="0"/>
        <v>14.5</v>
      </c>
      <c r="AR231" s="1">
        <f>AR229*AR230</f>
        <v>7</v>
      </c>
      <c r="AS231" s="1">
        <f t="shared" ref="AS231:BR231" si="1">AS229*AS230</f>
        <v>6.75</v>
      </c>
      <c r="AT231">
        <f t="shared" si="1"/>
        <v>19.5</v>
      </c>
      <c r="AU231" s="1">
        <f t="shared" si="1"/>
        <v>12.5</v>
      </c>
      <c r="AV231" s="1">
        <f t="shared" si="1"/>
        <v>30</v>
      </c>
      <c r="AW231" s="1">
        <f t="shared" si="1"/>
        <v>11.5</v>
      </c>
      <c r="AX231">
        <f t="shared" si="1"/>
        <v>5.5</v>
      </c>
      <c r="AY231" s="1">
        <f t="shared" si="1"/>
        <v>5.25</v>
      </c>
      <c r="AZ231" s="1">
        <f t="shared" si="1"/>
        <v>20</v>
      </c>
      <c r="BA231" s="1">
        <f t="shared" si="1"/>
        <v>4.75</v>
      </c>
      <c r="BB231" s="1">
        <f t="shared" si="1"/>
        <v>13.5</v>
      </c>
      <c r="BC231" s="1">
        <f t="shared" si="1"/>
        <v>4.25</v>
      </c>
      <c r="BD231" s="3">
        <f t="shared" si="1"/>
        <v>12</v>
      </c>
      <c r="BE231" s="1">
        <f t="shared" si="1"/>
        <v>15</v>
      </c>
      <c r="BF231">
        <f t="shared" si="1"/>
        <v>7</v>
      </c>
      <c r="BG231" s="1">
        <f t="shared" si="1"/>
        <v>6.5</v>
      </c>
      <c r="BH231" s="1">
        <f t="shared" si="1"/>
        <v>15</v>
      </c>
      <c r="BI231" s="1">
        <f t="shared" si="1"/>
        <v>8.25</v>
      </c>
      <c r="BJ231">
        <f t="shared" si="1"/>
        <v>2.5</v>
      </c>
      <c r="BK231" s="1">
        <f t="shared" si="1"/>
        <v>15.75</v>
      </c>
      <c r="BL231" s="1">
        <f t="shared" si="1"/>
        <v>2</v>
      </c>
      <c r="BM231" s="1">
        <f t="shared" si="1"/>
        <v>5.25</v>
      </c>
      <c r="BN231" s="1">
        <f t="shared" si="1"/>
        <v>4.5</v>
      </c>
      <c r="BO231" s="1">
        <f t="shared" si="1"/>
        <v>0</v>
      </c>
      <c r="BP231" s="1">
        <f t="shared" si="1"/>
        <v>0</v>
      </c>
      <c r="BQ231" s="1">
        <f t="shared" si="1"/>
        <v>0</v>
      </c>
      <c r="BR231" s="1">
        <f t="shared" si="1"/>
        <v>0</v>
      </c>
      <c r="BT231" s="1"/>
      <c r="BU231" s="1"/>
      <c r="BV231" s="1"/>
      <c r="CC231" s="25"/>
    </row>
    <row r="232" spans="1:81" x14ac:dyDescent="0.25">
      <c r="A232" s="1" t="s">
        <v>269</v>
      </c>
      <c r="B232" s="1">
        <v>9</v>
      </c>
      <c r="C232" s="176"/>
      <c r="D232" s="175"/>
      <c r="E232" s="37"/>
      <c r="F232" s="1"/>
      <c r="G232" s="1"/>
      <c r="H232" s="1">
        <v>1</v>
      </c>
      <c r="I232" s="1">
        <v>1</v>
      </c>
      <c r="J232" s="1">
        <v>1</v>
      </c>
      <c r="K232" s="1">
        <v>1</v>
      </c>
      <c r="L232" s="1">
        <v>1</v>
      </c>
      <c r="M232" s="1">
        <v>3</v>
      </c>
      <c r="N232" s="1">
        <v>1</v>
      </c>
      <c r="O232" s="1">
        <v>1</v>
      </c>
      <c r="P232" s="1">
        <v>1</v>
      </c>
      <c r="Q232" s="1">
        <v>1</v>
      </c>
      <c r="R232" s="1">
        <v>3</v>
      </c>
      <c r="S232" s="1">
        <v>1</v>
      </c>
      <c r="T232" s="1">
        <v>4</v>
      </c>
      <c r="U232" s="1">
        <v>4</v>
      </c>
      <c r="V232" s="1">
        <v>1</v>
      </c>
      <c r="W232" s="1">
        <v>1</v>
      </c>
      <c r="X232" s="1">
        <v>2</v>
      </c>
      <c r="Y232" s="1">
        <v>1</v>
      </c>
      <c r="Z232" s="1">
        <v>3</v>
      </c>
      <c r="AA232" s="1">
        <v>3</v>
      </c>
      <c r="AB232" s="1">
        <v>1</v>
      </c>
      <c r="AC232" s="1">
        <v>7</v>
      </c>
      <c r="AD232" s="1">
        <v>1</v>
      </c>
      <c r="AE232" s="1"/>
      <c r="AH232" s="1"/>
      <c r="AI232" s="1"/>
      <c r="AJ232" s="1"/>
      <c r="AK232" s="1">
        <v>18</v>
      </c>
      <c r="AM232" s="8"/>
      <c r="AQ232" s="1"/>
      <c r="AR232" s="1"/>
      <c r="AS232" s="1"/>
      <c r="AU232" s="1"/>
      <c r="AV232" s="1"/>
      <c r="AW232" s="1"/>
      <c r="AY232" s="1"/>
      <c r="AZ232" s="1"/>
      <c r="BA232" s="1"/>
      <c r="BB232" s="1"/>
      <c r="BC232" s="1"/>
      <c r="BD232" s="3"/>
      <c r="BE232" s="1"/>
      <c r="BG232" s="1"/>
      <c r="BH232" s="1"/>
      <c r="BI232" s="1"/>
      <c r="BL232" s="1"/>
      <c r="BM232" s="1"/>
      <c r="BN232" s="1"/>
      <c r="BO232" s="1"/>
      <c r="BT232" s="1"/>
      <c r="BU232" s="1"/>
      <c r="BV232" s="1"/>
      <c r="CC232" s="25"/>
    </row>
    <row r="233" spans="1:81" x14ac:dyDescent="0.25">
      <c r="A233" s="1" t="s">
        <v>270</v>
      </c>
      <c r="B233" s="1">
        <v>9</v>
      </c>
      <c r="C233" s="176"/>
      <c r="D233" s="175"/>
      <c r="E233" s="37"/>
      <c r="F233" s="1"/>
      <c r="G233" s="1"/>
      <c r="H233" s="1">
        <v>1</v>
      </c>
      <c r="I233" s="1">
        <v>1</v>
      </c>
      <c r="J233" s="1">
        <v>1</v>
      </c>
      <c r="K233" s="1">
        <v>1</v>
      </c>
      <c r="L233" s="1">
        <v>2</v>
      </c>
      <c r="M233" s="1">
        <v>2</v>
      </c>
      <c r="N233" s="1">
        <v>1</v>
      </c>
      <c r="O233" s="1">
        <v>2</v>
      </c>
      <c r="P233" s="1">
        <v>1</v>
      </c>
      <c r="Q233" s="1">
        <v>1</v>
      </c>
      <c r="R233" s="1">
        <v>2</v>
      </c>
      <c r="S233" s="1">
        <v>2</v>
      </c>
      <c r="T233" s="1">
        <v>1</v>
      </c>
      <c r="U233" s="1">
        <v>3</v>
      </c>
      <c r="V233" s="1">
        <v>5</v>
      </c>
      <c r="W233" s="1">
        <v>2</v>
      </c>
      <c r="X233" s="1">
        <v>4</v>
      </c>
      <c r="Y233" s="1">
        <v>5</v>
      </c>
      <c r="Z233" s="1">
        <v>1</v>
      </c>
      <c r="AA233" s="1">
        <v>7</v>
      </c>
      <c r="AB233" s="1">
        <v>2</v>
      </c>
      <c r="AC233" s="1">
        <v>1</v>
      </c>
      <c r="AD233" s="1">
        <v>3</v>
      </c>
      <c r="AE233" s="1"/>
      <c r="AH233" s="1"/>
      <c r="AI233" s="1"/>
      <c r="AJ233" s="1"/>
      <c r="AK233" s="1">
        <v>16</v>
      </c>
      <c r="AM233" s="8"/>
      <c r="AN233" s="1"/>
      <c r="AO233" s="1"/>
      <c r="AP233" s="8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>
        <f>SUM(AP231:BC231)</f>
        <v>162.5</v>
      </c>
      <c r="BB233" s="1"/>
      <c r="BD233" s="3"/>
      <c r="BE233" s="1"/>
      <c r="BG233" s="1"/>
      <c r="BH233" s="1"/>
      <c r="BL233" s="1"/>
      <c r="BM233" s="1"/>
      <c r="BN233" s="1"/>
      <c r="BO233" s="1"/>
      <c r="BT233" s="1"/>
      <c r="BU233" s="1"/>
      <c r="BV233" s="1"/>
      <c r="CC233" s="25"/>
    </row>
    <row r="234" spans="1:81" x14ac:dyDescent="0.25">
      <c r="A234" s="1" t="s">
        <v>271</v>
      </c>
      <c r="B234" s="1">
        <v>8</v>
      </c>
      <c r="C234" s="176"/>
      <c r="D234" s="175"/>
      <c r="E234" s="37"/>
      <c r="F234" s="1"/>
      <c r="G234" s="1">
        <v>1</v>
      </c>
      <c r="H234" s="1">
        <v>1</v>
      </c>
      <c r="I234" s="1">
        <v>1</v>
      </c>
      <c r="J234" s="1">
        <v>2</v>
      </c>
      <c r="K234" s="1">
        <v>2</v>
      </c>
      <c r="L234" s="1">
        <v>1</v>
      </c>
      <c r="M234" s="1">
        <v>1</v>
      </c>
      <c r="N234" s="1">
        <v>1</v>
      </c>
      <c r="O234" s="1">
        <v>2</v>
      </c>
      <c r="P234" s="1">
        <v>4</v>
      </c>
      <c r="Q234" s="1">
        <v>1</v>
      </c>
      <c r="R234" s="1">
        <v>3</v>
      </c>
      <c r="S234" s="1">
        <v>2</v>
      </c>
      <c r="T234" s="1">
        <v>1</v>
      </c>
      <c r="U234" s="1">
        <v>3</v>
      </c>
      <c r="V234" s="1">
        <v>1</v>
      </c>
      <c r="W234" s="1">
        <v>2</v>
      </c>
      <c r="X234" s="1">
        <v>6</v>
      </c>
      <c r="Y234" s="1">
        <v>18</v>
      </c>
      <c r="Z234" s="1">
        <v>2</v>
      </c>
      <c r="AA234" s="1">
        <v>4</v>
      </c>
      <c r="AB234" s="1"/>
      <c r="AC234" s="1"/>
      <c r="AD234" s="1"/>
      <c r="AE234" s="1"/>
      <c r="AH234" s="1"/>
      <c r="AI234" s="1"/>
      <c r="AJ234" s="1"/>
      <c r="AK234" s="1">
        <v>17</v>
      </c>
      <c r="AM234" s="8"/>
      <c r="AN234" s="1"/>
      <c r="AO234" s="1"/>
      <c r="AP234" s="8"/>
      <c r="AQ234" s="1"/>
      <c r="AR234" s="1"/>
      <c r="AS234" s="1"/>
      <c r="AT234" s="1"/>
      <c r="AU234" s="1"/>
      <c r="AV234" s="1"/>
      <c r="AW234" s="1"/>
      <c r="AX234" s="1"/>
      <c r="AY234" s="1">
        <f>COUNT(AP231:BC231)*9</f>
        <v>126</v>
      </c>
      <c r="AZ234" s="3">
        <f>AY234-BA233</f>
        <v>-36.5</v>
      </c>
      <c r="BA234" s="1"/>
      <c r="BB234" s="1"/>
      <c r="BE234" s="1"/>
      <c r="BG234" s="1"/>
      <c r="BH234" s="1"/>
      <c r="BI234" s="1"/>
      <c r="BL234" s="1"/>
      <c r="BM234" s="1"/>
      <c r="BN234" s="1"/>
      <c r="BO234" s="1"/>
      <c r="BT234" s="1"/>
      <c r="BU234" s="1"/>
      <c r="BV234" s="1"/>
      <c r="CC234" s="25"/>
    </row>
    <row r="235" spans="1:81" x14ac:dyDescent="0.25">
      <c r="A235" s="1" t="s">
        <v>272</v>
      </c>
      <c r="B235" s="1">
        <v>9</v>
      </c>
      <c r="C235" s="176"/>
      <c r="D235" s="175"/>
      <c r="E235" s="37"/>
      <c r="F235" s="1"/>
      <c r="G235" s="1"/>
      <c r="H235" s="1">
        <v>2</v>
      </c>
      <c r="I235" s="1">
        <v>1</v>
      </c>
      <c r="J235" s="1">
        <v>2</v>
      </c>
      <c r="K235" s="1">
        <v>4</v>
      </c>
      <c r="L235" s="1">
        <v>1</v>
      </c>
      <c r="M235" s="1">
        <v>2</v>
      </c>
      <c r="N235" s="1">
        <v>1</v>
      </c>
      <c r="O235" s="1">
        <v>3</v>
      </c>
      <c r="P235" s="1">
        <v>1</v>
      </c>
      <c r="Q235" s="1">
        <v>1</v>
      </c>
      <c r="R235" s="1">
        <v>1</v>
      </c>
      <c r="S235" s="1">
        <v>1</v>
      </c>
      <c r="T235" s="1">
        <v>1</v>
      </c>
      <c r="U235" s="1">
        <v>3</v>
      </c>
      <c r="V235" s="1">
        <v>2</v>
      </c>
      <c r="W235" s="1">
        <v>4</v>
      </c>
      <c r="X235" s="1">
        <v>3</v>
      </c>
      <c r="Y235" s="1">
        <v>4</v>
      </c>
      <c r="Z235" s="1">
        <v>2</v>
      </c>
      <c r="AA235" s="1">
        <v>1</v>
      </c>
      <c r="AB235" s="1">
        <v>3</v>
      </c>
      <c r="AC235" s="1">
        <v>3</v>
      </c>
      <c r="AD235" s="1">
        <v>5</v>
      </c>
      <c r="AE235" s="1">
        <v>2</v>
      </c>
      <c r="AF235" s="75">
        <v>6</v>
      </c>
      <c r="AH235" s="1"/>
      <c r="AI235" s="1"/>
      <c r="AJ235" s="1"/>
      <c r="AK235" s="1">
        <v>16</v>
      </c>
      <c r="AR235" s="1"/>
      <c r="BB235" s="1"/>
      <c r="BD235" s="4"/>
      <c r="BK235"/>
      <c r="BL235" s="1"/>
      <c r="BT235" s="1"/>
      <c r="BU235" s="1"/>
      <c r="BV235" s="1"/>
      <c r="CC235" s="25"/>
    </row>
    <row r="236" spans="1:81" x14ac:dyDescent="0.25">
      <c r="A236" s="1" t="s">
        <v>273</v>
      </c>
      <c r="B236" s="1">
        <v>10</v>
      </c>
      <c r="C236" s="176"/>
      <c r="D236" s="175"/>
      <c r="E236" s="37"/>
      <c r="F236" s="1"/>
      <c r="G236" s="1"/>
      <c r="H236" s="1"/>
      <c r="I236" s="1">
        <v>2</v>
      </c>
      <c r="J236" s="1">
        <v>1</v>
      </c>
      <c r="K236" s="1">
        <v>2</v>
      </c>
      <c r="L236" s="1">
        <v>2</v>
      </c>
      <c r="M236" s="1">
        <v>2</v>
      </c>
      <c r="N236" s="1">
        <v>1</v>
      </c>
      <c r="O236" s="1">
        <v>1</v>
      </c>
      <c r="P236" s="1">
        <v>1</v>
      </c>
      <c r="Q236" s="1">
        <v>1</v>
      </c>
      <c r="R236" s="1">
        <v>5</v>
      </c>
      <c r="S236" s="1">
        <v>1</v>
      </c>
      <c r="T236" s="1">
        <v>4</v>
      </c>
      <c r="U236" s="1">
        <v>2</v>
      </c>
      <c r="V236" s="1">
        <v>3</v>
      </c>
      <c r="W236" s="1">
        <v>1</v>
      </c>
      <c r="X236" s="1">
        <v>3</v>
      </c>
      <c r="Y236" s="1">
        <v>6</v>
      </c>
      <c r="Z236" s="1">
        <v>2</v>
      </c>
      <c r="AA236" s="1">
        <v>7</v>
      </c>
      <c r="AB236" s="1">
        <v>4</v>
      </c>
      <c r="AC236" s="1">
        <v>1</v>
      </c>
      <c r="AD236" s="1"/>
      <c r="AE236" s="1"/>
      <c r="AH236" s="1"/>
      <c r="AI236" s="1"/>
      <c r="AJ236" s="1"/>
      <c r="AK236" s="1">
        <v>15</v>
      </c>
      <c r="BD236" s="4"/>
      <c r="BK236"/>
      <c r="BT236" s="1"/>
      <c r="BU236" s="1"/>
      <c r="CC236" s="25"/>
    </row>
    <row r="237" spans="1:81" x14ac:dyDescent="0.25">
      <c r="A237" s="1" t="s">
        <v>276</v>
      </c>
      <c r="B237" s="1">
        <v>8</v>
      </c>
      <c r="C237" s="176"/>
      <c r="D237" s="175"/>
      <c r="E237" s="37"/>
      <c r="F237" s="1"/>
      <c r="G237" s="1">
        <v>1</v>
      </c>
      <c r="H237" s="1">
        <v>1</v>
      </c>
      <c r="I237" s="1">
        <v>1</v>
      </c>
      <c r="J237" s="1">
        <v>1</v>
      </c>
      <c r="K237" s="1">
        <v>1</v>
      </c>
      <c r="L237" s="1">
        <v>1</v>
      </c>
      <c r="M237" s="1">
        <v>2</v>
      </c>
      <c r="N237" s="1">
        <v>3</v>
      </c>
      <c r="O237" s="1">
        <v>7</v>
      </c>
      <c r="P237" s="1">
        <v>1</v>
      </c>
      <c r="Q237" s="1">
        <v>4</v>
      </c>
      <c r="R237" s="1">
        <v>1</v>
      </c>
      <c r="S237" s="1">
        <v>1</v>
      </c>
      <c r="T237" s="1">
        <v>1</v>
      </c>
      <c r="U237" s="1">
        <v>5</v>
      </c>
      <c r="V237" s="1">
        <v>1</v>
      </c>
      <c r="W237" s="1">
        <v>1</v>
      </c>
      <c r="X237" s="1">
        <v>1</v>
      </c>
      <c r="Y237" s="1">
        <v>1</v>
      </c>
      <c r="Z237" s="1">
        <v>5</v>
      </c>
      <c r="AA237" s="1">
        <v>1</v>
      </c>
      <c r="AB237" s="1">
        <v>2</v>
      </c>
      <c r="AC237" s="1">
        <v>3</v>
      </c>
      <c r="AD237" s="1">
        <v>6</v>
      </c>
      <c r="AE237" s="1"/>
      <c r="AH237" s="1"/>
      <c r="AI237" s="1"/>
      <c r="AJ237" s="1"/>
      <c r="AK237" s="1">
        <v>14</v>
      </c>
      <c r="AQ237" s="1"/>
      <c r="AR237" s="1"/>
      <c r="BB237" s="1"/>
      <c r="BD237" s="4"/>
      <c r="BK237"/>
      <c r="BL237" s="1"/>
      <c r="BT237" s="1"/>
      <c r="BU237" s="1"/>
      <c r="BV237" s="1"/>
      <c r="CC237" s="25"/>
    </row>
    <row r="238" spans="1:81" x14ac:dyDescent="0.25">
      <c r="A238" s="1" t="s">
        <v>277</v>
      </c>
      <c r="B238" s="1">
        <v>7</v>
      </c>
      <c r="C238" s="176"/>
      <c r="D238" s="175"/>
      <c r="E238" s="37"/>
      <c r="F238" s="1">
        <v>1</v>
      </c>
      <c r="G238" s="1">
        <v>1</v>
      </c>
      <c r="H238" s="1">
        <v>1</v>
      </c>
      <c r="I238" s="1">
        <v>1</v>
      </c>
      <c r="J238" s="1">
        <v>2</v>
      </c>
      <c r="K238" s="1">
        <v>1</v>
      </c>
      <c r="L238" s="1">
        <v>2</v>
      </c>
      <c r="M238" s="1">
        <v>2</v>
      </c>
      <c r="N238" s="1">
        <v>1</v>
      </c>
      <c r="O238" s="1">
        <v>4</v>
      </c>
      <c r="P238" s="1">
        <v>1</v>
      </c>
      <c r="Q238" s="1">
        <v>1</v>
      </c>
      <c r="R238" s="1">
        <v>4</v>
      </c>
      <c r="S238" s="1">
        <v>1</v>
      </c>
      <c r="T238" s="1">
        <v>2</v>
      </c>
      <c r="U238" s="1">
        <v>1</v>
      </c>
      <c r="V238" s="1">
        <v>1</v>
      </c>
      <c r="W238" s="1">
        <v>2</v>
      </c>
      <c r="X238" s="1">
        <v>4</v>
      </c>
      <c r="Y238" s="1">
        <v>1</v>
      </c>
      <c r="Z238" s="1">
        <v>2</v>
      </c>
      <c r="AA238" s="1">
        <v>5</v>
      </c>
      <c r="AB238" s="1">
        <v>7</v>
      </c>
      <c r="AC238" s="1">
        <v>1</v>
      </c>
      <c r="AD238" s="1">
        <v>1</v>
      </c>
      <c r="AE238" s="1">
        <v>7</v>
      </c>
      <c r="AF238" s="75">
        <v>7</v>
      </c>
      <c r="AG238" s="75">
        <v>7</v>
      </c>
      <c r="AH238" s="1"/>
      <c r="AI238" s="1"/>
      <c r="AJ238" s="1"/>
      <c r="AK238" s="1">
        <v>18</v>
      </c>
      <c r="AM238" s="8"/>
      <c r="AN238" s="1"/>
      <c r="AO238" s="1"/>
      <c r="AP238" s="8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3"/>
      <c r="BE238" s="1"/>
      <c r="BF238" s="1"/>
      <c r="BG238" s="1"/>
      <c r="BH238" s="1"/>
      <c r="BI238" s="1"/>
      <c r="BJ238" s="1"/>
      <c r="BL238" s="1"/>
      <c r="BM238" s="1"/>
      <c r="BN238" s="1"/>
      <c r="BO238" s="1"/>
      <c r="BP238" s="1"/>
      <c r="BQ238" s="1"/>
      <c r="BR238" s="1"/>
      <c r="BT238" s="1"/>
      <c r="BU238" s="1"/>
      <c r="BV238" s="1"/>
      <c r="CC238" s="25"/>
    </row>
    <row r="239" spans="1:81" x14ac:dyDescent="0.25">
      <c r="A239" s="1" t="s">
        <v>278</v>
      </c>
      <c r="B239" s="1">
        <v>8</v>
      </c>
      <c r="C239" s="176"/>
      <c r="D239" s="175"/>
      <c r="E239" s="37"/>
      <c r="F239" s="1"/>
      <c r="G239" s="1">
        <v>1</v>
      </c>
      <c r="H239" s="1">
        <v>1</v>
      </c>
      <c r="I239" s="1">
        <v>1</v>
      </c>
      <c r="J239" s="1">
        <v>1</v>
      </c>
      <c r="K239" s="1">
        <v>1</v>
      </c>
      <c r="L239" s="1">
        <v>2</v>
      </c>
      <c r="M239" s="1">
        <v>1</v>
      </c>
      <c r="N239" s="1">
        <v>1</v>
      </c>
      <c r="O239" s="1">
        <v>1</v>
      </c>
      <c r="P239" s="1">
        <v>1</v>
      </c>
      <c r="Q239" s="1">
        <v>1</v>
      </c>
      <c r="R239" s="1">
        <v>6</v>
      </c>
      <c r="S239" s="1">
        <v>3</v>
      </c>
      <c r="T239" s="1">
        <v>1</v>
      </c>
      <c r="U239" s="1">
        <v>2</v>
      </c>
      <c r="V239" s="1">
        <v>2</v>
      </c>
      <c r="W239" s="1">
        <v>4</v>
      </c>
      <c r="X239" s="1">
        <v>2</v>
      </c>
      <c r="Y239" s="1">
        <v>1</v>
      </c>
      <c r="Z239" s="1">
        <v>2</v>
      </c>
      <c r="AA239" s="1">
        <v>4</v>
      </c>
      <c r="AB239" s="1">
        <v>4</v>
      </c>
      <c r="AC239" s="1">
        <v>1</v>
      </c>
      <c r="AD239" s="1">
        <v>4</v>
      </c>
      <c r="AE239" s="1">
        <v>6</v>
      </c>
      <c r="AF239" s="75">
        <v>4</v>
      </c>
      <c r="AG239" s="75">
        <v>11</v>
      </c>
      <c r="AH239" s="1"/>
      <c r="AI239" s="1"/>
      <c r="AJ239" s="1"/>
      <c r="AK239" s="1">
        <v>17</v>
      </c>
      <c r="AQ239" s="1"/>
      <c r="AR239" s="1"/>
      <c r="BB239" s="1"/>
      <c r="BD239" s="4"/>
      <c r="BK239"/>
      <c r="BL239" s="1"/>
      <c r="BT239" s="1"/>
      <c r="BU239" s="1"/>
      <c r="BV239" s="1"/>
      <c r="CC239" s="25"/>
    </row>
    <row r="240" spans="1:81" x14ac:dyDescent="0.25">
      <c r="A240" s="1" t="s">
        <v>279</v>
      </c>
      <c r="B240" s="1">
        <v>9</v>
      </c>
      <c r="C240" s="176"/>
      <c r="D240" s="175"/>
      <c r="E240" s="37"/>
      <c r="F240" s="1"/>
      <c r="G240" s="1"/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2</v>
      </c>
      <c r="O240" s="1">
        <v>1</v>
      </c>
      <c r="P240" s="1">
        <v>3</v>
      </c>
      <c r="Q240" s="1">
        <v>1</v>
      </c>
      <c r="R240" s="1">
        <v>1</v>
      </c>
      <c r="S240" s="1">
        <v>3</v>
      </c>
      <c r="T240" s="1">
        <v>6</v>
      </c>
      <c r="U240" s="1">
        <v>1</v>
      </c>
      <c r="V240" s="1">
        <v>1</v>
      </c>
      <c r="W240" s="1">
        <v>2</v>
      </c>
      <c r="X240" s="1">
        <v>2</v>
      </c>
      <c r="Y240" s="1">
        <v>2</v>
      </c>
      <c r="Z240" s="1">
        <v>9</v>
      </c>
      <c r="AA240" s="1">
        <v>1</v>
      </c>
      <c r="AB240" s="1">
        <v>5</v>
      </c>
      <c r="AC240" s="1">
        <v>7</v>
      </c>
      <c r="AD240" s="1">
        <v>11</v>
      </c>
      <c r="AE240" s="1"/>
      <c r="AH240" s="1"/>
      <c r="AI240" s="1"/>
      <c r="AJ240" s="1"/>
      <c r="AK240" s="1">
        <v>17</v>
      </c>
      <c r="AR240" s="1"/>
      <c r="BB240" s="1"/>
      <c r="BD240" s="4"/>
      <c r="BK240"/>
      <c r="BL240" s="1"/>
      <c r="BT240" s="1"/>
      <c r="BU240" s="1"/>
      <c r="BV240" s="1"/>
      <c r="CC240" s="25"/>
    </row>
    <row r="241" spans="1:81" x14ac:dyDescent="0.25">
      <c r="A241" s="1" t="s">
        <v>280</v>
      </c>
      <c r="B241" s="1">
        <v>9</v>
      </c>
      <c r="C241" s="176"/>
      <c r="D241" s="175"/>
      <c r="E241" s="37"/>
      <c r="F241" s="1"/>
      <c r="G241" s="1"/>
      <c r="H241" s="1">
        <v>1</v>
      </c>
      <c r="I241" s="1">
        <v>1</v>
      </c>
      <c r="J241" s="1">
        <v>1</v>
      </c>
      <c r="K241" s="1">
        <v>1</v>
      </c>
      <c r="L241" s="1">
        <v>1</v>
      </c>
      <c r="M241" s="1">
        <v>1</v>
      </c>
      <c r="N241" s="1">
        <v>2</v>
      </c>
      <c r="O241" s="1">
        <v>1</v>
      </c>
      <c r="P241" s="1">
        <v>2</v>
      </c>
      <c r="Q241" s="1">
        <v>3</v>
      </c>
      <c r="R241" s="1">
        <v>4</v>
      </c>
      <c r="S241" s="1">
        <v>1</v>
      </c>
      <c r="T241" s="1">
        <v>1</v>
      </c>
      <c r="U241" s="1">
        <v>7</v>
      </c>
      <c r="V241" s="1">
        <v>3</v>
      </c>
      <c r="W241" s="1">
        <v>1</v>
      </c>
      <c r="X241" s="1">
        <v>1</v>
      </c>
      <c r="Y241" s="1">
        <v>2</v>
      </c>
      <c r="Z241" s="1">
        <v>1</v>
      </c>
      <c r="AA241" s="1">
        <v>10</v>
      </c>
      <c r="AB241" s="1">
        <v>1</v>
      </c>
      <c r="AC241" s="1">
        <v>2</v>
      </c>
      <c r="AD241" s="1">
        <v>1</v>
      </c>
      <c r="AE241" s="1"/>
      <c r="AH241" s="1"/>
      <c r="AI241" s="1"/>
      <c r="AJ241" s="1"/>
      <c r="AK241" s="1">
        <v>15</v>
      </c>
      <c r="AR241" s="1"/>
      <c r="BB241" s="1"/>
      <c r="BD241" s="4"/>
      <c r="BK241"/>
      <c r="BL241" s="1"/>
      <c r="BT241" s="1"/>
      <c r="BU241" s="1"/>
      <c r="BV241" s="1"/>
      <c r="CC241" s="25"/>
    </row>
    <row r="242" spans="1:81" x14ac:dyDescent="0.25">
      <c r="A242" s="1" t="s">
        <v>281</v>
      </c>
      <c r="B242" s="1">
        <v>7</v>
      </c>
      <c r="C242" s="176"/>
      <c r="D242" s="175"/>
      <c r="E242" s="37"/>
      <c r="F242" s="1">
        <v>1</v>
      </c>
      <c r="G242" s="1">
        <v>3</v>
      </c>
      <c r="H242" s="1">
        <v>1</v>
      </c>
      <c r="I242" s="1">
        <v>1</v>
      </c>
      <c r="J242" s="1">
        <v>1</v>
      </c>
      <c r="K242" s="1">
        <v>2</v>
      </c>
      <c r="L242" s="1">
        <v>2</v>
      </c>
      <c r="M242" s="1">
        <v>1</v>
      </c>
      <c r="N242" s="1">
        <v>7</v>
      </c>
      <c r="O242" s="1">
        <v>1</v>
      </c>
      <c r="P242" s="1">
        <v>3</v>
      </c>
      <c r="Q242" s="1">
        <v>1</v>
      </c>
      <c r="R242" s="1">
        <v>1</v>
      </c>
      <c r="S242" s="1">
        <v>1</v>
      </c>
      <c r="T242" s="1">
        <v>15</v>
      </c>
      <c r="U242" s="1">
        <v>4</v>
      </c>
      <c r="V242" s="1">
        <v>1</v>
      </c>
      <c r="W242" s="1">
        <v>2</v>
      </c>
      <c r="X242" s="1">
        <v>1</v>
      </c>
      <c r="Y242" s="1"/>
      <c r="Z242" s="1"/>
      <c r="AA242" s="1"/>
      <c r="AB242" s="1"/>
      <c r="AC242" s="1"/>
      <c r="AD242" s="1"/>
      <c r="AE242" s="1"/>
      <c r="AH242" s="1"/>
      <c r="AI242" s="1"/>
      <c r="AJ242" s="1"/>
      <c r="AK242" s="1">
        <v>14</v>
      </c>
      <c r="AM242" s="8"/>
      <c r="AN242" s="1"/>
      <c r="AO242" s="1"/>
      <c r="AP242" s="8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3"/>
      <c r="BE242" s="1"/>
      <c r="BF242" s="1"/>
      <c r="BG242" s="1"/>
      <c r="BH242" s="1"/>
      <c r="BI242" s="1"/>
      <c r="BJ242" s="1"/>
      <c r="BL242" s="1"/>
      <c r="BM242" s="1"/>
      <c r="BN242" s="1"/>
      <c r="BO242" s="1"/>
      <c r="BP242" s="1"/>
      <c r="BQ242" s="1"/>
      <c r="BR242" s="1"/>
      <c r="BT242" s="1"/>
      <c r="BU242" s="1"/>
      <c r="BV242" s="1"/>
      <c r="CC242" s="25"/>
    </row>
    <row r="243" spans="1:81" x14ac:dyDescent="0.25">
      <c r="A243" s="1" t="s">
        <v>282</v>
      </c>
      <c r="B243" s="1">
        <v>8</v>
      </c>
      <c r="C243" s="176"/>
      <c r="D243" s="175"/>
      <c r="E243" s="37"/>
      <c r="F243" s="1"/>
      <c r="G243" s="1">
        <v>1</v>
      </c>
      <c r="H243" s="1">
        <v>3</v>
      </c>
      <c r="I243" s="1">
        <v>1</v>
      </c>
      <c r="J243" s="1">
        <v>3</v>
      </c>
      <c r="K243" s="1">
        <v>1</v>
      </c>
      <c r="L243" s="1">
        <v>1</v>
      </c>
      <c r="M243" s="1">
        <v>2</v>
      </c>
      <c r="N243" s="1">
        <v>1</v>
      </c>
      <c r="O243" s="1">
        <v>1</v>
      </c>
      <c r="P243" s="1">
        <v>1</v>
      </c>
      <c r="Q243" s="1">
        <v>1</v>
      </c>
      <c r="R243" s="1">
        <v>1</v>
      </c>
      <c r="S243" s="1">
        <v>5</v>
      </c>
      <c r="T243" s="1">
        <v>6</v>
      </c>
      <c r="U243" s="1">
        <v>1</v>
      </c>
      <c r="V243" s="1">
        <v>3</v>
      </c>
      <c r="W243" s="1">
        <v>3</v>
      </c>
      <c r="X243" s="1">
        <v>5</v>
      </c>
      <c r="Y243" s="1">
        <v>3</v>
      </c>
      <c r="Z243" s="1">
        <v>9</v>
      </c>
      <c r="AA243" s="1">
        <v>1</v>
      </c>
      <c r="AB243" s="1">
        <v>1</v>
      </c>
      <c r="AC243" s="1">
        <v>7</v>
      </c>
      <c r="AD243" s="1"/>
      <c r="AE243" s="1"/>
      <c r="AH243" s="1"/>
      <c r="AI243" s="1"/>
      <c r="AJ243" s="1"/>
      <c r="AK243" s="1">
        <v>15</v>
      </c>
      <c r="AQ243" s="1"/>
      <c r="AR243" s="1"/>
      <c r="BB243" s="1"/>
      <c r="BD243" s="4"/>
      <c r="BK243"/>
      <c r="BL243" s="1"/>
      <c r="BT243" s="1"/>
      <c r="BU243" s="1"/>
      <c r="BV243" s="1"/>
      <c r="CC243" s="25"/>
    </row>
    <row r="244" spans="1:81" x14ac:dyDescent="0.25">
      <c r="A244" s="1" t="s">
        <v>283</v>
      </c>
      <c r="B244" s="1">
        <v>8</v>
      </c>
      <c r="C244" s="176"/>
      <c r="D244" s="175"/>
      <c r="E244" s="37"/>
      <c r="F244" s="1"/>
      <c r="G244" s="1">
        <v>2</v>
      </c>
      <c r="H244" s="1">
        <v>1</v>
      </c>
      <c r="I244" s="1">
        <v>1</v>
      </c>
      <c r="J244" s="1">
        <v>1</v>
      </c>
      <c r="K244" s="1">
        <v>1</v>
      </c>
      <c r="L244" s="1">
        <v>1</v>
      </c>
      <c r="M244" s="1">
        <v>3</v>
      </c>
      <c r="N244" s="1">
        <v>1</v>
      </c>
      <c r="O244" s="1">
        <v>1</v>
      </c>
      <c r="P244" s="1">
        <v>1</v>
      </c>
      <c r="Q244" s="1">
        <v>1</v>
      </c>
      <c r="R244" s="1">
        <v>5</v>
      </c>
      <c r="S244" s="1">
        <v>1</v>
      </c>
      <c r="T244" s="1">
        <v>2</v>
      </c>
      <c r="U244" s="1">
        <v>2</v>
      </c>
      <c r="V244" s="1">
        <v>4</v>
      </c>
      <c r="W244" s="1">
        <v>1</v>
      </c>
      <c r="X244" s="1">
        <v>2</v>
      </c>
      <c r="Y244" s="1">
        <v>4</v>
      </c>
      <c r="Z244" s="1">
        <v>3</v>
      </c>
      <c r="AA244" s="1">
        <v>4</v>
      </c>
      <c r="AB244" s="1">
        <v>1</v>
      </c>
      <c r="AC244" s="1">
        <v>2</v>
      </c>
      <c r="AD244" s="1"/>
      <c r="AE244" s="1"/>
      <c r="AH244" s="1"/>
      <c r="AI244" s="1"/>
      <c r="AJ244" s="1"/>
      <c r="AK244" s="1">
        <v>17</v>
      </c>
      <c r="AQ244" s="1"/>
      <c r="AR244" s="1"/>
      <c r="BB244" s="1"/>
      <c r="BD244" s="4"/>
      <c r="BK244"/>
      <c r="BL244" s="1"/>
      <c r="BT244" s="1"/>
      <c r="BU244" s="1"/>
      <c r="BV244" s="1"/>
      <c r="CC244" s="25"/>
    </row>
    <row r="245" spans="1:81" x14ac:dyDescent="0.25">
      <c r="A245" s="1" t="s">
        <v>284</v>
      </c>
      <c r="B245" s="1">
        <v>10</v>
      </c>
      <c r="C245" s="176"/>
      <c r="D245" s="175"/>
      <c r="E245" s="37"/>
      <c r="F245" s="1"/>
      <c r="G245" s="1"/>
      <c r="H245" s="1"/>
      <c r="I245" s="1">
        <v>2</v>
      </c>
      <c r="J245" s="1">
        <v>3</v>
      </c>
      <c r="K245" s="1">
        <v>1</v>
      </c>
      <c r="L245" s="1">
        <v>2</v>
      </c>
      <c r="M245" s="1">
        <v>3</v>
      </c>
      <c r="N245" s="1">
        <v>1</v>
      </c>
      <c r="O245" s="1">
        <v>3</v>
      </c>
      <c r="P245" s="1">
        <v>2</v>
      </c>
      <c r="Q245" s="1">
        <v>1</v>
      </c>
      <c r="R245" s="1">
        <v>1</v>
      </c>
      <c r="S245" s="1">
        <v>1</v>
      </c>
      <c r="T245" s="1">
        <v>3</v>
      </c>
      <c r="U245" s="1">
        <v>2</v>
      </c>
      <c r="V245" s="1">
        <v>4</v>
      </c>
      <c r="W245" s="1">
        <v>4</v>
      </c>
      <c r="X245" s="1">
        <v>4</v>
      </c>
      <c r="Y245" s="1">
        <v>3</v>
      </c>
      <c r="Z245" s="1">
        <v>2</v>
      </c>
      <c r="AA245" s="1">
        <v>2</v>
      </c>
      <c r="AB245" s="1">
        <v>1</v>
      </c>
      <c r="AC245" s="1">
        <v>5</v>
      </c>
      <c r="AD245" s="1"/>
      <c r="AE245" s="1"/>
      <c r="AH245" s="1"/>
      <c r="AI245" s="1"/>
      <c r="AJ245" s="1"/>
      <c r="AK245" s="1">
        <v>14</v>
      </c>
      <c r="BD245" s="4"/>
      <c r="BK245"/>
      <c r="BT245" s="1"/>
      <c r="BU245" s="1"/>
      <c r="CC245" s="25"/>
    </row>
    <row r="246" spans="1:81" x14ac:dyDescent="0.25">
      <c r="A246" s="1" t="s">
        <v>285</v>
      </c>
      <c r="B246" s="1">
        <v>9</v>
      </c>
      <c r="C246" s="176"/>
      <c r="D246" s="175"/>
      <c r="E246" s="37"/>
      <c r="F246" s="1"/>
      <c r="G246" s="1"/>
      <c r="H246" s="1">
        <v>1</v>
      </c>
      <c r="I246" s="1">
        <v>1</v>
      </c>
      <c r="J246" s="1">
        <v>1</v>
      </c>
      <c r="K246" s="1">
        <v>2</v>
      </c>
      <c r="L246" s="1">
        <v>1</v>
      </c>
      <c r="M246" s="1">
        <v>1</v>
      </c>
      <c r="N246" s="1">
        <v>2</v>
      </c>
      <c r="O246" s="1">
        <v>2</v>
      </c>
      <c r="P246" s="1">
        <v>1</v>
      </c>
      <c r="Q246" s="1">
        <v>1</v>
      </c>
      <c r="R246" s="1">
        <v>1</v>
      </c>
      <c r="S246" s="1">
        <v>1</v>
      </c>
      <c r="T246" s="1">
        <v>1</v>
      </c>
      <c r="U246" s="1">
        <v>2</v>
      </c>
      <c r="V246" s="1">
        <v>4</v>
      </c>
      <c r="W246" s="1">
        <v>7</v>
      </c>
      <c r="X246" s="1">
        <v>1</v>
      </c>
      <c r="Y246" s="1">
        <v>6</v>
      </c>
      <c r="Z246" s="1">
        <v>1</v>
      </c>
      <c r="AA246" s="1">
        <v>2</v>
      </c>
      <c r="AB246" s="1">
        <v>2</v>
      </c>
      <c r="AC246" s="1">
        <v>1</v>
      </c>
      <c r="AD246" s="1"/>
      <c r="AE246" s="1"/>
      <c r="AH246" s="1"/>
      <c r="AI246" s="1"/>
      <c r="AJ246" s="1"/>
      <c r="AK246" s="1">
        <v>17</v>
      </c>
      <c r="AR246" s="1"/>
      <c r="BB246" s="1"/>
      <c r="BD246" s="4"/>
      <c r="BK246"/>
      <c r="BL246" s="1"/>
      <c r="BT246" s="1"/>
      <c r="BU246" s="1"/>
      <c r="BV246" s="1"/>
      <c r="CC246" s="25"/>
    </row>
    <row r="247" spans="1:81" x14ac:dyDescent="0.25">
      <c r="A247" s="1" t="s">
        <v>286</v>
      </c>
      <c r="B247" s="1">
        <v>9</v>
      </c>
      <c r="C247" s="176"/>
      <c r="D247" s="175"/>
      <c r="E247" s="37"/>
      <c r="F247" s="1"/>
      <c r="G247" s="1"/>
      <c r="H247" s="1">
        <v>1</v>
      </c>
      <c r="I247" s="1">
        <v>3</v>
      </c>
      <c r="J247" s="1">
        <v>1</v>
      </c>
      <c r="K247" s="1">
        <v>1</v>
      </c>
      <c r="L247" s="1">
        <v>5</v>
      </c>
      <c r="M247" s="1">
        <v>1</v>
      </c>
      <c r="N247" s="1">
        <v>2</v>
      </c>
      <c r="O247" s="1">
        <v>1</v>
      </c>
      <c r="P247" s="1">
        <v>2</v>
      </c>
      <c r="Q247" s="1">
        <v>1</v>
      </c>
      <c r="R247" s="1">
        <v>1</v>
      </c>
      <c r="S247" s="1">
        <v>4</v>
      </c>
      <c r="T247" s="1">
        <v>1</v>
      </c>
      <c r="U247" s="1">
        <v>1</v>
      </c>
      <c r="V247" s="1">
        <v>3</v>
      </c>
      <c r="W247" s="1">
        <v>1</v>
      </c>
      <c r="X247" s="1">
        <v>1</v>
      </c>
      <c r="Y247" s="1">
        <v>4</v>
      </c>
      <c r="Z247" s="1">
        <v>2</v>
      </c>
      <c r="AA247" s="1">
        <v>14</v>
      </c>
      <c r="AB247" s="1">
        <v>5</v>
      </c>
      <c r="AC247" s="1">
        <v>1</v>
      </c>
      <c r="AD247" s="1"/>
      <c r="AE247" s="1"/>
      <c r="AH247" s="1"/>
      <c r="AI247" s="1"/>
      <c r="AJ247" s="1"/>
      <c r="AK247" s="1">
        <v>17</v>
      </c>
      <c r="AR247" s="1"/>
      <c r="BB247" s="1"/>
      <c r="BD247" s="4"/>
      <c r="BK247"/>
      <c r="BL247" s="1"/>
      <c r="BT247" s="1"/>
      <c r="BU247" s="1"/>
      <c r="BV247" s="1"/>
      <c r="CC247" s="25"/>
    </row>
    <row r="248" spans="1:81" x14ac:dyDescent="0.25">
      <c r="A248" s="1" t="s">
        <v>288</v>
      </c>
      <c r="B248" s="1">
        <v>8</v>
      </c>
      <c r="C248" s="176"/>
      <c r="D248" s="175"/>
      <c r="E248" s="37"/>
      <c r="F248" s="1"/>
      <c r="G248" s="1">
        <v>2</v>
      </c>
      <c r="H248" s="1">
        <v>1</v>
      </c>
      <c r="I248" s="1">
        <v>2</v>
      </c>
      <c r="J248" s="1">
        <v>2</v>
      </c>
      <c r="K248" s="1">
        <v>2</v>
      </c>
      <c r="L248" s="1">
        <v>2</v>
      </c>
      <c r="M248" s="1">
        <v>1</v>
      </c>
      <c r="N248" s="1">
        <v>2</v>
      </c>
      <c r="O248" s="1">
        <v>2</v>
      </c>
      <c r="P248" s="1">
        <v>1</v>
      </c>
      <c r="Q248" s="1">
        <v>2</v>
      </c>
      <c r="R248" s="1">
        <v>2</v>
      </c>
      <c r="S248" s="1">
        <v>2</v>
      </c>
      <c r="T248" s="1">
        <v>3</v>
      </c>
      <c r="U248" s="1">
        <v>1</v>
      </c>
      <c r="V248" s="1">
        <v>1</v>
      </c>
      <c r="W248" s="1">
        <v>3</v>
      </c>
      <c r="X248" s="1">
        <v>4</v>
      </c>
      <c r="Y248" s="1">
        <v>4</v>
      </c>
      <c r="Z248" s="1">
        <v>4</v>
      </c>
      <c r="AA248" s="1">
        <v>1</v>
      </c>
      <c r="AB248" s="1">
        <v>2</v>
      </c>
      <c r="AC248" s="1">
        <v>2</v>
      </c>
      <c r="AD248" s="1">
        <v>1</v>
      </c>
      <c r="AE248" s="1"/>
      <c r="AH248" s="1"/>
      <c r="AI248" s="1"/>
      <c r="AJ248" s="1"/>
      <c r="AK248" s="1">
        <v>16</v>
      </c>
      <c r="AQ248" s="1"/>
      <c r="AR248" s="1"/>
      <c r="BB248" s="1"/>
      <c r="BD248" s="4"/>
      <c r="BK248"/>
      <c r="BL248" s="1"/>
      <c r="BT248" s="1"/>
      <c r="BU248" s="1"/>
      <c r="BV248" s="1"/>
      <c r="CC248" s="25"/>
    </row>
    <row r="249" spans="1:81" x14ac:dyDescent="0.25">
      <c r="A249" s="1" t="s">
        <v>289</v>
      </c>
      <c r="B249" s="1">
        <v>10</v>
      </c>
      <c r="C249" s="176"/>
      <c r="D249" s="175"/>
      <c r="E249" s="37"/>
      <c r="F249" s="1"/>
      <c r="G249" s="1"/>
      <c r="H249" s="1"/>
      <c r="I249" s="1">
        <v>3</v>
      </c>
      <c r="J249" s="1">
        <v>1</v>
      </c>
      <c r="K249" s="1">
        <v>1</v>
      </c>
      <c r="L249" s="1">
        <v>2</v>
      </c>
      <c r="M249" s="1">
        <v>2</v>
      </c>
      <c r="N249" s="1">
        <v>1</v>
      </c>
      <c r="O249" s="1">
        <v>1</v>
      </c>
      <c r="P249" s="1">
        <v>6</v>
      </c>
      <c r="Q249" s="1">
        <v>1</v>
      </c>
      <c r="R249" s="1">
        <v>4</v>
      </c>
      <c r="S249" s="1">
        <v>2</v>
      </c>
      <c r="T249" s="1">
        <v>4</v>
      </c>
      <c r="U249" s="1">
        <v>1</v>
      </c>
      <c r="V249" s="1">
        <v>4</v>
      </c>
      <c r="W249" s="1">
        <v>3</v>
      </c>
      <c r="X249" s="1">
        <v>6</v>
      </c>
      <c r="Y249" s="1">
        <v>1</v>
      </c>
      <c r="Z249" s="1">
        <v>3</v>
      </c>
      <c r="AA249" s="1">
        <v>3</v>
      </c>
      <c r="AB249" s="1">
        <v>2</v>
      </c>
      <c r="AC249" s="1">
        <v>6</v>
      </c>
      <c r="AD249" s="1">
        <v>1</v>
      </c>
      <c r="AE249" s="1">
        <v>2</v>
      </c>
      <c r="AF249" s="75">
        <v>6</v>
      </c>
      <c r="AH249" s="1"/>
      <c r="AI249" s="1"/>
      <c r="AJ249" s="1"/>
      <c r="AK249" s="1">
        <v>13</v>
      </c>
      <c r="BD249" s="4"/>
      <c r="BK249"/>
      <c r="BT249" s="1"/>
      <c r="BU249" s="1"/>
      <c r="CC249" s="25"/>
    </row>
    <row r="250" spans="1:81" x14ac:dyDescent="0.25">
      <c r="A250" s="1" t="s">
        <v>290</v>
      </c>
      <c r="B250" s="1">
        <v>9</v>
      </c>
      <c r="C250" s="176"/>
      <c r="D250" s="175"/>
      <c r="E250" s="37"/>
      <c r="F250" s="1"/>
      <c r="G250" s="1"/>
      <c r="H250" s="1">
        <v>1</v>
      </c>
      <c r="I250" s="1">
        <v>1</v>
      </c>
      <c r="J250" s="1">
        <v>1</v>
      </c>
      <c r="K250" s="1">
        <v>1</v>
      </c>
      <c r="L250" s="1">
        <v>2</v>
      </c>
      <c r="M250" s="1">
        <v>1</v>
      </c>
      <c r="N250" s="1">
        <v>2</v>
      </c>
      <c r="O250" s="1">
        <v>1</v>
      </c>
      <c r="P250" s="1">
        <v>1</v>
      </c>
      <c r="Q250" s="1">
        <v>2</v>
      </c>
      <c r="R250" s="1">
        <v>2</v>
      </c>
      <c r="S250" s="1">
        <v>1</v>
      </c>
      <c r="T250" s="1">
        <v>2</v>
      </c>
      <c r="U250" s="1">
        <v>3</v>
      </c>
      <c r="V250" s="1">
        <v>1</v>
      </c>
      <c r="W250" s="1">
        <v>1</v>
      </c>
      <c r="X250" s="1">
        <v>1</v>
      </c>
      <c r="Y250" s="1">
        <v>6</v>
      </c>
      <c r="Z250" s="1">
        <v>2</v>
      </c>
      <c r="AA250" s="1">
        <v>6</v>
      </c>
      <c r="AB250" s="1">
        <v>2</v>
      </c>
      <c r="AC250" s="1">
        <v>1</v>
      </c>
      <c r="AD250" s="1">
        <v>14</v>
      </c>
      <c r="AE250" s="1">
        <v>5</v>
      </c>
      <c r="AF250" s="75">
        <v>9</v>
      </c>
      <c r="AH250" s="1"/>
      <c r="AI250" s="1"/>
      <c r="AJ250" s="1"/>
      <c r="AK250" s="1">
        <v>18</v>
      </c>
      <c r="AR250" s="1"/>
      <c r="BB250" s="1"/>
      <c r="BD250" s="4"/>
      <c r="BK250"/>
      <c r="BL250" s="1"/>
      <c r="BT250" s="1"/>
      <c r="BU250" s="1"/>
      <c r="BV250" s="1"/>
      <c r="CC250" s="25"/>
    </row>
    <row r="251" spans="1:81" x14ac:dyDescent="0.25">
      <c r="A251" s="1" t="s">
        <v>291</v>
      </c>
      <c r="B251" s="1">
        <v>8</v>
      </c>
      <c r="C251" s="176"/>
      <c r="D251" s="175"/>
      <c r="E251" s="37"/>
      <c r="F251" s="1"/>
      <c r="G251" s="1">
        <v>1</v>
      </c>
      <c r="H251" s="1">
        <v>1</v>
      </c>
      <c r="I251" s="1">
        <v>1</v>
      </c>
      <c r="J251" s="1">
        <v>1</v>
      </c>
      <c r="K251" s="1">
        <v>1</v>
      </c>
      <c r="L251" s="1">
        <v>1</v>
      </c>
      <c r="M251" s="1">
        <v>2</v>
      </c>
      <c r="N251" s="1">
        <v>1</v>
      </c>
      <c r="O251" s="1">
        <v>2</v>
      </c>
      <c r="P251" s="1">
        <v>1</v>
      </c>
      <c r="Q251" s="1">
        <v>1</v>
      </c>
      <c r="R251" s="1">
        <v>1</v>
      </c>
      <c r="S251" s="1">
        <v>1</v>
      </c>
      <c r="T251" s="1">
        <v>1</v>
      </c>
      <c r="U251" s="1">
        <v>3</v>
      </c>
      <c r="V251" s="1">
        <v>2</v>
      </c>
      <c r="W251" s="1">
        <v>1</v>
      </c>
      <c r="X251" s="1">
        <v>4</v>
      </c>
      <c r="Y251" s="1">
        <v>2</v>
      </c>
      <c r="Z251" s="1">
        <v>1</v>
      </c>
      <c r="AA251" s="1">
        <v>3</v>
      </c>
      <c r="AB251" s="1">
        <v>16</v>
      </c>
      <c r="AC251" s="1">
        <v>1</v>
      </c>
      <c r="AD251" s="1">
        <v>2</v>
      </c>
      <c r="AE251" s="1">
        <v>2</v>
      </c>
      <c r="AH251" s="1"/>
      <c r="AI251" s="1"/>
      <c r="AJ251" s="1"/>
      <c r="AK251" s="1">
        <v>20</v>
      </c>
      <c r="AQ251" s="1"/>
      <c r="AR251" s="1"/>
      <c r="BB251" s="1"/>
      <c r="BD251" s="4"/>
      <c r="BK251"/>
      <c r="BL251" s="1"/>
      <c r="BT251" s="1"/>
      <c r="BU251" s="1"/>
      <c r="BV251" s="1"/>
      <c r="CC251" s="25"/>
    </row>
    <row r="252" spans="1:81" x14ac:dyDescent="0.25">
      <c r="A252" s="1" t="s">
        <v>292</v>
      </c>
      <c r="B252" s="1">
        <v>8</v>
      </c>
      <c r="C252" s="176"/>
      <c r="D252" s="175"/>
      <c r="E252" s="37"/>
      <c r="F252" s="1"/>
      <c r="G252" s="1">
        <v>1</v>
      </c>
      <c r="H252" s="1">
        <v>1</v>
      </c>
      <c r="I252" s="1">
        <v>1</v>
      </c>
      <c r="J252" s="1">
        <v>1</v>
      </c>
      <c r="K252" s="1">
        <v>1</v>
      </c>
      <c r="L252" s="1">
        <v>1</v>
      </c>
      <c r="M252" s="1">
        <v>2</v>
      </c>
      <c r="N252" s="1">
        <v>2</v>
      </c>
      <c r="O252" s="1">
        <v>3</v>
      </c>
      <c r="P252" s="1">
        <v>1</v>
      </c>
      <c r="Q252" s="1">
        <v>1</v>
      </c>
      <c r="R252" s="1">
        <v>1</v>
      </c>
      <c r="S252" s="1">
        <v>1</v>
      </c>
      <c r="T252" s="1">
        <v>4</v>
      </c>
      <c r="U252" s="1">
        <v>1</v>
      </c>
      <c r="V252" s="1">
        <v>5</v>
      </c>
      <c r="W252" s="1">
        <v>1</v>
      </c>
      <c r="X252" s="1">
        <v>2</v>
      </c>
      <c r="Y252" s="1">
        <v>3</v>
      </c>
      <c r="Z252" s="1">
        <v>1</v>
      </c>
      <c r="AA252" s="1">
        <v>3</v>
      </c>
      <c r="AB252" s="1">
        <v>2</v>
      </c>
      <c r="AC252" s="1">
        <v>5</v>
      </c>
      <c r="AD252" s="1">
        <v>2</v>
      </c>
      <c r="AE252" s="1">
        <v>6</v>
      </c>
      <c r="AH252" s="1"/>
      <c r="AI252" s="1"/>
      <c r="AJ252" s="1"/>
      <c r="AK252" s="1">
        <v>18</v>
      </c>
      <c r="AQ252" s="1"/>
      <c r="AR252" s="1"/>
      <c r="BB252" s="1"/>
      <c r="BD252" s="4"/>
      <c r="BK252"/>
      <c r="BL252" s="1"/>
      <c r="BT252" s="1"/>
      <c r="BU252" s="1"/>
      <c r="BV252" s="1"/>
      <c r="CC252" s="25"/>
    </row>
    <row r="253" spans="1:81" x14ac:dyDescent="0.25">
      <c r="A253" s="1" t="s">
        <v>293</v>
      </c>
      <c r="B253" s="1">
        <v>8</v>
      </c>
      <c r="C253" s="176"/>
      <c r="D253" s="175"/>
      <c r="E253" s="37"/>
      <c r="F253" s="1"/>
      <c r="G253" s="1">
        <v>3</v>
      </c>
      <c r="H253" s="1">
        <v>1</v>
      </c>
      <c r="I253" s="1">
        <v>1</v>
      </c>
      <c r="J253" s="1">
        <v>1</v>
      </c>
      <c r="K253" s="1">
        <v>1</v>
      </c>
      <c r="L253" s="1">
        <v>1</v>
      </c>
      <c r="M253" s="1">
        <v>2</v>
      </c>
      <c r="N253" s="1">
        <v>3</v>
      </c>
      <c r="O253" s="1">
        <v>1</v>
      </c>
      <c r="P253" s="1">
        <v>2</v>
      </c>
      <c r="Q253" s="1">
        <v>1</v>
      </c>
      <c r="R253" s="1">
        <v>1</v>
      </c>
      <c r="S253" s="1">
        <v>1</v>
      </c>
      <c r="T253" s="1">
        <v>1</v>
      </c>
      <c r="U253" s="1">
        <v>7</v>
      </c>
      <c r="V253" s="1">
        <v>1</v>
      </c>
      <c r="W253" s="1">
        <v>7</v>
      </c>
      <c r="X253" s="1">
        <v>8</v>
      </c>
      <c r="Y253" s="1">
        <v>3</v>
      </c>
      <c r="Z253" s="1">
        <v>4</v>
      </c>
      <c r="AA253" s="1">
        <v>2</v>
      </c>
      <c r="AB253" s="1">
        <v>1</v>
      </c>
      <c r="AC253" s="1"/>
      <c r="AD253" s="1"/>
      <c r="AE253" s="1"/>
      <c r="AH253" s="1"/>
      <c r="AI253" s="1"/>
      <c r="AJ253" s="1"/>
      <c r="AK253" s="1">
        <v>16</v>
      </c>
      <c r="AQ253" s="1"/>
      <c r="AR253" s="1"/>
      <c r="BB253" s="1"/>
      <c r="BD253" s="4"/>
      <c r="BK253"/>
      <c r="BL253" s="1"/>
      <c r="BT253" s="1"/>
      <c r="BU253" s="1"/>
      <c r="BV253" s="1"/>
      <c r="CC253" s="25"/>
    </row>
    <row r="254" spans="1:81" x14ac:dyDescent="0.25">
      <c r="A254" s="1" t="s">
        <v>294</v>
      </c>
      <c r="B254" s="1">
        <v>8</v>
      </c>
      <c r="C254" s="176"/>
      <c r="D254" s="175"/>
      <c r="E254" s="37"/>
      <c r="F254" s="1"/>
      <c r="G254" s="1">
        <v>1</v>
      </c>
      <c r="H254" s="1">
        <v>1</v>
      </c>
      <c r="I254" s="1">
        <v>1</v>
      </c>
      <c r="J254" s="1">
        <v>1</v>
      </c>
      <c r="K254" s="1">
        <v>1</v>
      </c>
      <c r="L254" s="1">
        <v>2</v>
      </c>
      <c r="M254" s="1">
        <v>1</v>
      </c>
      <c r="N254" s="1">
        <v>3</v>
      </c>
      <c r="O254" s="1">
        <v>3</v>
      </c>
      <c r="P254" s="1">
        <v>1</v>
      </c>
      <c r="Q254" s="1">
        <v>2</v>
      </c>
      <c r="R254" s="1">
        <v>2</v>
      </c>
      <c r="S254" s="1">
        <v>1</v>
      </c>
      <c r="T254" s="1">
        <v>1</v>
      </c>
      <c r="U254" s="1">
        <v>3</v>
      </c>
      <c r="V254" s="1">
        <v>11</v>
      </c>
      <c r="W254" s="1">
        <v>3</v>
      </c>
      <c r="X254" s="1">
        <v>2</v>
      </c>
      <c r="Y254" s="1">
        <v>7</v>
      </c>
      <c r="Z254" s="1">
        <v>1</v>
      </c>
      <c r="AA254" s="1"/>
      <c r="AB254" s="1"/>
      <c r="AC254" s="1"/>
      <c r="AD254" s="1"/>
      <c r="AE254" s="1"/>
      <c r="AH254" s="1"/>
      <c r="AI254" s="1"/>
      <c r="AJ254" s="1"/>
      <c r="AK254" s="1">
        <v>15</v>
      </c>
      <c r="AQ254" s="1"/>
      <c r="AR254" s="1"/>
      <c r="BB254" s="1"/>
      <c r="BD254" s="4"/>
      <c r="BK254"/>
      <c r="BL254" s="1"/>
      <c r="BT254" s="1"/>
      <c r="BU254" s="1"/>
      <c r="BV254" s="1"/>
      <c r="CC254" s="25"/>
    </row>
    <row r="255" spans="1:81" x14ac:dyDescent="0.25">
      <c r="A255" s="1" t="s">
        <v>295</v>
      </c>
      <c r="B255" s="1">
        <v>10</v>
      </c>
      <c r="C255" s="176"/>
      <c r="D255" s="175"/>
      <c r="E255" s="37"/>
      <c r="F255" s="1"/>
      <c r="G255" s="1"/>
      <c r="H255" s="1"/>
      <c r="I255" s="1">
        <v>1</v>
      </c>
      <c r="J255" s="1">
        <v>2</v>
      </c>
      <c r="K255" s="1">
        <v>1</v>
      </c>
      <c r="L255" s="1">
        <v>1</v>
      </c>
      <c r="M255" s="1">
        <v>1</v>
      </c>
      <c r="N255" s="1">
        <v>1</v>
      </c>
      <c r="O255" s="1">
        <v>1</v>
      </c>
      <c r="P255" s="1">
        <v>1</v>
      </c>
      <c r="Q255" s="1">
        <v>2</v>
      </c>
      <c r="R255" s="1">
        <v>1</v>
      </c>
      <c r="S255" s="1">
        <v>2</v>
      </c>
      <c r="T255" s="1">
        <v>3</v>
      </c>
      <c r="U255" s="1">
        <v>1</v>
      </c>
      <c r="V255" s="1">
        <v>2</v>
      </c>
      <c r="W255" s="1">
        <v>1</v>
      </c>
      <c r="X255" s="1">
        <v>16</v>
      </c>
      <c r="Y255" s="1">
        <v>1</v>
      </c>
      <c r="Z255" s="1">
        <v>1</v>
      </c>
      <c r="AA255" s="1">
        <v>2</v>
      </c>
      <c r="AB255" s="1">
        <v>1</v>
      </c>
      <c r="AC255" s="1">
        <v>3</v>
      </c>
      <c r="AD255" s="1">
        <v>11</v>
      </c>
      <c r="AE255" s="1"/>
      <c r="AH255" s="1"/>
      <c r="AI255" s="1"/>
      <c r="AJ255" s="1"/>
      <c r="AK255" s="1">
        <v>15</v>
      </c>
      <c r="BD255" s="4"/>
      <c r="BK255"/>
      <c r="BT255" s="1"/>
      <c r="BU255" s="1"/>
      <c r="CC255" s="25"/>
    </row>
    <row r="256" spans="1:81" x14ac:dyDescent="0.25">
      <c r="A256" s="1" t="s">
        <v>296</v>
      </c>
      <c r="B256" s="1">
        <v>8</v>
      </c>
      <c r="C256" s="176"/>
      <c r="D256" s="175"/>
      <c r="E256" s="37"/>
      <c r="F256" s="1"/>
      <c r="G256" s="1">
        <v>2</v>
      </c>
      <c r="H256" s="1">
        <v>1</v>
      </c>
      <c r="I256" s="1">
        <v>1</v>
      </c>
      <c r="J256" s="1">
        <v>3</v>
      </c>
      <c r="K256" s="1">
        <v>1</v>
      </c>
      <c r="L256" s="1">
        <v>1</v>
      </c>
      <c r="M256" s="1">
        <v>1</v>
      </c>
      <c r="N256" s="1">
        <v>4</v>
      </c>
      <c r="O256" s="1">
        <v>1</v>
      </c>
      <c r="P256" s="1">
        <v>1</v>
      </c>
      <c r="Q256" s="1">
        <v>1</v>
      </c>
      <c r="R256" s="1">
        <v>1</v>
      </c>
      <c r="S256" s="1">
        <v>1</v>
      </c>
      <c r="T256" s="1">
        <v>2</v>
      </c>
      <c r="U256" s="1">
        <v>2</v>
      </c>
      <c r="V256" s="1">
        <v>7</v>
      </c>
      <c r="W256" s="1">
        <v>1</v>
      </c>
      <c r="X256" s="1">
        <v>1</v>
      </c>
      <c r="Y256" s="1">
        <v>1</v>
      </c>
      <c r="Z256" s="1">
        <v>2</v>
      </c>
      <c r="AA256" s="1">
        <v>1</v>
      </c>
      <c r="AB256" s="1">
        <v>7</v>
      </c>
      <c r="AC256" s="1"/>
      <c r="AD256" s="1"/>
      <c r="AE256" s="1"/>
      <c r="AH256" s="1"/>
      <c r="AI256" s="1"/>
      <c r="AJ256" s="1"/>
      <c r="AK256" s="1">
        <v>16</v>
      </c>
      <c r="AQ256" s="1"/>
      <c r="AR256" s="1"/>
      <c r="BB256" s="1"/>
      <c r="BD256" s="4"/>
      <c r="BK256"/>
      <c r="BL256" s="1"/>
      <c r="BT256" s="1"/>
      <c r="BU256" s="1"/>
      <c r="BV256" s="1"/>
      <c r="CC256" s="25"/>
    </row>
    <row r="257" spans="1:81" x14ac:dyDescent="0.25">
      <c r="A257" s="1" t="s">
        <v>297</v>
      </c>
      <c r="B257" s="1">
        <v>9</v>
      </c>
      <c r="C257" s="176"/>
      <c r="D257" s="175"/>
      <c r="E257" s="37"/>
      <c r="F257" s="1"/>
      <c r="G257" s="1"/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3</v>
      </c>
      <c r="Q257" s="1">
        <v>7</v>
      </c>
      <c r="R257" s="1">
        <v>1</v>
      </c>
      <c r="S257" s="1">
        <v>1</v>
      </c>
      <c r="T257" s="1">
        <v>4</v>
      </c>
      <c r="U257" s="1">
        <v>1</v>
      </c>
      <c r="V257" s="1">
        <v>1</v>
      </c>
      <c r="W257" s="1">
        <v>5</v>
      </c>
      <c r="X257" s="1">
        <v>3</v>
      </c>
      <c r="Y257" s="1">
        <v>5</v>
      </c>
      <c r="Z257" s="1">
        <v>8</v>
      </c>
      <c r="AA257" s="1">
        <v>2</v>
      </c>
      <c r="AB257" s="1">
        <v>6</v>
      </c>
      <c r="AC257" s="1">
        <v>8</v>
      </c>
      <c r="AD257" s="1"/>
      <c r="AE257" s="1"/>
      <c r="AH257" s="1"/>
      <c r="AI257" s="1"/>
      <c r="AJ257" s="1"/>
      <c r="AK257" s="1">
        <v>15</v>
      </c>
      <c r="AR257" s="1"/>
      <c r="BB257" s="1"/>
      <c r="BD257" s="4"/>
      <c r="BK257"/>
      <c r="BL257" s="1"/>
      <c r="BT257" s="1"/>
      <c r="BU257" s="1"/>
      <c r="BV257" s="1"/>
      <c r="CC257" s="25"/>
    </row>
    <row r="258" spans="1:81" x14ac:dyDescent="0.25">
      <c r="A258" s="1" t="s">
        <v>298</v>
      </c>
      <c r="B258" s="1">
        <v>9</v>
      </c>
      <c r="C258" s="176"/>
      <c r="D258" s="175"/>
      <c r="E258" s="37"/>
      <c r="F258" s="1"/>
      <c r="G258" s="1"/>
      <c r="H258" s="1">
        <v>1</v>
      </c>
      <c r="I258" s="1">
        <v>2</v>
      </c>
      <c r="J258" s="1">
        <v>1</v>
      </c>
      <c r="K258" s="1">
        <v>2</v>
      </c>
      <c r="L258" s="1">
        <v>1</v>
      </c>
      <c r="M258" s="1">
        <v>2</v>
      </c>
      <c r="N258" s="1">
        <v>1</v>
      </c>
      <c r="O258" s="1">
        <v>1</v>
      </c>
      <c r="P258" s="1">
        <v>2</v>
      </c>
      <c r="Q258" s="1">
        <v>1</v>
      </c>
      <c r="R258" s="1">
        <v>1</v>
      </c>
      <c r="S258" s="1">
        <v>1</v>
      </c>
      <c r="T258" s="1">
        <v>5</v>
      </c>
      <c r="U258" s="1">
        <v>4</v>
      </c>
      <c r="V258" s="1">
        <v>5</v>
      </c>
      <c r="W258" s="1">
        <v>2</v>
      </c>
      <c r="X258" s="1">
        <v>9</v>
      </c>
      <c r="Y258" s="1">
        <v>2</v>
      </c>
      <c r="Z258" s="1">
        <v>10</v>
      </c>
      <c r="AA258" s="1">
        <v>3</v>
      </c>
      <c r="AB258" s="1">
        <v>5</v>
      </c>
      <c r="AC258" s="1"/>
      <c r="AD258" s="1"/>
      <c r="AE258" s="1"/>
      <c r="AH258" s="1"/>
      <c r="AI258" s="1"/>
      <c r="AJ258" s="1"/>
      <c r="AK258" s="1">
        <v>15</v>
      </c>
      <c r="AR258" s="1"/>
      <c r="BB258" s="1"/>
      <c r="BD258" s="4"/>
      <c r="BK258"/>
      <c r="BL258" s="1"/>
      <c r="BT258" s="1"/>
      <c r="BU258" s="1"/>
      <c r="BV258" s="1"/>
      <c r="CC258" s="25"/>
    </row>
    <row r="259" spans="1:81" x14ac:dyDescent="0.25">
      <c r="A259" s="1" t="s">
        <v>299</v>
      </c>
      <c r="B259" s="1">
        <v>9</v>
      </c>
      <c r="C259" s="176"/>
      <c r="D259" s="175"/>
      <c r="E259" s="37"/>
      <c r="F259" s="1"/>
      <c r="G259" s="1"/>
      <c r="H259" s="1">
        <v>1</v>
      </c>
      <c r="I259" s="1">
        <v>1</v>
      </c>
      <c r="J259" s="1">
        <v>1</v>
      </c>
      <c r="K259" s="1">
        <v>1</v>
      </c>
      <c r="L259" s="1">
        <v>2</v>
      </c>
      <c r="M259" s="1">
        <v>4</v>
      </c>
      <c r="N259" s="1">
        <v>2</v>
      </c>
      <c r="O259" s="1">
        <v>4</v>
      </c>
      <c r="P259" s="1">
        <v>1</v>
      </c>
      <c r="Q259" s="1">
        <v>1</v>
      </c>
      <c r="R259" s="1">
        <v>1</v>
      </c>
      <c r="S259" s="1">
        <v>5</v>
      </c>
      <c r="T259" s="1">
        <v>1</v>
      </c>
      <c r="U259" s="1">
        <v>3</v>
      </c>
      <c r="V259" s="1">
        <v>1</v>
      </c>
      <c r="W259" s="1">
        <v>9</v>
      </c>
      <c r="X259" s="1">
        <v>5</v>
      </c>
      <c r="Y259" s="1">
        <v>8</v>
      </c>
      <c r="Z259" s="1">
        <v>6</v>
      </c>
      <c r="AA259" s="1">
        <v>5</v>
      </c>
      <c r="AB259" s="1">
        <v>4</v>
      </c>
      <c r="AC259" s="1">
        <v>6</v>
      </c>
      <c r="AD259" s="1"/>
      <c r="AE259" s="1"/>
      <c r="AH259" s="1"/>
      <c r="AI259" s="1"/>
      <c r="AJ259" s="1"/>
      <c r="AK259" s="1">
        <v>15</v>
      </c>
      <c r="AR259" s="1"/>
      <c r="BB259" s="1"/>
      <c r="BD259" s="4"/>
      <c r="BK259"/>
      <c r="BL259" s="1"/>
      <c r="BT259" s="1"/>
      <c r="BU259" s="1"/>
      <c r="BV259" s="1"/>
      <c r="CC259" s="25"/>
    </row>
    <row r="260" spans="1:81" x14ac:dyDescent="0.25">
      <c r="A260" s="1" t="s">
        <v>300</v>
      </c>
      <c r="B260" s="1">
        <v>10</v>
      </c>
      <c r="C260" s="176"/>
      <c r="D260" s="175"/>
      <c r="E260" s="37"/>
      <c r="F260" s="1"/>
      <c r="G260" s="1"/>
      <c r="H260" s="1"/>
      <c r="I260" s="1">
        <v>1</v>
      </c>
      <c r="J260" s="1">
        <v>1</v>
      </c>
      <c r="K260" s="1">
        <v>1</v>
      </c>
      <c r="L260" s="1">
        <v>1</v>
      </c>
      <c r="M260" s="1">
        <v>2</v>
      </c>
      <c r="N260" s="1">
        <v>5</v>
      </c>
      <c r="O260" s="1">
        <v>5</v>
      </c>
      <c r="P260" s="1">
        <v>3</v>
      </c>
      <c r="Q260" s="1">
        <v>1</v>
      </c>
      <c r="R260" s="1">
        <v>4</v>
      </c>
      <c r="S260" s="1">
        <v>1</v>
      </c>
      <c r="T260" s="1">
        <v>2</v>
      </c>
      <c r="U260" s="1">
        <v>2</v>
      </c>
      <c r="V260" s="1">
        <v>3</v>
      </c>
      <c r="W260" s="1">
        <v>3</v>
      </c>
      <c r="X260" s="1">
        <v>3</v>
      </c>
      <c r="Y260" s="1">
        <v>1</v>
      </c>
      <c r="Z260" s="1">
        <v>6</v>
      </c>
      <c r="AA260" s="1">
        <v>1</v>
      </c>
      <c r="AB260" s="1">
        <v>7</v>
      </c>
      <c r="AC260" s="1">
        <v>5</v>
      </c>
      <c r="AD260" s="1">
        <v>3</v>
      </c>
      <c r="AE260" s="1">
        <v>3</v>
      </c>
      <c r="AH260" s="1"/>
      <c r="AI260" s="1"/>
      <c r="AJ260" s="1"/>
      <c r="AK260" s="1">
        <v>13</v>
      </c>
      <c r="BD260" s="4"/>
      <c r="BK260"/>
      <c r="BT260" s="1"/>
      <c r="BU260" s="1"/>
      <c r="CC260" s="25"/>
    </row>
    <row r="261" spans="1:81" x14ac:dyDescent="0.25">
      <c r="A261" s="1" t="s">
        <v>301</v>
      </c>
      <c r="B261" s="1">
        <v>9</v>
      </c>
      <c r="C261" s="176"/>
      <c r="D261" s="175"/>
      <c r="E261" s="37"/>
      <c r="F261" s="1"/>
      <c r="G261" s="1"/>
      <c r="H261" s="1">
        <v>2</v>
      </c>
      <c r="I261" s="1">
        <v>3</v>
      </c>
      <c r="J261" s="1">
        <v>1</v>
      </c>
      <c r="K261" s="1">
        <v>3</v>
      </c>
      <c r="L261" s="1">
        <v>2</v>
      </c>
      <c r="M261" s="1">
        <v>2</v>
      </c>
      <c r="N261" s="1">
        <v>3</v>
      </c>
      <c r="O261" s="1">
        <v>2</v>
      </c>
      <c r="P261" s="1">
        <v>3</v>
      </c>
      <c r="Q261" s="1">
        <v>4</v>
      </c>
      <c r="R261" s="1">
        <v>1</v>
      </c>
      <c r="S261" s="1">
        <v>1</v>
      </c>
      <c r="T261" s="1">
        <v>1</v>
      </c>
      <c r="U261" s="1">
        <v>10</v>
      </c>
      <c r="V261" s="1">
        <v>1</v>
      </c>
      <c r="W261" s="1">
        <v>10</v>
      </c>
      <c r="X261" s="1">
        <v>2</v>
      </c>
      <c r="Y261" s="1">
        <v>1</v>
      </c>
      <c r="Z261" s="1"/>
      <c r="AA261" s="1"/>
      <c r="AB261" s="1"/>
      <c r="AC261" s="1"/>
      <c r="AD261" s="1"/>
      <c r="AE261" s="1"/>
      <c r="AH261" s="1"/>
      <c r="AI261" s="1"/>
      <c r="AJ261" s="1"/>
      <c r="AK261" s="1">
        <v>13</v>
      </c>
      <c r="AR261" s="1"/>
      <c r="BB261" s="1"/>
      <c r="BD261" s="4"/>
      <c r="BK261"/>
      <c r="BL261" s="1"/>
      <c r="BT261" s="1"/>
      <c r="BU261" s="1"/>
      <c r="BV261" s="1"/>
      <c r="CC261" s="25"/>
    </row>
    <row r="262" spans="1:81" x14ac:dyDescent="0.25">
      <c r="A262" s="1" t="s">
        <v>306</v>
      </c>
      <c r="B262" s="1">
        <v>7</v>
      </c>
      <c r="C262" s="176"/>
      <c r="D262" s="175"/>
      <c r="E262" s="37"/>
      <c r="F262" s="1">
        <v>1</v>
      </c>
      <c r="G262" s="1">
        <v>2</v>
      </c>
      <c r="H262" s="1">
        <v>1</v>
      </c>
      <c r="I262" s="1">
        <v>3</v>
      </c>
      <c r="J262" s="1">
        <v>1</v>
      </c>
      <c r="K262" s="1">
        <v>1</v>
      </c>
      <c r="L262" s="1">
        <v>1</v>
      </c>
      <c r="M262" s="1">
        <v>2</v>
      </c>
      <c r="N262" s="1">
        <v>2</v>
      </c>
      <c r="O262" s="1">
        <v>9</v>
      </c>
      <c r="P262" s="1">
        <v>2</v>
      </c>
      <c r="Q262" s="1">
        <v>1</v>
      </c>
      <c r="R262" s="1">
        <v>1</v>
      </c>
      <c r="S262" s="1">
        <v>2</v>
      </c>
      <c r="T262" s="1">
        <v>2</v>
      </c>
      <c r="U262" s="1">
        <v>1</v>
      </c>
      <c r="V262" s="1">
        <v>2</v>
      </c>
      <c r="W262" s="1">
        <v>1</v>
      </c>
      <c r="X262" s="1">
        <v>7</v>
      </c>
      <c r="Y262" s="1">
        <v>9</v>
      </c>
      <c r="Z262" s="1">
        <v>3</v>
      </c>
      <c r="AA262" s="1">
        <v>7</v>
      </c>
      <c r="AB262" s="1">
        <v>3</v>
      </c>
      <c r="AC262" s="1">
        <v>5</v>
      </c>
      <c r="AD262" s="1">
        <v>1</v>
      </c>
      <c r="AE262" s="1"/>
      <c r="AH262" s="1"/>
      <c r="AI262" s="1"/>
      <c r="AJ262" s="1"/>
      <c r="AK262" s="1">
        <v>14</v>
      </c>
      <c r="AM262" s="8"/>
      <c r="AN262" s="1"/>
      <c r="AO262" s="1"/>
      <c r="AP262" s="8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3"/>
      <c r="BE262" s="1"/>
      <c r="BF262" s="1"/>
      <c r="BG262" s="1"/>
      <c r="BH262" s="1"/>
      <c r="BI262" s="1"/>
      <c r="BJ262" s="1"/>
      <c r="BL262" s="1"/>
      <c r="BM262" s="1"/>
      <c r="BN262" s="1"/>
      <c r="BO262" s="1"/>
      <c r="BP262" s="1"/>
      <c r="BQ262" s="1"/>
      <c r="BR262" s="1"/>
      <c r="BT262" s="1"/>
      <c r="BU262" s="1"/>
      <c r="BV262" s="1"/>
      <c r="CC262" s="25"/>
    </row>
    <row r="263" spans="1:81" x14ac:dyDescent="0.25">
      <c r="A263" s="12" t="s">
        <v>307</v>
      </c>
      <c r="B263" s="12">
        <v>9</v>
      </c>
      <c r="C263" s="176"/>
      <c r="D263" s="175"/>
      <c r="E263" s="37"/>
      <c r="F263" s="12"/>
      <c r="G263" s="12"/>
      <c r="H263" s="12">
        <v>1</v>
      </c>
      <c r="I263" s="12">
        <v>1</v>
      </c>
      <c r="J263" s="12">
        <v>2</v>
      </c>
      <c r="K263" s="12">
        <v>2</v>
      </c>
      <c r="L263" s="12">
        <v>4</v>
      </c>
      <c r="M263" s="12">
        <v>1</v>
      </c>
      <c r="N263" s="12">
        <v>1</v>
      </c>
      <c r="O263" s="12">
        <v>4</v>
      </c>
      <c r="P263" s="12">
        <v>2</v>
      </c>
      <c r="Q263" s="12">
        <v>2</v>
      </c>
      <c r="R263" s="12">
        <v>1</v>
      </c>
      <c r="S263" s="12">
        <v>1</v>
      </c>
      <c r="T263" s="12">
        <v>16</v>
      </c>
      <c r="U263" s="12">
        <v>1</v>
      </c>
      <c r="V263" s="12">
        <v>4</v>
      </c>
      <c r="W263" s="12">
        <v>8</v>
      </c>
      <c r="X263" s="12">
        <v>4</v>
      </c>
      <c r="Y263" s="12"/>
      <c r="Z263" s="12"/>
      <c r="AA263" s="12"/>
      <c r="AB263" s="12"/>
      <c r="AC263" s="12"/>
      <c r="AD263" s="12"/>
      <c r="AE263" s="12"/>
      <c r="AH263" s="12"/>
      <c r="AI263" s="12"/>
      <c r="AJ263" s="12"/>
      <c r="AK263" s="12">
        <v>12</v>
      </c>
      <c r="AR263" s="12"/>
      <c r="BB263" s="12"/>
      <c r="BD263" s="4"/>
      <c r="BK263"/>
      <c r="BL263" s="12"/>
      <c r="BT263" s="12"/>
      <c r="BU263" s="12"/>
      <c r="BV263" s="12"/>
      <c r="CC263" s="25"/>
    </row>
    <row r="264" spans="1:81" x14ac:dyDescent="0.25">
      <c r="A264" s="12" t="s">
        <v>308</v>
      </c>
      <c r="B264" s="12">
        <v>9</v>
      </c>
      <c r="C264" s="176"/>
      <c r="D264" s="175"/>
      <c r="E264" s="37"/>
      <c r="F264" s="12"/>
      <c r="G264" s="12"/>
      <c r="H264" s="12">
        <v>2</v>
      </c>
      <c r="I264" s="12">
        <v>1</v>
      </c>
      <c r="J264" s="12">
        <v>1</v>
      </c>
      <c r="K264" s="12">
        <v>1</v>
      </c>
      <c r="L264" s="12">
        <v>2</v>
      </c>
      <c r="M264" s="12">
        <v>2</v>
      </c>
      <c r="N264" s="12">
        <v>1</v>
      </c>
      <c r="O264" s="12">
        <v>1</v>
      </c>
      <c r="P264" s="12">
        <v>1</v>
      </c>
      <c r="Q264" s="12">
        <v>3</v>
      </c>
      <c r="R264" s="12">
        <v>2</v>
      </c>
      <c r="S264" s="12">
        <v>1</v>
      </c>
      <c r="T264" s="12">
        <v>6</v>
      </c>
      <c r="U264" s="12">
        <v>3</v>
      </c>
      <c r="V264" s="12">
        <v>1</v>
      </c>
      <c r="W264" s="12">
        <v>1</v>
      </c>
      <c r="X264" s="12">
        <v>5</v>
      </c>
      <c r="Y264" s="12">
        <v>5</v>
      </c>
      <c r="Z264" s="12">
        <v>10</v>
      </c>
      <c r="AA264" s="12">
        <v>6</v>
      </c>
      <c r="AB264" s="12">
        <v>4</v>
      </c>
      <c r="AC264" s="12">
        <v>5</v>
      </c>
      <c r="AD264" s="12">
        <v>2</v>
      </c>
      <c r="AE264" s="12">
        <v>1</v>
      </c>
      <c r="AH264" s="12"/>
      <c r="AI264" s="12"/>
      <c r="AJ264" s="12"/>
      <c r="AK264" s="12">
        <v>16</v>
      </c>
      <c r="AR264" s="12"/>
      <c r="BB264" s="12"/>
      <c r="BD264" s="4"/>
      <c r="BK264"/>
      <c r="BL264" s="12"/>
      <c r="BT264" s="12"/>
      <c r="BU264" s="12"/>
      <c r="BV264" s="12"/>
      <c r="CC264" s="25"/>
    </row>
    <row r="265" spans="1:81" x14ac:dyDescent="0.25">
      <c r="A265" s="12" t="s">
        <v>309</v>
      </c>
      <c r="B265" s="12">
        <v>9</v>
      </c>
      <c r="C265" s="176"/>
      <c r="D265" s="175"/>
      <c r="E265" s="37"/>
      <c r="F265" s="12"/>
      <c r="G265" s="12"/>
      <c r="H265" s="12">
        <v>2</v>
      </c>
      <c r="I265" s="12">
        <v>1</v>
      </c>
      <c r="J265" s="12">
        <v>1</v>
      </c>
      <c r="K265" s="12">
        <v>3</v>
      </c>
      <c r="L265" s="12">
        <v>1</v>
      </c>
      <c r="M265" s="12">
        <v>1</v>
      </c>
      <c r="N265" s="12">
        <v>1</v>
      </c>
      <c r="O265" s="12">
        <v>1</v>
      </c>
      <c r="P265" s="12">
        <v>1</v>
      </c>
      <c r="Q265" s="12">
        <v>2</v>
      </c>
      <c r="R265" s="12">
        <v>1</v>
      </c>
      <c r="S265" s="12">
        <v>5</v>
      </c>
      <c r="T265" s="12">
        <v>3</v>
      </c>
      <c r="U265" s="12">
        <v>1</v>
      </c>
      <c r="V265" s="12">
        <v>1</v>
      </c>
      <c r="W265" s="12">
        <v>2</v>
      </c>
      <c r="X265" s="12">
        <v>11</v>
      </c>
      <c r="Y265" s="12"/>
      <c r="Z265" s="12"/>
      <c r="AA265" s="12"/>
      <c r="AB265" s="12"/>
      <c r="AC265" s="12"/>
      <c r="AD265" s="12"/>
      <c r="AE265" s="12"/>
      <c r="AH265" s="12"/>
      <c r="AI265" s="12"/>
      <c r="AJ265" s="12"/>
      <c r="AK265" s="12">
        <v>16</v>
      </c>
      <c r="AR265" s="12"/>
      <c r="BB265" s="12"/>
      <c r="BD265" s="4"/>
      <c r="BK265"/>
      <c r="BL265" s="12"/>
      <c r="BT265" s="12"/>
      <c r="BU265" s="12"/>
      <c r="BV265" s="12"/>
      <c r="CC265" s="25"/>
    </row>
    <row r="266" spans="1:81" x14ac:dyDescent="0.25">
      <c r="A266" s="13" t="s">
        <v>310</v>
      </c>
      <c r="B266" s="13">
        <v>10</v>
      </c>
      <c r="C266" s="176"/>
      <c r="D266" s="175"/>
      <c r="E266" s="37"/>
      <c r="F266" s="13"/>
      <c r="G266" s="13"/>
      <c r="H266" s="13"/>
      <c r="I266" s="13">
        <v>1</v>
      </c>
      <c r="J266" s="13">
        <v>2</v>
      </c>
      <c r="K266" s="13">
        <v>1</v>
      </c>
      <c r="L266" s="13">
        <v>1</v>
      </c>
      <c r="M266" s="13">
        <v>1</v>
      </c>
      <c r="N266" s="13">
        <v>1</v>
      </c>
      <c r="O266" s="13">
        <v>1</v>
      </c>
      <c r="P266" s="13">
        <v>2</v>
      </c>
      <c r="Q266" s="13">
        <v>1</v>
      </c>
      <c r="R266" s="13">
        <v>1</v>
      </c>
      <c r="S266" s="13">
        <v>3</v>
      </c>
      <c r="T266" s="13">
        <v>2</v>
      </c>
      <c r="U266" s="13">
        <v>2</v>
      </c>
      <c r="V266" s="13">
        <v>3</v>
      </c>
      <c r="W266" s="13">
        <v>7</v>
      </c>
      <c r="X266" s="13">
        <v>2</v>
      </c>
      <c r="Y266" s="13">
        <v>1</v>
      </c>
      <c r="Z266" s="13">
        <v>2</v>
      </c>
      <c r="AA266" s="13">
        <v>4</v>
      </c>
      <c r="AB266" s="13">
        <v>1</v>
      </c>
      <c r="AC266" s="13">
        <v>2</v>
      </c>
      <c r="AD266" s="13">
        <v>2</v>
      </c>
      <c r="AE266" s="13"/>
      <c r="AH266" s="13"/>
      <c r="AI266" s="13"/>
      <c r="AJ266" s="13"/>
      <c r="AK266" s="13">
        <v>15</v>
      </c>
      <c r="BD266" s="4"/>
      <c r="BK266"/>
      <c r="BT266" s="13"/>
      <c r="BU266" s="13"/>
      <c r="CC266" s="25"/>
    </row>
    <row r="267" spans="1:81" x14ac:dyDescent="0.25">
      <c r="A267" s="13" t="s">
        <v>311</v>
      </c>
      <c r="B267" s="13">
        <v>8</v>
      </c>
      <c r="C267" s="176"/>
      <c r="D267" s="175"/>
      <c r="E267" s="37"/>
      <c r="F267" s="13"/>
      <c r="G267" s="13">
        <v>1</v>
      </c>
      <c r="H267" s="13">
        <v>1</v>
      </c>
      <c r="I267" s="13">
        <v>1</v>
      </c>
      <c r="J267" s="13">
        <v>2</v>
      </c>
      <c r="K267" s="13">
        <v>1</v>
      </c>
      <c r="L267" s="13">
        <v>1</v>
      </c>
      <c r="M267" s="13">
        <v>2</v>
      </c>
      <c r="N267" s="13">
        <v>4</v>
      </c>
      <c r="O267" s="13">
        <v>1</v>
      </c>
      <c r="P267" s="13">
        <v>1</v>
      </c>
      <c r="Q267" s="13">
        <v>5</v>
      </c>
      <c r="R267" s="13">
        <v>1</v>
      </c>
      <c r="S267" s="13">
        <v>1</v>
      </c>
      <c r="T267" s="13">
        <v>2</v>
      </c>
      <c r="U267" s="13">
        <v>3</v>
      </c>
      <c r="V267" s="13">
        <v>2</v>
      </c>
      <c r="W267" s="13">
        <v>3</v>
      </c>
      <c r="X267" s="13">
        <v>2</v>
      </c>
      <c r="Y267" s="13">
        <v>5</v>
      </c>
      <c r="Z267" s="13">
        <v>1</v>
      </c>
      <c r="AA267" s="13">
        <v>7</v>
      </c>
      <c r="AB267" s="13">
        <v>2</v>
      </c>
      <c r="AC267" s="13">
        <v>3</v>
      </c>
      <c r="AD267" s="13"/>
      <c r="AE267" s="13"/>
      <c r="AH267" s="13"/>
      <c r="AI267" s="13"/>
      <c r="AJ267" s="13"/>
      <c r="AK267" s="13">
        <v>16</v>
      </c>
      <c r="AQ267" s="13"/>
      <c r="AR267" s="13"/>
      <c r="BB267" s="13"/>
      <c r="BD267" s="4"/>
      <c r="BK267"/>
      <c r="BL267" s="13"/>
      <c r="BT267" s="13"/>
      <c r="BU267" s="13"/>
      <c r="BV267" s="13"/>
      <c r="CC267" s="25"/>
    </row>
    <row r="268" spans="1:81" x14ac:dyDescent="0.25">
      <c r="A268" s="14" t="s">
        <v>312</v>
      </c>
      <c r="B268" s="14">
        <v>10</v>
      </c>
      <c r="C268" s="176"/>
      <c r="D268" s="175"/>
      <c r="E268" s="37"/>
      <c r="F268" s="14"/>
      <c r="G268" s="14"/>
      <c r="H268" s="14"/>
      <c r="I268" s="14">
        <v>1</v>
      </c>
      <c r="J268" s="14">
        <v>1</v>
      </c>
      <c r="K268" s="14">
        <v>1</v>
      </c>
      <c r="L268" s="14">
        <v>3</v>
      </c>
      <c r="M268" s="14">
        <v>1</v>
      </c>
      <c r="N268" s="14">
        <v>1</v>
      </c>
      <c r="O268" s="14">
        <v>2</v>
      </c>
      <c r="P268" s="14">
        <v>2</v>
      </c>
      <c r="Q268" s="14">
        <v>1</v>
      </c>
      <c r="R268" s="14">
        <v>2</v>
      </c>
      <c r="S268" s="14">
        <v>1</v>
      </c>
      <c r="T268" s="14">
        <v>1</v>
      </c>
      <c r="U268" s="14">
        <v>1</v>
      </c>
      <c r="V268" s="14">
        <v>1</v>
      </c>
      <c r="W268" s="14">
        <v>1</v>
      </c>
      <c r="X268" s="14">
        <v>1</v>
      </c>
      <c r="Y268" s="14">
        <v>8</v>
      </c>
      <c r="Z268" s="14">
        <v>1</v>
      </c>
      <c r="AA268" s="14">
        <v>3</v>
      </c>
      <c r="AB268" s="14">
        <v>3</v>
      </c>
      <c r="AC268" s="14">
        <v>2</v>
      </c>
      <c r="AD268" s="14">
        <v>1</v>
      </c>
      <c r="AE268" s="14">
        <v>9</v>
      </c>
      <c r="AF268" s="75">
        <v>1</v>
      </c>
      <c r="AH268" s="14"/>
      <c r="AI268" s="14"/>
      <c r="AJ268" s="14"/>
      <c r="AK268" s="14">
        <v>18</v>
      </c>
      <c r="BD268" s="4"/>
      <c r="BK268"/>
      <c r="BT268" s="14"/>
      <c r="BU268" s="14"/>
      <c r="CC268" s="25"/>
    </row>
    <row r="269" spans="1:81" x14ac:dyDescent="0.25">
      <c r="A269" s="15" t="s">
        <v>313</v>
      </c>
      <c r="B269" s="15">
        <v>9</v>
      </c>
      <c r="C269" s="176"/>
      <c r="D269" s="175"/>
      <c r="E269" s="37"/>
      <c r="F269" s="15"/>
      <c r="G269" s="15"/>
      <c r="H269" s="15">
        <v>1</v>
      </c>
      <c r="I269" s="15">
        <v>1</v>
      </c>
      <c r="J269" s="15">
        <v>1</v>
      </c>
      <c r="K269" s="15">
        <v>1</v>
      </c>
      <c r="L269" s="15">
        <v>2</v>
      </c>
      <c r="M269" s="15">
        <v>1</v>
      </c>
      <c r="N269" s="15">
        <v>2</v>
      </c>
      <c r="O269" s="15">
        <v>1</v>
      </c>
      <c r="P269" s="15">
        <v>2</v>
      </c>
      <c r="Q269" s="15">
        <v>1</v>
      </c>
      <c r="R269" s="15">
        <v>2</v>
      </c>
      <c r="S269" s="15">
        <v>4</v>
      </c>
      <c r="T269" s="15">
        <v>1</v>
      </c>
      <c r="U269" s="15">
        <v>1</v>
      </c>
      <c r="V269" s="15">
        <v>7</v>
      </c>
      <c r="W269" s="15">
        <v>4</v>
      </c>
      <c r="X269" s="15">
        <v>2</v>
      </c>
      <c r="Y269" s="15">
        <v>1</v>
      </c>
      <c r="Z269" s="15">
        <v>2</v>
      </c>
      <c r="AA269" s="15">
        <v>13</v>
      </c>
      <c r="AB269" s="15">
        <v>1</v>
      </c>
      <c r="AC269" s="15"/>
      <c r="AD269" s="15"/>
      <c r="AE269" s="15"/>
      <c r="AH269" s="15"/>
      <c r="AI269" s="15"/>
      <c r="AJ269" s="15"/>
      <c r="AK269" s="15">
        <v>15</v>
      </c>
      <c r="AM269"/>
      <c r="AR269" s="15"/>
      <c r="BB269" s="15"/>
      <c r="BD269" s="4"/>
      <c r="BK269"/>
      <c r="BL269" s="15"/>
      <c r="BT269" s="15"/>
      <c r="BU269" s="15"/>
      <c r="BV269" s="15"/>
      <c r="CC269" s="25"/>
    </row>
    <row r="270" spans="1:81" x14ac:dyDescent="0.25">
      <c r="A270" s="17" t="s">
        <v>314</v>
      </c>
      <c r="B270" s="17">
        <v>10</v>
      </c>
      <c r="C270" s="176"/>
      <c r="D270" s="175"/>
      <c r="E270" s="37"/>
      <c r="F270" s="17"/>
      <c r="G270" s="17"/>
      <c r="H270" s="17"/>
      <c r="I270" s="17">
        <v>2</v>
      </c>
      <c r="J270" s="17">
        <v>1</v>
      </c>
      <c r="K270" s="17">
        <v>1</v>
      </c>
      <c r="L270" s="17">
        <v>2</v>
      </c>
      <c r="M270" s="17">
        <v>1</v>
      </c>
      <c r="N270" s="17">
        <v>1</v>
      </c>
      <c r="O270" s="17">
        <v>1</v>
      </c>
      <c r="P270" s="17">
        <v>1</v>
      </c>
      <c r="Q270" s="17">
        <v>1</v>
      </c>
      <c r="R270" s="17">
        <v>3</v>
      </c>
      <c r="S270" s="17">
        <v>1</v>
      </c>
      <c r="T270" s="17">
        <v>1</v>
      </c>
      <c r="U270" s="17">
        <v>1</v>
      </c>
      <c r="V270" s="17">
        <v>1</v>
      </c>
      <c r="W270" s="17">
        <v>8</v>
      </c>
      <c r="X270" s="17">
        <v>2</v>
      </c>
      <c r="Y270" s="17">
        <v>14</v>
      </c>
      <c r="Z270" s="17">
        <v>3</v>
      </c>
      <c r="AA270" s="17">
        <v>1</v>
      </c>
      <c r="AB270" s="17"/>
      <c r="AC270" s="17"/>
      <c r="AD270" s="17"/>
      <c r="AE270" s="17"/>
      <c r="AF270" s="3"/>
      <c r="AH270" s="17"/>
      <c r="AI270" s="17"/>
      <c r="AJ270" s="17"/>
      <c r="AK270" s="17">
        <v>16</v>
      </c>
      <c r="AX270" s="3"/>
      <c r="AY270" s="17"/>
      <c r="BA270" s="3"/>
      <c r="BD270" s="4"/>
      <c r="BK270"/>
      <c r="BT270" s="17"/>
      <c r="BU270" s="17"/>
      <c r="CC270" s="25"/>
    </row>
    <row r="271" spans="1:81" x14ac:dyDescent="0.25">
      <c r="A271" s="17" t="s">
        <v>315</v>
      </c>
      <c r="B271" s="17">
        <v>9</v>
      </c>
      <c r="C271" s="176"/>
      <c r="D271" s="175"/>
      <c r="E271" s="37"/>
      <c r="F271" s="17"/>
      <c r="G271" s="17"/>
      <c r="H271" s="17">
        <v>1</v>
      </c>
      <c r="I271" s="17">
        <v>1</v>
      </c>
      <c r="J271" s="17">
        <v>2</v>
      </c>
      <c r="K271" s="17">
        <v>2</v>
      </c>
      <c r="L271" s="17">
        <v>1</v>
      </c>
      <c r="M271" s="17">
        <v>4</v>
      </c>
      <c r="N271" s="17">
        <v>2</v>
      </c>
      <c r="O271" s="17">
        <v>1</v>
      </c>
      <c r="P271" s="17">
        <v>1</v>
      </c>
      <c r="Q271" s="17">
        <v>2</v>
      </c>
      <c r="R271" s="17">
        <v>2</v>
      </c>
      <c r="S271" s="17">
        <v>4</v>
      </c>
      <c r="T271" s="17">
        <v>1</v>
      </c>
      <c r="U271" s="17">
        <v>3</v>
      </c>
      <c r="V271" s="17">
        <v>9</v>
      </c>
      <c r="W271" s="17">
        <v>3</v>
      </c>
      <c r="X271" s="17">
        <v>11</v>
      </c>
      <c r="Y271" s="17">
        <v>2</v>
      </c>
      <c r="Z271" s="17">
        <v>4</v>
      </c>
      <c r="AA271" s="17">
        <v>1</v>
      </c>
      <c r="AB271" s="17"/>
      <c r="AC271" s="17"/>
      <c r="AD271" s="17"/>
      <c r="AE271" s="17"/>
      <c r="AF271" s="3"/>
      <c r="AH271" s="17"/>
      <c r="AI271" s="17"/>
      <c r="AJ271" s="17"/>
      <c r="AK271" s="17">
        <v>14</v>
      </c>
      <c r="AM271"/>
      <c r="AR271" s="17"/>
      <c r="AX271" s="3"/>
      <c r="AY271" s="17"/>
      <c r="BA271" s="3"/>
      <c r="BB271" s="17"/>
      <c r="BD271" s="4"/>
      <c r="BK271"/>
      <c r="BL271" s="17"/>
      <c r="BT271" s="17"/>
      <c r="BU271" s="17"/>
      <c r="BV271" s="17"/>
      <c r="CC271" s="25"/>
    </row>
    <row r="272" spans="1:81" x14ac:dyDescent="0.25">
      <c r="A272" s="17" t="s">
        <v>316</v>
      </c>
      <c r="B272" s="17">
        <v>8</v>
      </c>
      <c r="C272" s="176"/>
      <c r="D272" s="175"/>
      <c r="E272" s="37"/>
      <c r="F272" s="17"/>
      <c r="G272" s="17">
        <v>4</v>
      </c>
      <c r="H272" s="17">
        <v>1</v>
      </c>
      <c r="I272" s="17">
        <v>1</v>
      </c>
      <c r="J272" s="17">
        <v>3</v>
      </c>
      <c r="K272" s="17">
        <v>1</v>
      </c>
      <c r="L272" s="17">
        <v>2</v>
      </c>
      <c r="M272" s="17">
        <v>1</v>
      </c>
      <c r="N272" s="17">
        <v>1</v>
      </c>
      <c r="O272" s="17">
        <v>1</v>
      </c>
      <c r="P272" s="17">
        <v>1</v>
      </c>
      <c r="Q272" s="17">
        <v>4</v>
      </c>
      <c r="R272" s="17">
        <v>1</v>
      </c>
      <c r="S272" s="17">
        <v>1</v>
      </c>
      <c r="T272" s="17">
        <v>1</v>
      </c>
      <c r="U272" s="17">
        <v>4</v>
      </c>
      <c r="V272" s="17">
        <v>5</v>
      </c>
      <c r="W272" s="17"/>
      <c r="X272" s="17"/>
      <c r="Y272" s="17"/>
      <c r="Z272" s="17"/>
      <c r="AA272" s="17"/>
      <c r="AB272" s="17"/>
      <c r="AC272" s="17"/>
      <c r="AD272" s="17"/>
      <c r="AE272" s="17"/>
      <c r="AF272" s="3"/>
      <c r="AH272" s="17"/>
      <c r="AI272" s="17"/>
      <c r="AJ272" s="17"/>
      <c r="AK272" s="17">
        <v>15</v>
      </c>
      <c r="AQ272" s="17"/>
      <c r="AR272" s="17"/>
      <c r="AX272" s="3"/>
      <c r="AY272" s="17"/>
      <c r="BA272" s="3"/>
      <c r="BB272" s="17"/>
      <c r="BD272" s="4"/>
      <c r="BK272"/>
      <c r="BL272" s="17"/>
      <c r="BT272" s="17"/>
      <c r="BU272" s="17"/>
      <c r="BV272" s="17"/>
      <c r="CC272" s="25"/>
    </row>
    <row r="273" spans="1:81" x14ac:dyDescent="0.25">
      <c r="A273" s="17" t="s">
        <v>317</v>
      </c>
      <c r="B273" s="17">
        <v>10</v>
      </c>
      <c r="C273" s="176"/>
      <c r="D273" s="175"/>
      <c r="E273" s="37"/>
      <c r="F273" s="17"/>
      <c r="G273" s="17"/>
      <c r="H273" s="17"/>
      <c r="I273" s="17">
        <v>1</v>
      </c>
      <c r="J273" s="17">
        <v>1</v>
      </c>
      <c r="K273" s="17">
        <v>1</v>
      </c>
      <c r="L273" s="17">
        <v>3</v>
      </c>
      <c r="M273" s="17">
        <v>1</v>
      </c>
      <c r="N273" s="17">
        <v>7</v>
      </c>
      <c r="O273" s="17">
        <v>1</v>
      </c>
      <c r="P273" s="17">
        <v>1</v>
      </c>
      <c r="Q273" s="17">
        <v>2</v>
      </c>
      <c r="R273" s="17">
        <v>1</v>
      </c>
      <c r="S273" s="17">
        <v>3</v>
      </c>
      <c r="T273" s="17">
        <v>1</v>
      </c>
      <c r="U273" s="17">
        <v>1</v>
      </c>
      <c r="V273" s="17">
        <v>3</v>
      </c>
      <c r="W273" s="17">
        <v>1</v>
      </c>
      <c r="X273" s="17">
        <v>5</v>
      </c>
      <c r="Y273" s="17">
        <v>6</v>
      </c>
      <c r="Z273" s="17">
        <v>1</v>
      </c>
      <c r="AA273" s="17">
        <v>2</v>
      </c>
      <c r="AB273" s="17">
        <v>11</v>
      </c>
      <c r="AC273" s="17">
        <v>3</v>
      </c>
      <c r="AD273" s="17">
        <v>7</v>
      </c>
      <c r="AE273" s="17"/>
      <c r="AF273" s="3"/>
      <c r="AH273" s="17"/>
      <c r="AI273" s="17"/>
      <c r="AJ273" s="17"/>
      <c r="AK273" s="17">
        <v>15</v>
      </c>
      <c r="AX273" s="3"/>
      <c r="AY273" s="17"/>
      <c r="BA273" s="3"/>
      <c r="BD273" s="4"/>
      <c r="BK273"/>
      <c r="BT273" s="17"/>
      <c r="BU273" s="17"/>
      <c r="CC273" s="25"/>
    </row>
    <row r="274" spans="1:81" x14ac:dyDescent="0.25">
      <c r="A274" s="18" t="s">
        <v>318</v>
      </c>
      <c r="B274" s="18">
        <v>10</v>
      </c>
      <c r="C274" s="176"/>
      <c r="D274" s="175"/>
      <c r="E274" s="37"/>
      <c r="F274" s="18"/>
      <c r="G274" s="18"/>
      <c r="H274" s="18"/>
      <c r="I274" s="18">
        <v>1</v>
      </c>
      <c r="J274" s="18">
        <v>1</v>
      </c>
      <c r="K274" s="18">
        <v>1</v>
      </c>
      <c r="L274" s="18">
        <v>1</v>
      </c>
      <c r="M274" s="18">
        <v>1</v>
      </c>
      <c r="N274" s="18">
        <v>6</v>
      </c>
      <c r="O274" s="18">
        <v>1</v>
      </c>
      <c r="P274" s="18">
        <v>2</v>
      </c>
      <c r="Q274" s="18">
        <v>1</v>
      </c>
      <c r="R274" s="18">
        <v>1</v>
      </c>
      <c r="S274" s="18">
        <v>1</v>
      </c>
      <c r="T274" s="18">
        <v>1</v>
      </c>
      <c r="U274" s="18">
        <v>3</v>
      </c>
      <c r="V274" s="18">
        <v>2</v>
      </c>
      <c r="W274" s="18">
        <v>5</v>
      </c>
      <c r="X274" s="18">
        <v>1</v>
      </c>
      <c r="Y274" s="18">
        <v>3</v>
      </c>
      <c r="Z274" s="18">
        <v>5</v>
      </c>
      <c r="AA274" s="18">
        <v>12</v>
      </c>
      <c r="AB274" s="18"/>
      <c r="AC274" s="18"/>
      <c r="AD274" s="18"/>
      <c r="AE274" s="18"/>
      <c r="AF274" s="3"/>
      <c r="AH274" s="18"/>
      <c r="AI274" s="18"/>
      <c r="AJ274" s="18"/>
      <c r="AK274" s="18">
        <v>16</v>
      </c>
      <c r="AX274" s="3"/>
      <c r="AY274" s="18"/>
      <c r="BA274" s="3"/>
      <c r="BD274" s="4"/>
      <c r="BK274"/>
      <c r="BT274" s="18"/>
      <c r="BU274" s="18"/>
      <c r="CC274" s="25"/>
    </row>
    <row r="275" spans="1:81" x14ac:dyDescent="0.25">
      <c r="A275" s="19" t="s">
        <v>319</v>
      </c>
      <c r="B275" s="19">
        <v>8</v>
      </c>
      <c r="C275" s="176"/>
      <c r="D275" s="175"/>
      <c r="E275" s="37"/>
      <c r="F275" s="19"/>
      <c r="G275" s="19">
        <v>2</v>
      </c>
      <c r="H275" s="19">
        <v>1</v>
      </c>
      <c r="I275" s="19">
        <v>1</v>
      </c>
      <c r="J275" s="19">
        <v>1</v>
      </c>
      <c r="K275" s="19">
        <v>1</v>
      </c>
      <c r="L275" s="19">
        <v>1</v>
      </c>
      <c r="M275" s="19">
        <v>1</v>
      </c>
      <c r="N275" s="19">
        <v>1</v>
      </c>
      <c r="O275" s="19">
        <v>1</v>
      </c>
      <c r="P275" s="19">
        <v>3</v>
      </c>
      <c r="Q275" s="19">
        <v>1</v>
      </c>
      <c r="R275" s="19">
        <v>3</v>
      </c>
      <c r="S275" s="19">
        <v>2</v>
      </c>
      <c r="T275" s="19">
        <v>5</v>
      </c>
      <c r="U275" s="19">
        <v>3</v>
      </c>
      <c r="V275" s="19">
        <v>2</v>
      </c>
      <c r="W275" s="19">
        <v>5</v>
      </c>
      <c r="X275" s="19">
        <v>8</v>
      </c>
      <c r="Y275" s="19">
        <v>4</v>
      </c>
      <c r="Z275" s="19">
        <v>10</v>
      </c>
      <c r="AA275" s="19"/>
      <c r="AB275" s="19"/>
      <c r="AC275" s="19"/>
      <c r="AD275" s="19"/>
      <c r="AE275" s="19"/>
      <c r="AF275" s="3"/>
      <c r="AH275" s="19"/>
      <c r="AI275" s="19"/>
      <c r="AJ275" s="19"/>
      <c r="AK275" s="19">
        <v>16</v>
      </c>
      <c r="AQ275" s="19"/>
      <c r="AR275" s="19"/>
      <c r="AX275" s="3"/>
      <c r="AY275" s="19"/>
      <c r="BA275" s="3"/>
      <c r="BB275" s="19"/>
      <c r="BD275" s="4"/>
      <c r="BK275"/>
      <c r="BL275" s="19"/>
      <c r="BT275" s="19"/>
      <c r="BU275" s="19"/>
      <c r="BV275" s="19"/>
      <c r="CC275" s="25"/>
    </row>
    <row r="276" spans="1:81" x14ac:dyDescent="0.25">
      <c r="A276" s="20" t="s">
        <v>320</v>
      </c>
      <c r="B276" s="20">
        <v>9</v>
      </c>
      <c r="C276" s="176"/>
      <c r="D276" s="175"/>
      <c r="E276" s="37"/>
      <c r="F276" s="20"/>
      <c r="G276" s="20"/>
      <c r="H276" s="20">
        <v>1</v>
      </c>
      <c r="I276" s="20">
        <v>1</v>
      </c>
      <c r="J276" s="20">
        <v>1</v>
      </c>
      <c r="K276" s="20">
        <v>1</v>
      </c>
      <c r="L276" s="20">
        <v>3</v>
      </c>
      <c r="M276" s="20">
        <v>1</v>
      </c>
      <c r="N276" s="20">
        <v>1</v>
      </c>
      <c r="O276" s="20">
        <v>1</v>
      </c>
      <c r="P276" s="20">
        <v>5</v>
      </c>
      <c r="Q276" s="20">
        <v>3</v>
      </c>
      <c r="R276" s="20">
        <v>4</v>
      </c>
      <c r="S276" s="20">
        <v>1</v>
      </c>
      <c r="T276" s="20">
        <v>2</v>
      </c>
      <c r="U276" s="20">
        <v>2</v>
      </c>
      <c r="V276" s="20">
        <v>2</v>
      </c>
      <c r="W276" s="20">
        <v>7</v>
      </c>
      <c r="X276" s="20">
        <v>2</v>
      </c>
      <c r="Y276" s="20">
        <v>2</v>
      </c>
      <c r="Z276" s="20"/>
      <c r="AA276" s="20"/>
      <c r="AB276" s="20"/>
      <c r="AC276" s="20"/>
      <c r="AD276" s="20"/>
      <c r="AE276" s="20"/>
      <c r="AF276" s="3"/>
      <c r="AH276" s="20"/>
      <c r="AI276" s="20"/>
      <c r="AJ276" s="20"/>
      <c r="AK276" s="20">
        <v>15</v>
      </c>
      <c r="AR276" s="20"/>
      <c r="AX276" s="3"/>
      <c r="AY276" s="20"/>
      <c r="BA276" s="3"/>
      <c r="BB276" s="20"/>
      <c r="BD276" s="4"/>
      <c r="BK276"/>
      <c r="BL276" s="20"/>
      <c r="BT276" s="20"/>
      <c r="BU276" s="20"/>
      <c r="BV276" s="20"/>
      <c r="CC276" s="25"/>
    </row>
    <row r="277" spans="1:81" x14ac:dyDescent="0.25">
      <c r="A277" s="21" t="s">
        <v>321</v>
      </c>
      <c r="B277" s="21">
        <v>8</v>
      </c>
      <c r="C277" s="176"/>
      <c r="D277" s="175"/>
      <c r="E277" s="37"/>
      <c r="F277" s="21"/>
      <c r="G277" s="21">
        <v>1</v>
      </c>
      <c r="H277" s="21">
        <v>1</v>
      </c>
      <c r="I277" s="21">
        <v>1</v>
      </c>
      <c r="J277" s="21">
        <v>1</v>
      </c>
      <c r="K277" s="21">
        <v>2</v>
      </c>
      <c r="L277" s="21">
        <v>2</v>
      </c>
      <c r="M277" s="21">
        <v>1</v>
      </c>
      <c r="N277" s="21">
        <v>1</v>
      </c>
      <c r="O277" s="21">
        <v>1</v>
      </c>
      <c r="P277" s="21">
        <v>1</v>
      </c>
      <c r="Q277" s="21">
        <v>2</v>
      </c>
      <c r="R277" s="21">
        <v>1</v>
      </c>
      <c r="S277" s="21">
        <v>2</v>
      </c>
      <c r="T277" s="21">
        <v>8</v>
      </c>
      <c r="U277" s="21">
        <v>2</v>
      </c>
      <c r="V277" s="21">
        <v>3</v>
      </c>
      <c r="W277" s="21">
        <v>9</v>
      </c>
      <c r="X277" s="21">
        <v>1</v>
      </c>
      <c r="Y277" s="21">
        <v>1</v>
      </c>
      <c r="Z277" s="21">
        <v>7</v>
      </c>
      <c r="AA277" s="21"/>
      <c r="AB277" s="21"/>
      <c r="AC277" s="21"/>
      <c r="AD277" s="21"/>
      <c r="AE277" s="21"/>
      <c r="AF277" s="3"/>
      <c r="AH277" s="21"/>
      <c r="AI277" s="21"/>
      <c r="AJ277" s="21"/>
      <c r="AK277" s="21">
        <v>16</v>
      </c>
      <c r="AQ277" s="21"/>
      <c r="AR277" s="21"/>
      <c r="AX277" s="3"/>
      <c r="AY277" s="21"/>
      <c r="BA277" s="3"/>
      <c r="BB277" s="21"/>
      <c r="BD277" s="4"/>
      <c r="BK277"/>
      <c r="BL277" s="21"/>
      <c r="BT277" s="21"/>
      <c r="BU277" s="21"/>
      <c r="BV277" s="21"/>
      <c r="CC277" s="25"/>
    </row>
    <row r="278" spans="1:81" x14ac:dyDescent="0.25">
      <c r="A278" s="22" t="s">
        <v>322</v>
      </c>
      <c r="B278" s="22">
        <v>9</v>
      </c>
      <c r="C278" s="176"/>
      <c r="D278" s="175"/>
      <c r="E278" s="37"/>
      <c r="F278" s="22"/>
      <c r="G278" s="22"/>
      <c r="H278" s="22">
        <v>1</v>
      </c>
      <c r="I278" s="22">
        <v>1</v>
      </c>
      <c r="J278" s="22">
        <v>1</v>
      </c>
      <c r="K278" s="22">
        <v>1</v>
      </c>
      <c r="L278" s="22">
        <v>1</v>
      </c>
      <c r="M278" s="22">
        <v>1</v>
      </c>
      <c r="N278" s="22">
        <v>1</v>
      </c>
      <c r="O278" s="22">
        <v>2</v>
      </c>
      <c r="P278" s="22">
        <v>1</v>
      </c>
      <c r="Q278" s="22">
        <v>1</v>
      </c>
      <c r="R278" s="22">
        <v>1</v>
      </c>
      <c r="S278" s="22">
        <v>9</v>
      </c>
      <c r="T278" s="22">
        <v>1</v>
      </c>
      <c r="U278" s="22">
        <v>1</v>
      </c>
      <c r="V278" s="22">
        <v>5</v>
      </c>
      <c r="W278" s="22">
        <v>1</v>
      </c>
      <c r="X278" s="22">
        <v>7</v>
      </c>
      <c r="Y278" s="22">
        <v>15</v>
      </c>
      <c r="Z278" s="22">
        <v>1</v>
      </c>
      <c r="AA278" s="22">
        <v>1</v>
      </c>
      <c r="AB278" s="22">
        <v>1</v>
      </c>
      <c r="AC278" s="22">
        <v>3</v>
      </c>
      <c r="AD278" s="22"/>
      <c r="AE278" s="22"/>
      <c r="AF278" s="3"/>
      <c r="AH278" s="22"/>
      <c r="AI278" s="22"/>
      <c r="AJ278" s="22"/>
      <c r="AK278" s="22">
        <v>16</v>
      </c>
      <c r="AR278" s="22"/>
      <c r="AX278" s="3"/>
      <c r="AY278" s="22"/>
      <c r="BA278" s="3"/>
      <c r="BB278" s="22"/>
      <c r="BD278" s="4"/>
      <c r="BK278"/>
      <c r="BL278" s="22"/>
      <c r="BT278" s="22"/>
      <c r="BU278" s="22"/>
      <c r="BV278" s="22"/>
      <c r="CC278" s="25"/>
    </row>
    <row r="279" spans="1:81" x14ac:dyDescent="0.25">
      <c r="A279" s="23" t="s">
        <v>323</v>
      </c>
      <c r="B279" s="23">
        <v>7</v>
      </c>
      <c r="C279" s="176"/>
      <c r="D279" s="175"/>
      <c r="E279" s="37"/>
      <c r="F279" s="23">
        <v>1</v>
      </c>
      <c r="G279" s="23">
        <v>1</v>
      </c>
      <c r="H279" s="23">
        <v>2</v>
      </c>
      <c r="I279" s="23">
        <v>1</v>
      </c>
      <c r="J279" s="23">
        <v>1</v>
      </c>
      <c r="K279" s="23">
        <v>1</v>
      </c>
      <c r="L279" s="23">
        <v>3</v>
      </c>
      <c r="M279" s="23">
        <v>1</v>
      </c>
      <c r="N279" s="23">
        <v>1</v>
      </c>
      <c r="O279" s="23">
        <v>1</v>
      </c>
      <c r="P279" s="23">
        <v>5</v>
      </c>
      <c r="Q279" s="23">
        <v>3</v>
      </c>
      <c r="R279" s="23">
        <v>1</v>
      </c>
      <c r="S279" s="23">
        <v>1</v>
      </c>
      <c r="T279" s="23">
        <v>2</v>
      </c>
      <c r="U279" s="23">
        <v>6</v>
      </c>
      <c r="V279" s="23">
        <v>3</v>
      </c>
      <c r="W279" s="23">
        <v>2</v>
      </c>
      <c r="X279" s="23">
        <v>1</v>
      </c>
      <c r="Y279" s="23">
        <v>1</v>
      </c>
      <c r="Z279" s="23">
        <v>1</v>
      </c>
      <c r="AA279" s="23">
        <v>4</v>
      </c>
      <c r="AB279" s="23">
        <v>12</v>
      </c>
      <c r="AC279" s="23">
        <v>1</v>
      </c>
      <c r="AD279" s="23">
        <v>2</v>
      </c>
      <c r="AE279" s="23">
        <v>1</v>
      </c>
      <c r="AF279" s="3">
        <v>1</v>
      </c>
      <c r="AG279" s="75">
        <v>4</v>
      </c>
      <c r="AH279" s="23">
        <v>9</v>
      </c>
      <c r="AI279" s="23"/>
      <c r="AJ279" s="23"/>
      <c r="AK279" s="23">
        <v>14</v>
      </c>
      <c r="AM279" s="8"/>
      <c r="AN279" s="23"/>
      <c r="AO279" s="23"/>
      <c r="AP279" s="8"/>
      <c r="AQ279" s="23"/>
      <c r="AR279" s="23"/>
      <c r="AS279" s="23"/>
      <c r="AT279" s="23"/>
      <c r="AU279" s="23"/>
      <c r="AV279" s="23"/>
      <c r="AW279" s="23"/>
      <c r="AX279" s="3"/>
      <c r="AY279" s="23"/>
      <c r="AZ279" s="23"/>
      <c r="BA279" s="3"/>
      <c r="BB279" s="23"/>
      <c r="BC279" s="23"/>
      <c r="BD279" s="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T279" s="23"/>
      <c r="BU279" s="23"/>
      <c r="BV279" s="23"/>
      <c r="CC279" s="25"/>
    </row>
    <row r="280" spans="1:81" x14ac:dyDescent="0.25">
      <c r="A280" s="24" t="s">
        <v>324</v>
      </c>
      <c r="B280" s="24">
        <v>9</v>
      </c>
      <c r="C280" s="176"/>
      <c r="D280" s="175"/>
      <c r="E280" s="37"/>
      <c r="F280" s="24"/>
      <c r="G280" s="24"/>
      <c r="H280" s="24">
        <v>2</v>
      </c>
      <c r="I280" s="24">
        <v>1</v>
      </c>
      <c r="J280" s="24">
        <v>1</v>
      </c>
      <c r="K280" s="24">
        <v>3</v>
      </c>
      <c r="L280" s="24">
        <v>1</v>
      </c>
      <c r="M280" s="24">
        <v>2</v>
      </c>
      <c r="N280" s="24">
        <v>3</v>
      </c>
      <c r="O280" s="24">
        <v>4</v>
      </c>
      <c r="P280" s="24">
        <v>1</v>
      </c>
      <c r="Q280" s="24">
        <v>4</v>
      </c>
      <c r="R280" s="24">
        <v>1</v>
      </c>
      <c r="S280" s="24">
        <v>1</v>
      </c>
      <c r="T280" s="24">
        <v>1</v>
      </c>
      <c r="U280" s="24">
        <v>1</v>
      </c>
      <c r="V280" s="24">
        <v>2</v>
      </c>
      <c r="W280" s="24">
        <v>3</v>
      </c>
      <c r="X280" s="24">
        <v>3</v>
      </c>
      <c r="Y280" s="24">
        <v>1</v>
      </c>
      <c r="Z280" s="24">
        <v>6</v>
      </c>
      <c r="AA280" s="24">
        <v>9</v>
      </c>
      <c r="AB280" s="24">
        <v>3</v>
      </c>
      <c r="AC280" s="24">
        <v>2</v>
      </c>
      <c r="AD280" s="24"/>
      <c r="AE280" s="24"/>
      <c r="AF280" s="3"/>
      <c r="AH280" s="24"/>
      <c r="AI280" s="24"/>
      <c r="AJ280" s="24"/>
      <c r="AK280" s="24">
        <v>15</v>
      </c>
      <c r="AR280" s="24"/>
      <c r="AX280" s="3"/>
      <c r="AY280" s="24"/>
      <c r="BA280" s="3"/>
      <c r="BB280" s="24"/>
      <c r="BD280" s="4"/>
      <c r="BK280"/>
      <c r="BL280" s="24"/>
      <c r="BT280" s="24"/>
      <c r="BU280" s="24"/>
      <c r="BV280" s="24"/>
      <c r="CC280" s="25"/>
    </row>
    <row r="281" spans="1:81" x14ac:dyDescent="0.25">
      <c r="A281" s="26" t="s">
        <v>325</v>
      </c>
      <c r="B281" s="26">
        <v>10</v>
      </c>
      <c r="C281" s="176"/>
      <c r="D281" s="175"/>
      <c r="E281" s="37"/>
      <c r="F281" s="26"/>
      <c r="G281" s="26"/>
      <c r="H281" s="26"/>
      <c r="I281" s="26">
        <v>1</v>
      </c>
      <c r="J281" s="26">
        <v>1</v>
      </c>
      <c r="K281" s="26">
        <v>1</v>
      </c>
      <c r="L281" s="26">
        <v>1</v>
      </c>
      <c r="M281" s="26">
        <v>2</v>
      </c>
      <c r="N281" s="26">
        <v>4</v>
      </c>
      <c r="O281" s="26">
        <v>2</v>
      </c>
      <c r="P281" s="26">
        <v>1</v>
      </c>
      <c r="Q281" s="26">
        <v>1</v>
      </c>
      <c r="R281" s="26">
        <v>1</v>
      </c>
      <c r="S281" s="26">
        <v>1</v>
      </c>
      <c r="T281" s="26">
        <v>3</v>
      </c>
      <c r="U281" s="26">
        <v>1</v>
      </c>
      <c r="V281" s="26">
        <v>5</v>
      </c>
      <c r="W281" s="26">
        <v>1</v>
      </c>
      <c r="X281" s="26">
        <v>8</v>
      </c>
      <c r="Y281" s="26">
        <v>7</v>
      </c>
      <c r="Z281" s="26">
        <v>2</v>
      </c>
      <c r="AA281" s="26">
        <v>14</v>
      </c>
      <c r="AB281" s="26"/>
      <c r="AC281" s="26"/>
      <c r="AD281" s="26"/>
      <c r="AE281" s="26"/>
      <c r="AF281" s="3"/>
      <c r="AH281" s="26"/>
      <c r="AI281" s="26"/>
      <c r="AJ281" s="26"/>
      <c r="AK281" s="26">
        <v>15</v>
      </c>
      <c r="AX281" s="3"/>
      <c r="AY281" s="26"/>
      <c r="BA281" s="3"/>
      <c r="BD281" s="4"/>
      <c r="BK281"/>
      <c r="BT281" s="26"/>
      <c r="BU281" s="26"/>
    </row>
    <row r="282" spans="1:81" x14ac:dyDescent="0.25">
      <c r="A282" s="27" t="s">
        <v>326</v>
      </c>
      <c r="B282" s="27">
        <v>8</v>
      </c>
      <c r="C282" s="176"/>
      <c r="D282" s="175"/>
      <c r="E282" s="37"/>
      <c r="F282" s="27"/>
      <c r="G282" s="27">
        <v>2</v>
      </c>
      <c r="H282" s="27">
        <v>3</v>
      </c>
      <c r="I282" s="27">
        <v>1</v>
      </c>
      <c r="J282" s="27">
        <v>2</v>
      </c>
      <c r="K282" s="27">
        <v>1</v>
      </c>
      <c r="L282" s="27">
        <v>1</v>
      </c>
      <c r="M282" s="27">
        <v>1</v>
      </c>
      <c r="N282" s="27">
        <v>1</v>
      </c>
      <c r="O282" s="27">
        <v>2</v>
      </c>
      <c r="P282" s="27">
        <v>2</v>
      </c>
      <c r="Q282" s="27">
        <v>1</v>
      </c>
      <c r="R282" s="27">
        <v>1</v>
      </c>
      <c r="S282" s="27">
        <v>1</v>
      </c>
      <c r="T282" s="27">
        <v>1</v>
      </c>
      <c r="U282" s="27">
        <v>2</v>
      </c>
      <c r="V282" s="27">
        <v>3</v>
      </c>
      <c r="W282" s="27">
        <v>3</v>
      </c>
      <c r="X282" s="27">
        <v>1</v>
      </c>
      <c r="Y282" s="27">
        <v>2</v>
      </c>
      <c r="Z282" s="27">
        <v>1</v>
      </c>
      <c r="AA282" s="27">
        <v>9</v>
      </c>
      <c r="AB282" s="27">
        <v>5</v>
      </c>
      <c r="AC282" s="27">
        <v>2</v>
      </c>
      <c r="AD282" s="27">
        <v>1</v>
      </c>
      <c r="AE282" s="27">
        <v>7</v>
      </c>
      <c r="AF282" s="3">
        <v>9</v>
      </c>
      <c r="AG282" s="75">
        <v>1</v>
      </c>
      <c r="AH282" s="27"/>
      <c r="AI282" s="27"/>
      <c r="AJ282" s="27"/>
      <c r="AK282" s="27">
        <v>18</v>
      </c>
      <c r="AQ282" s="27"/>
      <c r="AR282" s="27"/>
      <c r="AX282" s="3"/>
      <c r="AY282" s="27"/>
      <c r="BA282" s="3"/>
      <c r="BB282" s="27"/>
      <c r="BD282" s="4"/>
      <c r="BK282"/>
      <c r="BL282" s="27"/>
      <c r="BT282" s="27"/>
      <c r="BU282" s="27"/>
      <c r="BV282" s="27"/>
    </row>
    <row r="283" spans="1:81" x14ac:dyDescent="0.25">
      <c r="A283" s="28" t="s">
        <v>327</v>
      </c>
      <c r="B283" s="28">
        <v>10</v>
      </c>
      <c r="C283" s="176"/>
      <c r="D283" s="175"/>
      <c r="E283" s="37"/>
      <c r="F283" s="28"/>
      <c r="G283" s="28"/>
      <c r="H283" s="28"/>
      <c r="I283" s="28">
        <v>3</v>
      </c>
      <c r="J283" s="28">
        <v>1</v>
      </c>
      <c r="K283" s="28">
        <v>1</v>
      </c>
      <c r="L283" s="28">
        <v>1</v>
      </c>
      <c r="M283" s="28">
        <v>1</v>
      </c>
      <c r="N283" s="28">
        <v>1</v>
      </c>
      <c r="O283" s="28">
        <v>3</v>
      </c>
      <c r="P283" s="28">
        <v>1</v>
      </c>
      <c r="Q283" s="28">
        <v>2</v>
      </c>
      <c r="R283" s="28">
        <v>1</v>
      </c>
      <c r="S283" s="28">
        <v>2</v>
      </c>
      <c r="T283" s="28">
        <v>3</v>
      </c>
      <c r="U283" s="28">
        <v>1</v>
      </c>
      <c r="V283" s="28">
        <v>5</v>
      </c>
      <c r="W283" s="28">
        <v>3</v>
      </c>
      <c r="X283" s="28">
        <v>3</v>
      </c>
      <c r="Y283" s="28">
        <v>3</v>
      </c>
      <c r="Z283" s="28">
        <v>3</v>
      </c>
      <c r="AA283" s="28">
        <v>3</v>
      </c>
      <c r="AB283" s="28">
        <v>4</v>
      </c>
      <c r="AC283" s="28">
        <v>9</v>
      </c>
      <c r="AD283" s="28">
        <v>7</v>
      </c>
      <c r="AE283" s="28">
        <v>2</v>
      </c>
      <c r="AF283" s="3"/>
      <c r="AH283" s="28"/>
      <c r="AI283" s="28"/>
      <c r="AJ283" s="28"/>
      <c r="AK283" s="28">
        <v>15</v>
      </c>
      <c r="AX283" s="3"/>
      <c r="AY283" s="28"/>
      <c r="BA283" s="3"/>
      <c r="BD283" s="4"/>
      <c r="BK283"/>
      <c r="BT283" s="28"/>
      <c r="BU283" s="28"/>
    </row>
    <row r="284" spans="1:81" x14ac:dyDescent="0.25">
      <c r="A284" s="29" t="s">
        <v>328</v>
      </c>
      <c r="B284" s="29">
        <v>8</v>
      </c>
      <c r="C284" s="176"/>
      <c r="D284" s="175"/>
      <c r="E284" s="37"/>
      <c r="F284" s="29"/>
      <c r="G284" s="29">
        <v>1</v>
      </c>
      <c r="H284" s="29">
        <v>1</v>
      </c>
      <c r="I284" s="29">
        <v>2</v>
      </c>
      <c r="J284" s="29">
        <v>2</v>
      </c>
      <c r="K284" s="29">
        <v>1</v>
      </c>
      <c r="L284" s="29">
        <v>1</v>
      </c>
      <c r="M284" s="29">
        <v>1</v>
      </c>
      <c r="N284" s="29">
        <v>2</v>
      </c>
      <c r="O284" s="29">
        <v>2</v>
      </c>
      <c r="P284" s="29">
        <v>1</v>
      </c>
      <c r="Q284" s="29">
        <v>1</v>
      </c>
      <c r="R284" s="29">
        <v>7</v>
      </c>
      <c r="S284" s="29">
        <v>1</v>
      </c>
      <c r="T284" s="29">
        <v>3</v>
      </c>
      <c r="U284" s="29">
        <v>1</v>
      </c>
      <c r="V284" s="29">
        <v>2</v>
      </c>
      <c r="W284" s="29">
        <v>1</v>
      </c>
      <c r="X284" s="29">
        <v>6</v>
      </c>
      <c r="Y284" s="29">
        <v>7</v>
      </c>
      <c r="Z284" s="29">
        <v>8</v>
      </c>
      <c r="AA284" s="29">
        <v>2</v>
      </c>
      <c r="AB284" s="29">
        <v>2</v>
      </c>
      <c r="AC284" s="29">
        <v>4</v>
      </c>
      <c r="AD284" s="29">
        <v>1</v>
      </c>
      <c r="AE284" s="29">
        <v>8</v>
      </c>
      <c r="AF284" s="3"/>
      <c r="AH284" s="29"/>
      <c r="AI284" s="29"/>
      <c r="AJ284" s="29"/>
      <c r="AK284" s="29">
        <v>17</v>
      </c>
      <c r="AQ284" s="29"/>
      <c r="AR284" s="29"/>
      <c r="AX284" s="3"/>
      <c r="AY284" s="29"/>
      <c r="BA284" s="3"/>
      <c r="BB284" s="29"/>
      <c r="BD284" s="4"/>
      <c r="BK284"/>
      <c r="BL284" s="29"/>
      <c r="BT284" s="29"/>
      <c r="BU284" s="29"/>
      <c r="BV284" s="29"/>
    </row>
    <row r="285" spans="1:81" x14ac:dyDescent="0.25">
      <c r="A285" s="30" t="s">
        <v>329</v>
      </c>
      <c r="B285" s="30">
        <v>9</v>
      </c>
      <c r="C285" s="176"/>
      <c r="D285" s="175"/>
      <c r="E285" s="37"/>
      <c r="F285" s="30"/>
      <c r="G285" s="30"/>
      <c r="H285" s="30">
        <v>1</v>
      </c>
      <c r="I285" s="30">
        <v>2</v>
      </c>
      <c r="J285" s="30">
        <v>1</v>
      </c>
      <c r="K285" s="30">
        <v>1</v>
      </c>
      <c r="L285" s="30">
        <v>1</v>
      </c>
      <c r="M285" s="30">
        <v>1</v>
      </c>
      <c r="N285" s="30">
        <v>3</v>
      </c>
      <c r="O285" s="30">
        <v>1</v>
      </c>
      <c r="P285" s="30">
        <v>1</v>
      </c>
      <c r="Q285" s="30">
        <v>1</v>
      </c>
      <c r="R285" s="30">
        <v>1</v>
      </c>
      <c r="S285" s="30">
        <v>3</v>
      </c>
      <c r="T285" s="30">
        <v>2</v>
      </c>
      <c r="U285" s="30">
        <v>1</v>
      </c>
      <c r="V285" s="30">
        <v>1</v>
      </c>
      <c r="W285" s="30">
        <v>4</v>
      </c>
      <c r="X285" s="30">
        <v>6</v>
      </c>
      <c r="Y285" s="30">
        <v>4</v>
      </c>
      <c r="Z285" s="30">
        <v>2</v>
      </c>
      <c r="AA285" s="30">
        <v>16</v>
      </c>
      <c r="AB285" s="30"/>
      <c r="AC285" s="30"/>
      <c r="AD285" s="30"/>
      <c r="AE285" s="30"/>
      <c r="AF285" s="3"/>
      <c r="AH285" s="30"/>
      <c r="AI285" s="30"/>
      <c r="AJ285" s="30"/>
      <c r="AK285" s="30">
        <v>16</v>
      </c>
      <c r="AR285" s="30"/>
      <c r="AX285" s="3"/>
      <c r="AY285" s="30"/>
      <c r="BA285" s="3"/>
      <c r="BB285" s="30"/>
      <c r="BD285" s="4"/>
      <c r="BK285"/>
      <c r="BL285" s="30"/>
      <c r="BT285" s="30"/>
      <c r="BU285" s="30"/>
      <c r="BV285" s="30"/>
    </row>
    <row r="286" spans="1:81" x14ac:dyDescent="0.25">
      <c r="A286" s="32" t="s">
        <v>330</v>
      </c>
      <c r="B286" s="32">
        <v>8</v>
      </c>
      <c r="C286" s="176"/>
      <c r="D286" s="175"/>
      <c r="E286" s="37"/>
      <c r="F286" s="32"/>
      <c r="G286" s="32">
        <v>3</v>
      </c>
      <c r="H286" s="32">
        <v>1</v>
      </c>
      <c r="I286" s="32">
        <v>1</v>
      </c>
      <c r="J286" s="32">
        <v>2</v>
      </c>
      <c r="K286" s="32">
        <v>1</v>
      </c>
      <c r="L286" s="32">
        <v>2</v>
      </c>
      <c r="M286" s="32">
        <v>3</v>
      </c>
      <c r="N286" s="32">
        <v>1</v>
      </c>
      <c r="O286" s="32">
        <v>3</v>
      </c>
      <c r="P286" s="32">
        <v>3</v>
      </c>
      <c r="Q286" s="32">
        <v>1</v>
      </c>
      <c r="R286" s="32">
        <v>2</v>
      </c>
      <c r="S286" s="32">
        <v>1</v>
      </c>
      <c r="T286" s="32">
        <v>1</v>
      </c>
      <c r="U286" s="32">
        <v>1</v>
      </c>
      <c r="V286" s="32">
        <v>3</v>
      </c>
      <c r="W286" s="32">
        <v>1</v>
      </c>
      <c r="X286" s="32">
        <v>3</v>
      </c>
      <c r="Y286" s="32">
        <v>7</v>
      </c>
      <c r="Z286" s="32">
        <v>8</v>
      </c>
      <c r="AA286" s="32">
        <v>7</v>
      </c>
      <c r="AB286" s="32">
        <v>3</v>
      </c>
      <c r="AC286" s="32">
        <v>1</v>
      </c>
      <c r="AD286" s="32">
        <v>1</v>
      </c>
      <c r="AE286" s="32">
        <v>2</v>
      </c>
      <c r="AF286" s="3">
        <v>4</v>
      </c>
      <c r="AH286" s="32"/>
      <c r="AI286" s="32"/>
      <c r="AJ286" s="32"/>
      <c r="AK286" s="32">
        <v>17</v>
      </c>
      <c r="AQ286" s="32"/>
      <c r="AR286" s="32"/>
      <c r="AX286" s="3"/>
      <c r="AY286" s="32"/>
      <c r="BA286" s="3"/>
      <c r="BB286" s="32"/>
      <c r="BD286" s="4"/>
      <c r="BK286"/>
      <c r="BL286" s="32"/>
      <c r="BT286" s="32"/>
      <c r="BU286" s="32"/>
      <c r="BV286" s="32"/>
    </row>
    <row r="287" spans="1:81" x14ac:dyDescent="0.25">
      <c r="A287" s="33" t="s">
        <v>331</v>
      </c>
      <c r="B287" s="33">
        <v>8</v>
      </c>
      <c r="C287" s="176"/>
      <c r="D287" s="175"/>
      <c r="E287" s="37"/>
      <c r="F287" s="33"/>
      <c r="G287" s="33">
        <v>1</v>
      </c>
      <c r="H287" s="33">
        <v>1</v>
      </c>
      <c r="I287" s="33">
        <v>1</v>
      </c>
      <c r="J287" s="33">
        <v>1</v>
      </c>
      <c r="K287" s="33">
        <v>4</v>
      </c>
      <c r="L287" s="33">
        <v>1</v>
      </c>
      <c r="M287" s="33">
        <v>3</v>
      </c>
      <c r="N287" s="33">
        <v>1</v>
      </c>
      <c r="O287" s="33">
        <v>1</v>
      </c>
      <c r="P287" s="33">
        <v>3</v>
      </c>
      <c r="Q287" s="33">
        <v>3</v>
      </c>
      <c r="R287" s="33">
        <v>4</v>
      </c>
      <c r="S287" s="33">
        <v>4</v>
      </c>
      <c r="T287" s="33">
        <v>2</v>
      </c>
      <c r="U287" s="33">
        <v>1</v>
      </c>
      <c r="V287" s="33">
        <v>1</v>
      </c>
      <c r="W287" s="33">
        <v>5</v>
      </c>
      <c r="X287" s="33">
        <v>2</v>
      </c>
      <c r="Y287" s="33">
        <v>3</v>
      </c>
      <c r="Z287" s="33">
        <v>5</v>
      </c>
      <c r="AA287" s="33"/>
      <c r="AB287" s="33"/>
      <c r="AC287" s="33"/>
      <c r="AD287" s="33"/>
      <c r="AE287" s="33"/>
      <c r="AF287" s="3"/>
      <c r="AH287" s="33"/>
      <c r="AI287" s="33"/>
      <c r="AJ287" s="33"/>
      <c r="AK287" s="33">
        <v>14</v>
      </c>
      <c r="AQ287" s="33"/>
      <c r="AR287" s="33"/>
      <c r="AX287" s="3"/>
      <c r="AY287" s="33"/>
      <c r="BA287" s="3"/>
      <c r="BB287" s="33"/>
      <c r="BD287" s="4"/>
      <c r="BK287"/>
      <c r="BL287" s="33"/>
      <c r="BT287" s="33"/>
      <c r="BU287" s="33"/>
      <c r="BV287" s="33"/>
    </row>
    <row r="288" spans="1:81" x14ac:dyDescent="0.25">
      <c r="A288" s="35" t="s">
        <v>332</v>
      </c>
      <c r="B288" s="35">
        <v>7</v>
      </c>
      <c r="C288" s="176"/>
      <c r="D288" s="175"/>
      <c r="E288" s="37"/>
      <c r="F288" s="35">
        <v>2</v>
      </c>
      <c r="G288" s="35">
        <v>2</v>
      </c>
      <c r="H288" s="35">
        <v>1</v>
      </c>
      <c r="I288" s="35">
        <v>1</v>
      </c>
      <c r="J288" s="35">
        <v>1</v>
      </c>
      <c r="K288" s="35">
        <v>2</v>
      </c>
      <c r="L288" s="35">
        <v>1</v>
      </c>
      <c r="M288" s="35">
        <v>1</v>
      </c>
      <c r="N288" s="35">
        <v>1</v>
      </c>
      <c r="O288" s="35">
        <v>1</v>
      </c>
      <c r="P288" s="35">
        <v>1</v>
      </c>
      <c r="Q288" s="35">
        <v>2</v>
      </c>
      <c r="R288" s="35">
        <v>3</v>
      </c>
      <c r="S288" s="35">
        <v>2</v>
      </c>
      <c r="T288" s="35">
        <v>1</v>
      </c>
      <c r="U288" s="35">
        <v>1</v>
      </c>
      <c r="V288" s="35">
        <v>3</v>
      </c>
      <c r="W288" s="35">
        <v>2</v>
      </c>
      <c r="X288" s="35">
        <v>2</v>
      </c>
      <c r="Y288" s="35">
        <v>11</v>
      </c>
      <c r="Z288" s="35">
        <v>1</v>
      </c>
      <c r="AA288" s="35"/>
      <c r="AB288" s="35"/>
      <c r="AC288" s="35"/>
      <c r="AD288" s="35"/>
      <c r="AE288" s="35"/>
      <c r="AF288" s="3"/>
      <c r="AH288" s="35"/>
      <c r="AI288" s="35"/>
      <c r="AJ288" s="35"/>
      <c r="AK288" s="35">
        <v>19</v>
      </c>
      <c r="AM288" s="8"/>
      <c r="AN288" s="35"/>
      <c r="AO288" s="35"/>
      <c r="AP288" s="8"/>
      <c r="AQ288" s="35"/>
      <c r="AR288" s="35"/>
      <c r="AS288" s="35"/>
      <c r="AT288" s="35"/>
      <c r="AU288" s="35"/>
      <c r="AV288" s="35"/>
      <c r="AW288" s="35"/>
      <c r="AX288" s="3"/>
      <c r="AY288" s="35"/>
      <c r="AZ288" s="35"/>
      <c r="BA288" s="3"/>
      <c r="BB288" s="35"/>
      <c r="BC288" s="35"/>
      <c r="BD288" s="3"/>
      <c r="BE288" s="35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  <c r="BP288" s="35"/>
      <c r="BQ288" s="35"/>
      <c r="BR288" s="35"/>
      <c r="BT288" s="35"/>
      <c r="BU288" s="35"/>
      <c r="BV288" s="35"/>
    </row>
    <row r="289" spans="1:74" x14ac:dyDescent="0.25">
      <c r="A289" s="38" t="s">
        <v>333</v>
      </c>
      <c r="B289" s="38">
        <v>8</v>
      </c>
      <c r="C289" s="176"/>
      <c r="D289" s="175"/>
      <c r="E289" s="38"/>
      <c r="F289" s="38"/>
      <c r="G289" s="38">
        <v>1</v>
      </c>
      <c r="H289" s="38">
        <v>1</v>
      </c>
      <c r="I289" s="38">
        <v>1</v>
      </c>
      <c r="J289" s="38">
        <v>1</v>
      </c>
      <c r="K289" s="38">
        <v>1</v>
      </c>
      <c r="L289" s="38">
        <v>2</v>
      </c>
      <c r="M289" s="38">
        <v>1</v>
      </c>
      <c r="N289" s="38">
        <v>3</v>
      </c>
      <c r="O289" s="38">
        <v>1</v>
      </c>
      <c r="P289" s="38">
        <v>3</v>
      </c>
      <c r="Q289" s="38">
        <v>2</v>
      </c>
      <c r="R289" s="38">
        <v>3</v>
      </c>
      <c r="S289" s="38">
        <v>2</v>
      </c>
      <c r="T289" s="38">
        <v>1</v>
      </c>
      <c r="U289" s="38">
        <v>2</v>
      </c>
      <c r="V289" s="38">
        <v>1</v>
      </c>
      <c r="W289" s="38">
        <v>1</v>
      </c>
      <c r="X289" s="38">
        <v>4</v>
      </c>
      <c r="Y289" s="38">
        <v>4</v>
      </c>
      <c r="Z289" s="38">
        <v>8</v>
      </c>
      <c r="AA289" s="38">
        <v>8</v>
      </c>
      <c r="AB289" s="38"/>
      <c r="AC289" s="38"/>
      <c r="AD289" s="38"/>
      <c r="AE289" s="38"/>
      <c r="AF289" s="3"/>
      <c r="AH289" s="38"/>
      <c r="AI289" s="38"/>
      <c r="AJ289" s="38"/>
      <c r="AK289" s="38">
        <v>17</v>
      </c>
      <c r="AQ289" s="38"/>
      <c r="AR289" s="38"/>
      <c r="AX289" s="3"/>
      <c r="AY289" s="38"/>
      <c r="BA289" s="3"/>
      <c r="BB289" s="38"/>
      <c r="BD289" s="4"/>
      <c r="BK289"/>
      <c r="BL289" s="38"/>
      <c r="BT289" s="38"/>
      <c r="BU289" s="38"/>
      <c r="BV289" s="38"/>
    </row>
    <row r="290" spans="1:74" x14ac:dyDescent="0.25">
      <c r="A290" s="39" t="s">
        <v>334</v>
      </c>
      <c r="B290" s="39">
        <v>10</v>
      </c>
      <c r="C290" s="176"/>
      <c r="D290" s="175"/>
      <c r="E290" s="39"/>
      <c r="F290" s="39"/>
      <c r="G290" s="39"/>
      <c r="H290" s="39"/>
      <c r="I290" s="39">
        <v>2</v>
      </c>
      <c r="J290" s="39">
        <v>4</v>
      </c>
      <c r="K290" s="39">
        <v>1</v>
      </c>
      <c r="L290" s="39">
        <v>2</v>
      </c>
      <c r="M290" s="39">
        <v>1</v>
      </c>
      <c r="N290" s="39">
        <v>1</v>
      </c>
      <c r="O290" s="39">
        <v>1</v>
      </c>
      <c r="P290" s="39">
        <v>1</v>
      </c>
      <c r="Q290" s="39">
        <v>5</v>
      </c>
      <c r="R290" s="39">
        <v>2</v>
      </c>
      <c r="S290" s="39">
        <v>3</v>
      </c>
      <c r="T290" s="39">
        <v>4</v>
      </c>
      <c r="U290" s="39">
        <v>4</v>
      </c>
      <c r="V290" s="39">
        <v>2</v>
      </c>
      <c r="W290" s="39">
        <v>2</v>
      </c>
      <c r="X290" s="39">
        <v>4</v>
      </c>
      <c r="Y290" s="39">
        <v>1</v>
      </c>
      <c r="Z290" s="39">
        <v>3</v>
      </c>
      <c r="AA290" s="39">
        <v>3</v>
      </c>
      <c r="AB290" s="39">
        <v>4</v>
      </c>
      <c r="AC290" s="39">
        <v>9</v>
      </c>
      <c r="AD290" s="39"/>
      <c r="AE290" s="39"/>
      <c r="AF290" s="3"/>
      <c r="AH290" s="39"/>
      <c r="AI290" s="39"/>
      <c r="AJ290" s="39"/>
      <c r="AK290" s="39">
        <v>13</v>
      </c>
      <c r="AX290" s="3"/>
      <c r="AY290" s="39"/>
      <c r="BA290" s="3"/>
      <c r="BD290" s="4"/>
      <c r="BK290"/>
      <c r="BT290" s="39"/>
      <c r="BU290" s="39"/>
    </row>
    <row r="291" spans="1:74" x14ac:dyDescent="0.25">
      <c r="A291" s="40" t="s">
        <v>335</v>
      </c>
      <c r="B291" s="40">
        <v>8</v>
      </c>
      <c r="C291" s="176"/>
      <c r="D291" s="175"/>
      <c r="E291" s="40"/>
      <c r="F291" s="40"/>
      <c r="G291" s="40">
        <v>1</v>
      </c>
      <c r="H291" s="40">
        <v>1</v>
      </c>
      <c r="I291" s="40">
        <v>1</v>
      </c>
      <c r="J291" s="40">
        <v>3</v>
      </c>
      <c r="K291" s="40">
        <v>1</v>
      </c>
      <c r="L291" s="40">
        <v>2</v>
      </c>
      <c r="M291" s="40">
        <v>1</v>
      </c>
      <c r="N291" s="40">
        <v>2</v>
      </c>
      <c r="O291" s="40">
        <v>1</v>
      </c>
      <c r="P291" s="40">
        <v>3</v>
      </c>
      <c r="Q291" s="40">
        <v>1</v>
      </c>
      <c r="R291" s="40">
        <v>3</v>
      </c>
      <c r="S291" s="40">
        <v>2</v>
      </c>
      <c r="T291" s="40">
        <v>2</v>
      </c>
      <c r="U291" s="40">
        <v>2</v>
      </c>
      <c r="V291" s="40">
        <v>3</v>
      </c>
      <c r="W291" s="40">
        <v>1</v>
      </c>
      <c r="X291" s="40">
        <v>1</v>
      </c>
      <c r="Y291" s="40">
        <v>1</v>
      </c>
      <c r="Z291" s="40">
        <v>1</v>
      </c>
      <c r="AA291" s="40">
        <v>7</v>
      </c>
      <c r="AB291" s="40">
        <v>4</v>
      </c>
      <c r="AC291" s="40"/>
      <c r="AD291" s="40"/>
      <c r="AE291" s="40"/>
      <c r="AF291" s="3"/>
      <c r="AH291" s="40"/>
      <c r="AI291" s="40"/>
      <c r="AJ291" s="40"/>
      <c r="AK291" s="40">
        <v>17</v>
      </c>
      <c r="AQ291" s="40"/>
      <c r="AR291" s="40"/>
      <c r="AX291" s="3"/>
      <c r="AY291" s="40"/>
      <c r="BA291" s="3"/>
      <c r="BB291" s="40"/>
      <c r="BD291" s="4"/>
      <c r="BK291"/>
      <c r="BL291" s="40"/>
      <c r="BT291" s="40"/>
      <c r="BU291" s="40"/>
      <c r="BV291" s="40"/>
    </row>
    <row r="292" spans="1:74" x14ac:dyDescent="0.25">
      <c r="A292" s="40" t="s">
        <v>336</v>
      </c>
      <c r="B292" s="40">
        <v>10</v>
      </c>
      <c r="C292" s="176"/>
      <c r="D292" s="175"/>
      <c r="E292" s="40"/>
      <c r="F292" s="40"/>
      <c r="G292" s="40"/>
      <c r="H292" s="40"/>
      <c r="I292" s="40">
        <v>2</v>
      </c>
      <c r="J292" s="40">
        <v>1</v>
      </c>
      <c r="K292" s="40">
        <v>1</v>
      </c>
      <c r="L292" s="40">
        <v>1</v>
      </c>
      <c r="M292" s="40">
        <v>2</v>
      </c>
      <c r="N292" s="40">
        <v>4</v>
      </c>
      <c r="O292" s="40">
        <v>1</v>
      </c>
      <c r="P292" s="40">
        <v>2</v>
      </c>
      <c r="Q292" s="40">
        <v>1</v>
      </c>
      <c r="R292" s="40">
        <v>1</v>
      </c>
      <c r="S292" s="40">
        <v>1</v>
      </c>
      <c r="T292" s="40">
        <v>2</v>
      </c>
      <c r="U292" s="40">
        <v>9</v>
      </c>
      <c r="V292" s="40">
        <v>1</v>
      </c>
      <c r="W292" s="40">
        <v>1</v>
      </c>
      <c r="X292" s="40">
        <v>5</v>
      </c>
      <c r="Y292" s="40">
        <v>2</v>
      </c>
      <c r="Z292" s="40">
        <v>1</v>
      </c>
      <c r="AA292" s="40">
        <v>2</v>
      </c>
      <c r="AB292" s="40">
        <v>3</v>
      </c>
      <c r="AC292" s="40"/>
      <c r="AD292" s="40"/>
      <c r="AE292" s="40"/>
      <c r="AF292" s="3"/>
      <c r="AH292" s="40"/>
      <c r="AI292" s="40"/>
      <c r="AJ292" s="40"/>
      <c r="AK292" s="40">
        <v>15</v>
      </c>
      <c r="AX292" s="3"/>
      <c r="AY292" s="40"/>
      <c r="BA292" s="3"/>
      <c r="BD292" s="4"/>
      <c r="BK292"/>
      <c r="BT292" s="40"/>
      <c r="BU292" s="40"/>
    </row>
    <row r="293" spans="1:74" x14ac:dyDescent="0.25">
      <c r="A293" s="40" t="s">
        <v>337</v>
      </c>
      <c r="B293" s="40">
        <v>7</v>
      </c>
      <c r="C293" s="176"/>
      <c r="D293" s="175"/>
      <c r="E293" s="40"/>
      <c r="F293" s="40">
        <v>1</v>
      </c>
      <c r="G293" s="40">
        <v>1</v>
      </c>
      <c r="H293" s="40">
        <v>1</v>
      </c>
      <c r="I293" s="40">
        <v>1</v>
      </c>
      <c r="J293" s="40">
        <v>1</v>
      </c>
      <c r="K293" s="40">
        <v>1</v>
      </c>
      <c r="L293" s="40">
        <v>1</v>
      </c>
      <c r="M293" s="40">
        <v>2</v>
      </c>
      <c r="N293" s="40">
        <v>2</v>
      </c>
      <c r="O293" s="40">
        <v>1</v>
      </c>
      <c r="P293" s="40">
        <v>1</v>
      </c>
      <c r="Q293" s="40">
        <v>1</v>
      </c>
      <c r="R293" s="40">
        <v>1</v>
      </c>
      <c r="S293" s="40">
        <v>2</v>
      </c>
      <c r="T293" s="40">
        <v>2</v>
      </c>
      <c r="U293" s="40">
        <v>3</v>
      </c>
      <c r="V293" s="40">
        <v>1</v>
      </c>
      <c r="W293" s="40">
        <v>2</v>
      </c>
      <c r="X293" s="40">
        <v>5</v>
      </c>
      <c r="Y293" s="40">
        <v>5</v>
      </c>
      <c r="Z293" s="40">
        <v>5</v>
      </c>
      <c r="AA293" s="40">
        <v>5</v>
      </c>
      <c r="AB293" s="40">
        <v>3</v>
      </c>
      <c r="AC293" s="40">
        <v>4</v>
      </c>
      <c r="AD293" s="40">
        <v>12</v>
      </c>
      <c r="AE293" s="40">
        <v>10</v>
      </c>
      <c r="AF293" s="3"/>
      <c r="AH293" s="40"/>
      <c r="AI293" s="40"/>
      <c r="AJ293" s="40"/>
      <c r="AK293" s="40">
        <v>19</v>
      </c>
      <c r="AM293" s="8"/>
      <c r="AN293" s="40"/>
      <c r="AO293" s="40"/>
      <c r="AP293" s="8"/>
      <c r="AQ293" s="40"/>
      <c r="AR293" s="40"/>
      <c r="AS293" s="40"/>
      <c r="AT293" s="40"/>
      <c r="AU293" s="40"/>
      <c r="AV293" s="40"/>
      <c r="AW293" s="40"/>
      <c r="AX293" s="3"/>
      <c r="AY293" s="40"/>
      <c r="AZ293" s="40"/>
      <c r="BA293" s="3"/>
      <c r="BB293" s="40"/>
      <c r="BC293" s="40"/>
      <c r="BD293" s="3"/>
      <c r="BE293" s="40"/>
      <c r="BF293" s="40"/>
      <c r="BG293" s="40"/>
      <c r="BH293" s="40"/>
      <c r="BI293" s="40"/>
      <c r="BJ293" s="40"/>
      <c r="BK293" s="40"/>
      <c r="BL293" s="40"/>
      <c r="BM293" s="40"/>
      <c r="BN293" s="40"/>
      <c r="BO293" s="40"/>
      <c r="BP293" s="40"/>
      <c r="BQ293" s="40"/>
      <c r="BR293" s="40"/>
      <c r="BT293" s="40"/>
      <c r="BU293" s="40"/>
      <c r="BV293" s="40"/>
    </row>
    <row r="294" spans="1:74" x14ac:dyDescent="0.25">
      <c r="A294" s="40" t="s">
        <v>338</v>
      </c>
      <c r="B294" s="40">
        <v>9</v>
      </c>
      <c r="C294" s="176"/>
      <c r="D294" s="175"/>
      <c r="E294" s="40"/>
      <c r="F294" s="40"/>
      <c r="G294" s="40"/>
      <c r="H294" s="40">
        <v>3</v>
      </c>
      <c r="I294" s="40">
        <v>1</v>
      </c>
      <c r="J294" s="40">
        <v>1</v>
      </c>
      <c r="K294" s="40">
        <v>1</v>
      </c>
      <c r="L294" s="40">
        <v>1</v>
      </c>
      <c r="M294" s="40">
        <v>4</v>
      </c>
      <c r="N294" s="40">
        <v>1</v>
      </c>
      <c r="O294" s="40">
        <v>1</v>
      </c>
      <c r="P294" s="40">
        <v>1</v>
      </c>
      <c r="Q294" s="40">
        <v>4</v>
      </c>
      <c r="R294" s="40">
        <v>2</v>
      </c>
      <c r="S294" s="40">
        <v>5</v>
      </c>
      <c r="T294" s="40">
        <v>4</v>
      </c>
      <c r="U294" s="40">
        <v>3</v>
      </c>
      <c r="V294" s="40">
        <v>2</v>
      </c>
      <c r="W294" s="40">
        <v>1</v>
      </c>
      <c r="X294" s="40">
        <v>1</v>
      </c>
      <c r="Y294" s="40">
        <v>8</v>
      </c>
      <c r="Z294" s="40">
        <v>1</v>
      </c>
      <c r="AA294" s="40">
        <v>2</v>
      </c>
      <c r="AB294" s="40">
        <v>3</v>
      </c>
      <c r="AC294" s="40">
        <v>1</v>
      </c>
      <c r="AD294" s="40">
        <v>3</v>
      </c>
      <c r="AE294" s="40">
        <v>1</v>
      </c>
      <c r="AF294" s="3">
        <v>1</v>
      </c>
      <c r="AH294" s="40"/>
      <c r="AI294" s="40"/>
      <c r="AJ294" s="40"/>
      <c r="AK294" s="40">
        <v>13</v>
      </c>
      <c r="AR294" s="40"/>
      <c r="AX294" s="3"/>
      <c r="AY294" s="40"/>
      <c r="BA294" s="3"/>
      <c r="BB294" s="40"/>
      <c r="BD294" s="4"/>
      <c r="BK294"/>
      <c r="BL294" s="40"/>
      <c r="BT294" s="40"/>
      <c r="BU294" s="40"/>
      <c r="BV294" s="40"/>
    </row>
    <row r="295" spans="1:74" x14ac:dyDescent="0.25">
      <c r="A295" s="41" t="s">
        <v>339</v>
      </c>
      <c r="B295" s="41">
        <v>9</v>
      </c>
      <c r="C295" s="176"/>
      <c r="D295" s="175"/>
      <c r="E295" s="41"/>
      <c r="F295" s="41"/>
      <c r="G295" s="41"/>
      <c r="H295" s="41">
        <v>1</v>
      </c>
      <c r="I295" s="41">
        <v>3</v>
      </c>
      <c r="J295" s="41">
        <v>1</v>
      </c>
      <c r="K295" s="41">
        <v>6</v>
      </c>
      <c r="L295" s="41">
        <v>1</v>
      </c>
      <c r="M295" s="41">
        <v>1</v>
      </c>
      <c r="N295" s="41">
        <v>1</v>
      </c>
      <c r="O295" s="41">
        <v>3</v>
      </c>
      <c r="P295" s="41">
        <v>1</v>
      </c>
      <c r="Q295" s="41">
        <v>2</v>
      </c>
      <c r="R295" s="41">
        <v>4</v>
      </c>
      <c r="S295" s="41">
        <v>2</v>
      </c>
      <c r="T295" s="41">
        <v>3</v>
      </c>
      <c r="U295" s="41">
        <v>1</v>
      </c>
      <c r="V295" s="41">
        <v>8</v>
      </c>
      <c r="W295" s="41">
        <v>2</v>
      </c>
      <c r="X295" s="41">
        <v>2</v>
      </c>
      <c r="Y295" s="41">
        <v>4</v>
      </c>
      <c r="Z295" s="41">
        <v>2</v>
      </c>
      <c r="AA295" s="41">
        <v>1</v>
      </c>
      <c r="AB295" s="41">
        <v>4</v>
      </c>
      <c r="AC295" s="41">
        <v>1</v>
      </c>
      <c r="AD295" s="41"/>
      <c r="AE295" s="41"/>
      <c r="AF295" s="3"/>
      <c r="AH295" s="41"/>
      <c r="AI295" s="41"/>
      <c r="AJ295" s="41"/>
      <c r="AK295" s="41">
        <v>14</v>
      </c>
      <c r="AR295" s="41"/>
      <c r="AX295" s="3"/>
      <c r="AY295" s="41"/>
      <c r="BA295" s="3"/>
      <c r="BB295" s="41"/>
      <c r="BD295" s="4"/>
      <c r="BK295"/>
      <c r="BL295" s="41"/>
      <c r="BT295" s="41"/>
      <c r="BU295" s="41"/>
      <c r="BV295" s="41"/>
    </row>
    <row r="296" spans="1:74" x14ac:dyDescent="0.25">
      <c r="A296" s="42" t="s">
        <v>340</v>
      </c>
      <c r="B296" s="42">
        <v>9</v>
      </c>
      <c r="C296" s="176"/>
      <c r="D296" s="175"/>
      <c r="E296" s="42"/>
      <c r="F296" s="42"/>
      <c r="G296" s="42"/>
      <c r="H296" s="42">
        <v>1</v>
      </c>
      <c r="I296" s="42">
        <v>2</v>
      </c>
      <c r="J296" s="42">
        <v>2</v>
      </c>
      <c r="K296" s="42">
        <v>1</v>
      </c>
      <c r="L296" s="42">
        <v>1</v>
      </c>
      <c r="M296" s="42">
        <v>2</v>
      </c>
      <c r="N296" s="42">
        <v>6</v>
      </c>
      <c r="O296" s="42">
        <v>1</v>
      </c>
      <c r="P296" s="42">
        <v>2</v>
      </c>
      <c r="Q296" s="42">
        <v>3</v>
      </c>
      <c r="R296" s="42">
        <v>1</v>
      </c>
      <c r="S296" s="42">
        <v>1</v>
      </c>
      <c r="T296" s="42">
        <v>2</v>
      </c>
      <c r="U296" s="42">
        <v>1</v>
      </c>
      <c r="V296" s="42">
        <v>1</v>
      </c>
      <c r="W296" s="42">
        <v>4</v>
      </c>
      <c r="X296" s="42">
        <v>5</v>
      </c>
      <c r="Y296" s="42">
        <v>4</v>
      </c>
      <c r="Z296" s="42">
        <v>14</v>
      </c>
      <c r="AA296" s="42">
        <v>1</v>
      </c>
      <c r="AB296" s="42"/>
      <c r="AC296" s="42"/>
      <c r="AD296" s="42"/>
      <c r="AE296" s="42"/>
      <c r="AF296" s="3"/>
      <c r="AH296" s="42"/>
      <c r="AI296" s="42"/>
      <c r="AJ296" s="42"/>
      <c r="AK296" s="42">
        <v>15</v>
      </c>
      <c r="AR296" s="42"/>
      <c r="AX296" s="3"/>
      <c r="AY296" s="42"/>
      <c r="BA296" s="3"/>
      <c r="BB296" s="42"/>
      <c r="BD296" s="4"/>
      <c r="BK296"/>
      <c r="BL296" s="42"/>
      <c r="BT296" s="42"/>
      <c r="BU296" s="42"/>
      <c r="BV296" s="42"/>
    </row>
    <row r="297" spans="1:74" x14ac:dyDescent="0.25">
      <c r="A297" s="43" t="s">
        <v>341</v>
      </c>
      <c r="B297" s="43">
        <v>10</v>
      </c>
      <c r="C297" s="176"/>
      <c r="D297" s="175"/>
      <c r="E297" s="43"/>
      <c r="F297" s="43"/>
      <c r="G297" s="43"/>
      <c r="H297" s="43"/>
      <c r="I297" s="43">
        <v>1</v>
      </c>
      <c r="J297" s="43">
        <v>1</v>
      </c>
      <c r="K297" s="43">
        <v>1</v>
      </c>
      <c r="L297" s="43">
        <v>1</v>
      </c>
      <c r="M297" s="43">
        <v>1</v>
      </c>
      <c r="N297" s="43">
        <v>1</v>
      </c>
      <c r="O297" s="43">
        <v>4</v>
      </c>
      <c r="P297" s="43">
        <v>1</v>
      </c>
      <c r="Q297" s="43">
        <v>1</v>
      </c>
      <c r="R297" s="43">
        <v>5</v>
      </c>
      <c r="S297" s="43">
        <v>1</v>
      </c>
      <c r="T297" s="43">
        <v>6</v>
      </c>
      <c r="U297" s="43">
        <v>5</v>
      </c>
      <c r="V297" s="43">
        <v>1</v>
      </c>
      <c r="W297" s="43">
        <v>4</v>
      </c>
      <c r="X297" s="43">
        <v>5</v>
      </c>
      <c r="Y297" s="43">
        <v>3</v>
      </c>
      <c r="Z297" s="43">
        <v>1</v>
      </c>
      <c r="AA297" s="43">
        <v>2</v>
      </c>
      <c r="AB297" s="43">
        <v>6</v>
      </c>
      <c r="AC297" s="43"/>
      <c r="AD297" s="43"/>
      <c r="AE297" s="43"/>
      <c r="AF297" s="3"/>
      <c r="AH297" s="43"/>
      <c r="AI297" s="43"/>
      <c r="AJ297" s="43"/>
      <c r="AK297" s="43">
        <v>14</v>
      </c>
      <c r="AX297" s="3"/>
      <c r="AY297" s="43"/>
      <c r="BA297" s="3"/>
      <c r="BD297" s="4"/>
      <c r="BK297"/>
      <c r="BT297" s="43"/>
      <c r="BU297" s="43"/>
    </row>
    <row r="298" spans="1:74" x14ac:dyDescent="0.25">
      <c r="A298" s="44" t="s">
        <v>342</v>
      </c>
      <c r="B298" s="44">
        <v>9</v>
      </c>
      <c r="C298" s="176"/>
      <c r="D298" s="175"/>
      <c r="E298" s="44"/>
      <c r="F298" s="44"/>
      <c r="G298" s="44"/>
      <c r="H298" s="44">
        <v>1</v>
      </c>
      <c r="I298" s="44">
        <v>1</v>
      </c>
      <c r="J298" s="44">
        <v>2</v>
      </c>
      <c r="K298" s="44">
        <v>1</v>
      </c>
      <c r="L298" s="44">
        <v>1</v>
      </c>
      <c r="M298" s="44">
        <v>1</v>
      </c>
      <c r="N298" s="44">
        <v>2</v>
      </c>
      <c r="O298" s="44">
        <v>1</v>
      </c>
      <c r="P298" s="44">
        <v>1</v>
      </c>
      <c r="Q298" s="44">
        <v>1</v>
      </c>
      <c r="R298" s="44">
        <v>1</v>
      </c>
      <c r="S298" s="44">
        <v>4</v>
      </c>
      <c r="T298" s="44">
        <v>2</v>
      </c>
      <c r="U298" s="44">
        <v>3</v>
      </c>
      <c r="V298" s="44">
        <v>5</v>
      </c>
      <c r="W298" s="44">
        <v>5</v>
      </c>
      <c r="X298" s="44">
        <v>1</v>
      </c>
      <c r="Y298" s="44">
        <v>2</v>
      </c>
      <c r="Z298" s="44">
        <v>6</v>
      </c>
      <c r="AA298" s="44">
        <v>6</v>
      </c>
      <c r="AB298" s="44"/>
      <c r="AC298" s="44"/>
      <c r="AD298" s="44"/>
      <c r="AE298" s="44"/>
      <c r="AF298" s="3"/>
      <c r="AH298" s="44"/>
      <c r="AI298" s="44"/>
      <c r="AJ298" s="44"/>
      <c r="AK298" s="44">
        <v>15</v>
      </c>
      <c r="AR298" s="44"/>
      <c r="AX298" s="3"/>
      <c r="AY298" s="44"/>
      <c r="BA298" s="3"/>
      <c r="BB298" s="44"/>
      <c r="BD298" s="4"/>
      <c r="BK298"/>
      <c r="BL298" s="44"/>
      <c r="BT298" s="44"/>
      <c r="BU298" s="44"/>
      <c r="BV298" s="44"/>
    </row>
    <row r="299" spans="1:74" x14ac:dyDescent="0.25">
      <c r="A299" s="44" t="s">
        <v>343</v>
      </c>
      <c r="B299" s="44">
        <v>8</v>
      </c>
      <c r="C299" s="176"/>
      <c r="D299" s="175"/>
      <c r="E299" s="44"/>
      <c r="F299" s="44"/>
      <c r="G299" s="44">
        <v>1</v>
      </c>
      <c r="H299" s="44">
        <v>5</v>
      </c>
      <c r="I299" s="44">
        <v>1</v>
      </c>
      <c r="J299" s="44">
        <v>2</v>
      </c>
      <c r="K299" s="44">
        <v>3</v>
      </c>
      <c r="L299" s="44">
        <v>1</v>
      </c>
      <c r="M299" s="44">
        <v>1</v>
      </c>
      <c r="N299" s="44">
        <v>1</v>
      </c>
      <c r="O299" s="44">
        <v>1</v>
      </c>
      <c r="P299" s="44">
        <v>1</v>
      </c>
      <c r="Q299" s="44">
        <v>3</v>
      </c>
      <c r="R299" s="44">
        <v>3</v>
      </c>
      <c r="S299" s="44">
        <v>1</v>
      </c>
      <c r="T299" s="44">
        <v>10</v>
      </c>
      <c r="U299" s="44">
        <v>4</v>
      </c>
      <c r="V299" s="44">
        <v>3</v>
      </c>
      <c r="W299" s="44">
        <v>2</v>
      </c>
      <c r="X299" s="44">
        <v>11</v>
      </c>
      <c r="Y299" s="44"/>
      <c r="Z299" s="44"/>
      <c r="AA299" s="44"/>
      <c r="AB299" s="44"/>
      <c r="AC299" s="44"/>
      <c r="AD299" s="44"/>
      <c r="AE299" s="44"/>
      <c r="AF299" s="3"/>
      <c r="AH299" s="44"/>
      <c r="AI299" s="44"/>
      <c r="AJ299" s="44"/>
      <c r="AK299" s="44">
        <v>13</v>
      </c>
      <c r="AQ299" s="44"/>
      <c r="AR299" s="44"/>
      <c r="AX299" s="3"/>
      <c r="AY299" s="44"/>
      <c r="BA299" s="3"/>
      <c r="BB299" s="44"/>
      <c r="BD299" s="4"/>
      <c r="BK299"/>
      <c r="BL299" s="44"/>
      <c r="BT299" s="44"/>
      <c r="BU299" s="44"/>
      <c r="BV299" s="44"/>
    </row>
    <row r="300" spans="1:74" x14ac:dyDescent="0.25">
      <c r="A300" s="44" t="s">
        <v>344</v>
      </c>
      <c r="B300" s="44">
        <v>10</v>
      </c>
      <c r="C300" s="176"/>
      <c r="D300" s="175"/>
      <c r="E300" s="44"/>
      <c r="F300" s="44"/>
      <c r="G300" s="44"/>
      <c r="H300" s="44"/>
      <c r="I300" s="44">
        <v>1</v>
      </c>
      <c r="J300" s="44">
        <v>2</v>
      </c>
      <c r="K300" s="44">
        <v>1</v>
      </c>
      <c r="L300" s="44">
        <v>2</v>
      </c>
      <c r="M300" s="44">
        <v>1</v>
      </c>
      <c r="N300" s="44">
        <v>1</v>
      </c>
      <c r="O300" s="44">
        <v>1</v>
      </c>
      <c r="P300" s="44">
        <v>1</v>
      </c>
      <c r="Q300" s="44">
        <v>1</v>
      </c>
      <c r="R300" s="44">
        <v>4</v>
      </c>
      <c r="S300" s="44">
        <v>2</v>
      </c>
      <c r="T300" s="44">
        <v>2</v>
      </c>
      <c r="U300" s="44">
        <v>1</v>
      </c>
      <c r="V300" s="44">
        <v>1</v>
      </c>
      <c r="W300" s="44">
        <v>1</v>
      </c>
      <c r="X300" s="44">
        <v>2</v>
      </c>
      <c r="Y300" s="44">
        <v>1</v>
      </c>
      <c r="Z300" s="44">
        <v>4</v>
      </c>
      <c r="AA300" s="44">
        <v>2</v>
      </c>
      <c r="AB300" s="44">
        <v>7</v>
      </c>
      <c r="AC300" s="44">
        <v>4</v>
      </c>
      <c r="AD300" s="44">
        <v>1</v>
      </c>
      <c r="AE300" s="44">
        <v>1</v>
      </c>
      <c r="AF300" s="3">
        <v>1</v>
      </c>
      <c r="AG300" s="75">
        <v>14</v>
      </c>
      <c r="AH300" s="44">
        <v>3</v>
      </c>
      <c r="AI300" s="44"/>
      <c r="AJ300" s="44"/>
      <c r="AK300" s="44">
        <v>18</v>
      </c>
      <c r="AX300" s="3"/>
      <c r="AY300" s="44"/>
      <c r="BA300" s="3"/>
      <c r="BD300" s="4"/>
      <c r="BK300"/>
      <c r="BT300" s="44"/>
      <c r="BU300" s="44"/>
    </row>
    <row r="301" spans="1:74" x14ac:dyDescent="0.25">
      <c r="A301" s="44" t="s">
        <v>345</v>
      </c>
      <c r="B301" s="44">
        <v>10</v>
      </c>
      <c r="C301" s="176"/>
      <c r="D301" s="175"/>
      <c r="E301" s="44"/>
      <c r="F301" s="44"/>
      <c r="G301" s="44"/>
      <c r="H301" s="44"/>
      <c r="I301" s="44">
        <v>2</v>
      </c>
      <c r="J301" s="44">
        <v>2</v>
      </c>
      <c r="K301" s="44">
        <v>2</v>
      </c>
      <c r="L301" s="44">
        <v>1</v>
      </c>
      <c r="M301" s="44">
        <v>1</v>
      </c>
      <c r="N301" s="44">
        <v>1</v>
      </c>
      <c r="O301" s="44">
        <v>1</v>
      </c>
      <c r="P301" s="44">
        <v>1</v>
      </c>
      <c r="Q301" s="44">
        <v>1</v>
      </c>
      <c r="R301" s="44">
        <v>2</v>
      </c>
      <c r="S301" s="44">
        <v>1</v>
      </c>
      <c r="T301" s="44">
        <v>1</v>
      </c>
      <c r="U301" s="44">
        <v>2</v>
      </c>
      <c r="V301" s="44">
        <v>6</v>
      </c>
      <c r="W301" s="44">
        <v>4</v>
      </c>
      <c r="X301" s="44">
        <v>1</v>
      </c>
      <c r="Y301" s="44">
        <v>1</v>
      </c>
      <c r="Z301" s="44">
        <v>1</v>
      </c>
      <c r="AA301" s="44">
        <v>1</v>
      </c>
      <c r="AB301" s="44">
        <v>9</v>
      </c>
      <c r="AC301" s="44">
        <v>7</v>
      </c>
      <c r="AD301" s="44">
        <v>7</v>
      </c>
      <c r="AE301" s="44"/>
      <c r="AF301" s="3"/>
      <c r="AH301" s="44"/>
      <c r="AI301" s="44"/>
      <c r="AJ301" s="44"/>
      <c r="AK301" s="44">
        <v>17</v>
      </c>
      <c r="AX301" s="3"/>
      <c r="AY301" s="44"/>
      <c r="BA301" s="3"/>
      <c r="BD301" s="4"/>
      <c r="BK301"/>
      <c r="BT301" s="44"/>
      <c r="BU301" s="44"/>
    </row>
    <row r="302" spans="1:74" x14ac:dyDescent="0.25">
      <c r="A302" s="46" t="s">
        <v>346</v>
      </c>
      <c r="B302" s="46">
        <v>10</v>
      </c>
      <c r="C302" s="176"/>
      <c r="D302" s="175"/>
      <c r="E302" s="46"/>
      <c r="F302" s="46"/>
      <c r="G302" s="46"/>
      <c r="H302" s="46"/>
      <c r="I302" s="46">
        <v>1</v>
      </c>
      <c r="J302" s="46">
        <v>1</v>
      </c>
      <c r="K302" s="46">
        <v>1</v>
      </c>
      <c r="L302" s="46">
        <v>3</v>
      </c>
      <c r="M302" s="46">
        <v>2</v>
      </c>
      <c r="N302" s="46">
        <v>1</v>
      </c>
      <c r="O302" s="46">
        <v>1</v>
      </c>
      <c r="P302" s="46">
        <v>1</v>
      </c>
      <c r="Q302" s="46">
        <v>3</v>
      </c>
      <c r="R302" s="46">
        <v>1</v>
      </c>
      <c r="S302" s="46">
        <v>4</v>
      </c>
      <c r="T302" s="46">
        <v>1</v>
      </c>
      <c r="U302" s="46">
        <v>8</v>
      </c>
      <c r="V302" s="46">
        <v>1</v>
      </c>
      <c r="W302" s="46">
        <v>2</v>
      </c>
      <c r="X302" s="46">
        <v>10</v>
      </c>
      <c r="Y302" s="46">
        <v>3</v>
      </c>
      <c r="Z302" s="46"/>
      <c r="AA302" s="46"/>
      <c r="AB302" s="46"/>
      <c r="AC302" s="46"/>
      <c r="AD302" s="46"/>
      <c r="AE302" s="46"/>
      <c r="AF302" s="3"/>
      <c r="AH302" s="46"/>
      <c r="AI302" s="46"/>
      <c r="AJ302" s="46"/>
      <c r="AK302" s="46">
        <v>14</v>
      </c>
      <c r="AX302" s="3"/>
      <c r="AY302" s="46"/>
      <c r="BA302" s="3"/>
      <c r="BD302" s="4"/>
      <c r="BK302"/>
      <c r="BT302" s="46"/>
      <c r="BU302" s="46"/>
    </row>
    <row r="303" spans="1:74" x14ac:dyDescent="0.25">
      <c r="A303" s="48" t="s">
        <v>348</v>
      </c>
      <c r="B303" s="48">
        <v>7</v>
      </c>
      <c r="C303" s="176"/>
      <c r="D303" s="175"/>
      <c r="E303" s="48"/>
      <c r="F303" s="48">
        <v>1</v>
      </c>
      <c r="G303" s="48">
        <v>1</v>
      </c>
      <c r="H303" s="48">
        <v>1</v>
      </c>
      <c r="I303" s="48">
        <v>1</v>
      </c>
      <c r="J303" s="48">
        <v>1</v>
      </c>
      <c r="K303" s="48">
        <v>1</v>
      </c>
      <c r="L303" s="48">
        <v>1</v>
      </c>
      <c r="M303" s="48">
        <v>4</v>
      </c>
      <c r="N303" s="48">
        <v>1</v>
      </c>
      <c r="O303" s="48">
        <v>2</v>
      </c>
      <c r="P303" s="48">
        <v>1</v>
      </c>
      <c r="Q303" s="48">
        <v>2</v>
      </c>
      <c r="R303" s="48">
        <v>8</v>
      </c>
      <c r="S303" s="48">
        <v>4</v>
      </c>
      <c r="T303" s="48">
        <v>2</v>
      </c>
      <c r="U303" s="48">
        <v>3</v>
      </c>
      <c r="V303" s="48">
        <v>3</v>
      </c>
      <c r="W303" s="48">
        <v>8</v>
      </c>
      <c r="X303" s="48">
        <v>1</v>
      </c>
      <c r="Y303" s="48">
        <v>1</v>
      </c>
      <c r="Z303" s="48">
        <v>1</v>
      </c>
      <c r="AA303" s="48">
        <v>5</v>
      </c>
      <c r="AB303" s="48">
        <v>4</v>
      </c>
      <c r="AC303" s="48">
        <v>1</v>
      </c>
      <c r="AD303" s="48">
        <v>9</v>
      </c>
      <c r="AE303" s="48"/>
      <c r="AF303" s="3"/>
      <c r="AH303" s="48"/>
      <c r="AI303" s="48"/>
      <c r="AJ303" s="48"/>
      <c r="AK303" s="48">
        <v>14</v>
      </c>
      <c r="AM303" s="8"/>
      <c r="AN303" s="48"/>
      <c r="AO303" s="48"/>
      <c r="AP303" s="8"/>
      <c r="AQ303" s="48"/>
      <c r="AR303" s="48"/>
      <c r="AS303" s="48"/>
      <c r="AT303" s="48"/>
      <c r="AU303" s="48"/>
      <c r="AV303" s="48"/>
      <c r="AW303" s="48"/>
      <c r="AX303" s="3"/>
      <c r="AY303" s="48"/>
      <c r="AZ303" s="48"/>
      <c r="BA303" s="3"/>
      <c r="BB303" s="48"/>
      <c r="BC303" s="48"/>
      <c r="BD303" s="3"/>
      <c r="BE303" s="48"/>
      <c r="BF303" s="48"/>
      <c r="BG303" s="48"/>
      <c r="BH303" s="48"/>
      <c r="BI303" s="48"/>
      <c r="BJ303" s="48"/>
      <c r="BK303" s="48"/>
      <c r="BL303" s="48"/>
      <c r="BM303" s="48"/>
      <c r="BN303" s="48"/>
      <c r="BO303" s="48"/>
      <c r="BP303" s="48"/>
      <c r="BQ303" s="48"/>
      <c r="BR303" s="48"/>
      <c r="BT303" s="48"/>
      <c r="BU303" s="48"/>
      <c r="BV303" s="48"/>
    </row>
    <row r="304" spans="1:74" x14ac:dyDescent="0.25">
      <c r="A304" s="49" t="s">
        <v>349</v>
      </c>
      <c r="B304" s="49">
        <v>8</v>
      </c>
      <c r="C304" s="176"/>
      <c r="D304" s="175"/>
      <c r="E304" s="49"/>
      <c r="F304" s="49"/>
      <c r="G304" s="49">
        <v>2</v>
      </c>
      <c r="H304" s="49">
        <v>1</v>
      </c>
      <c r="I304" s="49">
        <v>1</v>
      </c>
      <c r="J304" s="49">
        <v>2</v>
      </c>
      <c r="K304" s="49">
        <v>1</v>
      </c>
      <c r="L304" s="49">
        <v>1</v>
      </c>
      <c r="M304" s="49">
        <v>1</v>
      </c>
      <c r="N304" s="49">
        <v>5</v>
      </c>
      <c r="O304" s="49">
        <v>1</v>
      </c>
      <c r="P304" s="49">
        <v>3</v>
      </c>
      <c r="Q304" s="49">
        <v>1</v>
      </c>
      <c r="R304" s="49">
        <v>4</v>
      </c>
      <c r="S304" s="49">
        <v>1</v>
      </c>
      <c r="T304" s="49">
        <v>1</v>
      </c>
      <c r="U304" s="49">
        <v>2</v>
      </c>
      <c r="V304" s="49">
        <v>1</v>
      </c>
      <c r="W304" s="49">
        <v>2</v>
      </c>
      <c r="X304" s="49">
        <v>1</v>
      </c>
      <c r="Y304" s="49">
        <v>1</v>
      </c>
      <c r="Z304" s="49">
        <v>1</v>
      </c>
      <c r="AA304" s="49">
        <v>14</v>
      </c>
      <c r="AB304" s="49">
        <v>3</v>
      </c>
      <c r="AC304" s="49">
        <v>1</v>
      </c>
      <c r="AD304" s="49">
        <v>12</v>
      </c>
      <c r="AE304" s="49"/>
      <c r="AF304" s="3"/>
      <c r="AH304" s="49"/>
      <c r="AI304" s="49"/>
      <c r="AJ304" s="49"/>
      <c r="AK304" s="49">
        <v>17</v>
      </c>
      <c r="AQ304" s="49"/>
      <c r="AR304" s="49"/>
      <c r="AX304" s="3"/>
      <c r="AY304" s="49"/>
      <c r="BA304" s="3"/>
      <c r="BB304" s="49"/>
      <c r="BD304" s="4"/>
      <c r="BK304"/>
      <c r="BL304" s="49"/>
      <c r="BT304" s="49"/>
      <c r="BU304" s="49"/>
      <c r="BV304" s="49"/>
    </row>
    <row r="305" spans="1:74" x14ac:dyDescent="0.25">
      <c r="A305" s="50" t="s">
        <v>350</v>
      </c>
      <c r="B305" s="50">
        <v>10</v>
      </c>
      <c r="C305" s="176"/>
      <c r="D305" s="175"/>
      <c r="E305" s="50"/>
      <c r="F305" s="50"/>
      <c r="G305" s="50"/>
      <c r="H305" s="50"/>
      <c r="I305" s="50">
        <v>2</v>
      </c>
      <c r="J305" s="50">
        <v>1</v>
      </c>
      <c r="K305" s="50">
        <v>5</v>
      </c>
      <c r="L305" s="50">
        <v>1</v>
      </c>
      <c r="M305" s="50">
        <v>1</v>
      </c>
      <c r="N305" s="50">
        <v>1</v>
      </c>
      <c r="O305" s="50">
        <v>1</v>
      </c>
      <c r="P305" s="50">
        <v>2</v>
      </c>
      <c r="Q305" s="50">
        <v>3</v>
      </c>
      <c r="R305" s="50">
        <v>1</v>
      </c>
      <c r="S305" s="50">
        <v>3</v>
      </c>
      <c r="T305" s="50">
        <v>3</v>
      </c>
      <c r="U305" s="50">
        <v>2</v>
      </c>
      <c r="V305" s="50">
        <v>2</v>
      </c>
      <c r="W305" s="50">
        <v>5</v>
      </c>
      <c r="X305" s="50">
        <v>1</v>
      </c>
      <c r="Y305" s="50">
        <v>2</v>
      </c>
      <c r="Z305" s="50">
        <v>2</v>
      </c>
      <c r="AA305" s="50">
        <v>9</v>
      </c>
      <c r="AB305" s="50">
        <v>1</v>
      </c>
      <c r="AC305" s="50"/>
      <c r="AD305" s="50"/>
      <c r="AE305" s="50"/>
      <c r="AF305" s="3"/>
      <c r="AH305" s="50"/>
      <c r="AI305" s="50"/>
      <c r="AJ305" s="50"/>
      <c r="AK305" s="50">
        <v>14</v>
      </c>
      <c r="AX305" s="3"/>
      <c r="AY305" s="50"/>
      <c r="BA305" s="3"/>
      <c r="BD305" s="4"/>
      <c r="BK305"/>
      <c r="BT305" s="50"/>
      <c r="BU305" s="50"/>
    </row>
    <row r="306" spans="1:74" x14ac:dyDescent="0.25">
      <c r="A306" s="51" t="s">
        <v>351</v>
      </c>
      <c r="B306" s="51">
        <v>9</v>
      </c>
      <c r="C306" s="176"/>
      <c r="D306" s="175"/>
      <c r="E306" s="51"/>
      <c r="F306" s="51"/>
      <c r="G306" s="51"/>
      <c r="H306" s="51">
        <v>2</v>
      </c>
      <c r="I306" s="51">
        <v>1</v>
      </c>
      <c r="J306" s="51">
        <v>2</v>
      </c>
      <c r="K306" s="51">
        <v>1</v>
      </c>
      <c r="L306" s="51">
        <v>1</v>
      </c>
      <c r="M306" s="51">
        <v>3</v>
      </c>
      <c r="N306" s="51">
        <v>4</v>
      </c>
      <c r="O306" s="51">
        <v>2</v>
      </c>
      <c r="P306" s="51">
        <v>2</v>
      </c>
      <c r="Q306" s="51">
        <v>2</v>
      </c>
      <c r="R306" s="51">
        <v>1</v>
      </c>
      <c r="S306" s="51">
        <v>6</v>
      </c>
      <c r="T306" s="51">
        <v>1</v>
      </c>
      <c r="U306" s="51">
        <v>1</v>
      </c>
      <c r="V306" s="51">
        <v>1</v>
      </c>
      <c r="W306" s="51">
        <v>4</v>
      </c>
      <c r="X306" s="51">
        <v>6</v>
      </c>
      <c r="Y306" s="51">
        <v>3</v>
      </c>
      <c r="Z306" s="51">
        <v>10</v>
      </c>
      <c r="AA306" s="51">
        <v>2</v>
      </c>
      <c r="AB306" s="51">
        <v>1</v>
      </c>
      <c r="AC306" s="51">
        <v>7</v>
      </c>
      <c r="AD306" s="51">
        <v>13</v>
      </c>
      <c r="AE306" s="51"/>
      <c r="AF306" s="3"/>
      <c r="AH306" s="51"/>
      <c r="AI306" s="51"/>
      <c r="AJ306" s="51"/>
      <c r="AK306" s="51">
        <v>15</v>
      </c>
      <c r="AR306" s="51"/>
      <c r="AX306" s="3"/>
      <c r="AY306" s="51"/>
      <c r="BA306" s="3"/>
      <c r="BB306" s="51"/>
      <c r="BD306" s="4"/>
      <c r="BK306"/>
      <c r="BL306" s="51"/>
      <c r="BT306" s="51"/>
      <c r="BU306" s="51"/>
      <c r="BV306" s="51"/>
    </row>
    <row r="307" spans="1:74" x14ac:dyDescent="0.25">
      <c r="A307" s="52" t="s">
        <v>352</v>
      </c>
      <c r="B307" s="52">
        <v>9</v>
      </c>
      <c r="C307" s="176"/>
      <c r="D307" s="175"/>
      <c r="E307" s="52"/>
      <c r="F307" s="52"/>
      <c r="G307" s="52"/>
      <c r="H307" s="52">
        <v>1</v>
      </c>
      <c r="I307" s="52">
        <v>1</v>
      </c>
      <c r="J307" s="52">
        <v>1</v>
      </c>
      <c r="K307" s="52">
        <v>1</v>
      </c>
      <c r="L307" s="52">
        <v>2</v>
      </c>
      <c r="M307" s="52">
        <v>2</v>
      </c>
      <c r="N307" s="52">
        <v>1</v>
      </c>
      <c r="O307" s="52">
        <v>1</v>
      </c>
      <c r="P307" s="52">
        <v>3</v>
      </c>
      <c r="Q307" s="52">
        <v>3</v>
      </c>
      <c r="R307" s="52">
        <v>1</v>
      </c>
      <c r="S307" s="52">
        <v>1</v>
      </c>
      <c r="T307" s="52">
        <v>1</v>
      </c>
      <c r="U307" s="52">
        <v>2</v>
      </c>
      <c r="V307" s="52">
        <v>3</v>
      </c>
      <c r="W307" s="52">
        <v>2</v>
      </c>
      <c r="X307" s="52">
        <v>7</v>
      </c>
      <c r="Y307" s="52">
        <v>3</v>
      </c>
      <c r="Z307" s="52">
        <v>1</v>
      </c>
      <c r="AA307" s="52">
        <v>1</v>
      </c>
      <c r="AB307" s="52">
        <v>4</v>
      </c>
      <c r="AC307" s="52">
        <v>2</v>
      </c>
      <c r="AD307" s="52">
        <v>4</v>
      </c>
      <c r="AE307" s="52">
        <v>8</v>
      </c>
      <c r="AF307" s="3">
        <v>5</v>
      </c>
      <c r="AH307" s="52"/>
      <c r="AI307" s="52"/>
      <c r="AJ307" s="52"/>
      <c r="AK307" s="52">
        <v>16</v>
      </c>
      <c r="AR307" s="52"/>
      <c r="AX307" s="3"/>
      <c r="AY307" s="52"/>
      <c r="BA307" s="3"/>
      <c r="BB307" s="52"/>
      <c r="BD307" s="4"/>
      <c r="BK307"/>
      <c r="BL307" s="52"/>
      <c r="BT307" s="52"/>
      <c r="BU307" s="52"/>
      <c r="BV307" s="52"/>
    </row>
    <row r="308" spans="1:74" x14ac:dyDescent="0.25">
      <c r="A308" s="52" t="s">
        <v>353</v>
      </c>
      <c r="B308" s="52">
        <v>10</v>
      </c>
      <c r="C308" s="176"/>
      <c r="D308" s="175"/>
      <c r="E308" s="52"/>
      <c r="F308" s="52"/>
      <c r="G308" s="52"/>
      <c r="H308" s="52"/>
      <c r="I308" s="52">
        <v>1</v>
      </c>
      <c r="J308" s="52">
        <v>1</v>
      </c>
      <c r="K308" s="52">
        <v>1</v>
      </c>
      <c r="L308" s="52">
        <v>1</v>
      </c>
      <c r="M308" s="52">
        <v>1</v>
      </c>
      <c r="N308" s="52">
        <v>2</v>
      </c>
      <c r="O308" s="52">
        <v>2</v>
      </c>
      <c r="P308" s="52">
        <v>2</v>
      </c>
      <c r="Q308" s="52">
        <v>1</v>
      </c>
      <c r="R308" s="52">
        <v>1</v>
      </c>
      <c r="S308" s="52">
        <v>4</v>
      </c>
      <c r="T308" s="52">
        <v>2</v>
      </c>
      <c r="U308" s="52">
        <v>2</v>
      </c>
      <c r="V308" s="52">
        <v>4</v>
      </c>
      <c r="W308" s="52">
        <v>2</v>
      </c>
      <c r="X308" s="52">
        <v>3</v>
      </c>
      <c r="Y308" s="52">
        <v>2</v>
      </c>
      <c r="Z308" s="52">
        <v>1</v>
      </c>
      <c r="AA308" s="52">
        <v>3</v>
      </c>
      <c r="AB308" s="52"/>
      <c r="AC308" s="52"/>
      <c r="AD308" s="52"/>
      <c r="AE308" s="52"/>
      <c r="AF308" s="3"/>
      <c r="AH308" s="52"/>
      <c r="AI308" s="52"/>
      <c r="AJ308" s="52"/>
      <c r="AK308" s="52">
        <v>16</v>
      </c>
      <c r="AX308" s="3"/>
      <c r="AY308" s="52"/>
      <c r="BA308" s="3"/>
      <c r="BD308" s="4"/>
      <c r="BK308"/>
      <c r="BT308" s="52"/>
      <c r="BU308" s="52"/>
    </row>
    <row r="309" spans="1:74" x14ac:dyDescent="0.25">
      <c r="A309" s="53" t="s">
        <v>354</v>
      </c>
      <c r="B309" s="53">
        <v>9</v>
      </c>
      <c r="C309" s="176"/>
      <c r="D309" s="175"/>
      <c r="E309" s="53"/>
      <c r="F309" s="53"/>
      <c r="G309" s="53"/>
      <c r="H309" s="53">
        <v>2</v>
      </c>
      <c r="I309" s="53">
        <v>5</v>
      </c>
      <c r="J309" s="53">
        <v>3</v>
      </c>
      <c r="K309" s="53">
        <v>1</v>
      </c>
      <c r="L309" s="53">
        <v>1</v>
      </c>
      <c r="M309" s="53">
        <v>1</v>
      </c>
      <c r="N309" s="53">
        <v>3</v>
      </c>
      <c r="O309" s="53">
        <v>3</v>
      </c>
      <c r="P309" s="53">
        <v>4</v>
      </c>
      <c r="Q309" s="53">
        <v>1</v>
      </c>
      <c r="R309" s="53">
        <v>1</v>
      </c>
      <c r="S309" s="53">
        <v>1</v>
      </c>
      <c r="T309" s="53">
        <v>1</v>
      </c>
      <c r="U309" s="53">
        <v>1</v>
      </c>
      <c r="V309" s="53">
        <v>4</v>
      </c>
      <c r="W309" s="53">
        <v>6</v>
      </c>
      <c r="X309" s="53">
        <v>3</v>
      </c>
      <c r="Y309" s="53">
        <v>2</v>
      </c>
      <c r="Z309" s="53">
        <v>6</v>
      </c>
      <c r="AA309" s="53">
        <v>1</v>
      </c>
      <c r="AB309" s="53"/>
      <c r="AC309" s="53"/>
      <c r="AD309" s="53"/>
      <c r="AE309" s="53"/>
      <c r="AF309" s="3"/>
      <c r="AH309" s="53"/>
      <c r="AI309" s="53"/>
      <c r="AJ309" s="53"/>
      <c r="AK309" s="53">
        <v>14</v>
      </c>
      <c r="AR309" s="53"/>
      <c r="AX309" s="3"/>
      <c r="AY309" s="53"/>
      <c r="BA309" s="3"/>
      <c r="BB309" s="53"/>
      <c r="BD309" s="4"/>
      <c r="BK309"/>
      <c r="BL309" s="53"/>
      <c r="BT309" s="53"/>
      <c r="BU309" s="53"/>
      <c r="BV309" s="53"/>
    </row>
    <row r="310" spans="1:74" x14ac:dyDescent="0.25">
      <c r="A310" s="54" t="s">
        <v>355</v>
      </c>
      <c r="B310" s="54">
        <v>10</v>
      </c>
      <c r="C310" s="176"/>
      <c r="D310" s="175"/>
      <c r="E310" s="54"/>
      <c r="F310" s="54"/>
      <c r="G310" s="54"/>
      <c r="H310" s="54"/>
      <c r="I310" s="54">
        <v>1</v>
      </c>
      <c r="J310" s="54">
        <v>3</v>
      </c>
      <c r="K310" s="54">
        <v>1</v>
      </c>
      <c r="L310" s="54">
        <v>1</v>
      </c>
      <c r="M310" s="54">
        <v>1</v>
      </c>
      <c r="N310" s="54">
        <v>1</v>
      </c>
      <c r="O310" s="54">
        <v>1</v>
      </c>
      <c r="P310" s="54">
        <v>2</v>
      </c>
      <c r="Q310" s="54">
        <v>1</v>
      </c>
      <c r="R310" s="54">
        <v>3</v>
      </c>
      <c r="S310" s="54">
        <v>1</v>
      </c>
      <c r="T310" s="54">
        <v>2</v>
      </c>
      <c r="U310" s="54">
        <v>1</v>
      </c>
      <c r="V310" s="54">
        <v>1</v>
      </c>
      <c r="W310" s="54">
        <v>1</v>
      </c>
      <c r="X310" s="54">
        <v>3</v>
      </c>
      <c r="Y310" s="54">
        <v>1</v>
      </c>
      <c r="Z310" s="54">
        <v>1</v>
      </c>
      <c r="AA310" s="54">
        <v>3</v>
      </c>
      <c r="AB310" s="54">
        <v>3</v>
      </c>
      <c r="AC310" s="54">
        <v>1</v>
      </c>
      <c r="AD310" s="54">
        <v>1</v>
      </c>
      <c r="AE310" s="54">
        <v>6</v>
      </c>
      <c r="AF310" s="3">
        <v>7</v>
      </c>
      <c r="AG310" s="75">
        <v>1</v>
      </c>
      <c r="AH310" s="54">
        <v>1</v>
      </c>
      <c r="AI310" s="54"/>
      <c r="AJ310" s="54"/>
      <c r="AK310" s="54">
        <v>19</v>
      </c>
      <c r="AX310" s="3"/>
      <c r="AY310" s="54"/>
      <c r="BA310" s="3"/>
      <c r="BD310" s="4"/>
      <c r="BK310"/>
      <c r="BT310" s="54"/>
      <c r="BU310" s="54"/>
    </row>
    <row r="311" spans="1:74" x14ac:dyDescent="0.25">
      <c r="A311" s="54" t="s">
        <v>356</v>
      </c>
      <c r="B311" s="54">
        <v>9</v>
      </c>
      <c r="C311" s="176"/>
      <c r="D311" s="175"/>
      <c r="E311" s="54"/>
      <c r="F311" s="54"/>
      <c r="G311" s="54"/>
      <c r="H311" s="54">
        <v>1</v>
      </c>
      <c r="I311" s="54">
        <v>1</v>
      </c>
      <c r="J311" s="54">
        <v>1</v>
      </c>
      <c r="K311" s="54">
        <v>1</v>
      </c>
      <c r="L311" s="54">
        <v>1</v>
      </c>
      <c r="M311" s="54">
        <v>1</v>
      </c>
      <c r="N311" s="54">
        <v>1</v>
      </c>
      <c r="O311" s="54">
        <v>1</v>
      </c>
      <c r="P311" s="54">
        <v>2</v>
      </c>
      <c r="Q311" s="54">
        <v>2</v>
      </c>
      <c r="R311" s="54">
        <v>2</v>
      </c>
      <c r="S311" s="54">
        <v>1</v>
      </c>
      <c r="T311" s="54">
        <v>2</v>
      </c>
      <c r="U311" s="54">
        <v>1</v>
      </c>
      <c r="V311" s="54">
        <v>4</v>
      </c>
      <c r="W311" s="54">
        <v>3</v>
      </c>
      <c r="X311" s="54">
        <v>7</v>
      </c>
      <c r="Y311" s="54">
        <v>4</v>
      </c>
      <c r="Z311" s="54">
        <v>1</v>
      </c>
      <c r="AA311" s="54">
        <v>3</v>
      </c>
      <c r="AB311" s="54">
        <v>4</v>
      </c>
      <c r="AC311" s="54">
        <v>1</v>
      </c>
      <c r="AD311" s="54"/>
      <c r="AE311" s="54"/>
      <c r="AF311" s="3"/>
      <c r="AH311" s="54"/>
      <c r="AI311" s="54"/>
      <c r="AJ311" s="54"/>
      <c r="AK311" s="54">
        <v>16</v>
      </c>
      <c r="AR311" s="54"/>
      <c r="AX311" s="3"/>
      <c r="AY311" s="54"/>
      <c r="BA311" s="3"/>
      <c r="BB311" s="54"/>
      <c r="BD311" s="4"/>
      <c r="BK311"/>
      <c r="BL311" s="54"/>
      <c r="BT311" s="54"/>
      <c r="BU311" s="54"/>
      <c r="BV311" s="54"/>
    </row>
    <row r="312" spans="1:74" x14ac:dyDescent="0.25">
      <c r="A312" s="55" t="s">
        <v>357</v>
      </c>
      <c r="B312" s="55">
        <v>10</v>
      </c>
      <c r="C312" s="176"/>
      <c r="D312" s="175"/>
      <c r="E312" s="55"/>
      <c r="F312" s="55"/>
      <c r="G312" s="55"/>
      <c r="H312" s="55"/>
      <c r="I312" s="55">
        <v>2</v>
      </c>
      <c r="J312" s="55">
        <v>2</v>
      </c>
      <c r="K312" s="55">
        <v>2</v>
      </c>
      <c r="L312" s="55">
        <v>1</v>
      </c>
      <c r="M312" s="55">
        <v>2</v>
      </c>
      <c r="N312" s="55">
        <v>1</v>
      </c>
      <c r="O312" s="55">
        <v>1</v>
      </c>
      <c r="P312" s="55">
        <v>1</v>
      </c>
      <c r="Q312" s="55">
        <v>2</v>
      </c>
      <c r="R312" s="55">
        <v>1</v>
      </c>
      <c r="S312" s="55">
        <v>2</v>
      </c>
      <c r="T312" s="55">
        <v>2</v>
      </c>
      <c r="U312" s="55">
        <v>1</v>
      </c>
      <c r="V312" s="55">
        <v>1</v>
      </c>
      <c r="W312" s="55">
        <v>1</v>
      </c>
      <c r="X312" s="55">
        <v>2</v>
      </c>
      <c r="Y312" s="55">
        <v>2</v>
      </c>
      <c r="Z312" s="55">
        <v>1</v>
      </c>
      <c r="AA312" s="55">
        <v>2</v>
      </c>
      <c r="AB312" s="55">
        <v>1</v>
      </c>
      <c r="AC312" s="55">
        <v>2</v>
      </c>
      <c r="AD312" s="55">
        <v>5</v>
      </c>
      <c r="AE312" s="55">
        <v>14</v>
      </c>
      <c r="AF312" s="3">
        <v>3</v>
      </c>
      <c r="AH312" s="55"/>
      <c r="AI312" s="55"/>
      <c r="AJ312" s="55"/>
      <c r="AK312" s="55">
        <v>20</v>
      </c>
      <c r="AX312" s="3"/>
      <c r="AY312" s="55"/>
      <c r="BA312" s="3"/>
      <c r="BD312" s="4"/>
      <c r="BK312"/>
      <c r="BT312" s="55"/>
      <c r="BU312" s="55"/>
    </row>
    <row r="313" spans="1:74" x14ac:dyDescent="0.25">
      <c r="A313" s="56" t="s">
        <v>358</v>
      </c>
      <c r="B313" s="56">
        <v>8</v>
      </c>
      <c r="C313" s="176"/>
      <c r="D313" s="175"/>
      <c r="E313" s="56"/>
      <c r="F313" s="56"/>
      <c r="G313" s="56">
        <v>1</v>
      </c>
      <c r="H313" s="56">
        <v>1</v>
      </c>
      <c r="I313" s="56">
        <v>2</v>
      </c>
      <c r="J313" s="56">
        <v>1</v>
      </c>
      <c r="K313" s="56">
        <v>1</v>
      </c>
      <c r="L313" s="56">
        <v>1</v>
      </c>
      <c r="M313" s="56">
        <v>1</v>
      </c>
      <c r="N313" s="56">
        <v>3</v>
      </c>
      <c r="O313" s="56">
        <v>3</v>
      </c>
      <c r="P313" s="56">
        <v>3</v>
      </c>
      <c r="Q313" s="56">
        <v>2</v>
      </c>
      <c r="R313" s="56">
        <v>1</v>
      </c>
      <c r="S313" s="56">
        <v>6</v>
      </c>
      <c r="T313" s="56">
        <v>2</v>
      </c>
      <c r="U313" s="56">
        <v>1</v>
      </c>
      <c r="V313" s="56">
        <v>2</v>
      </c>
      <c r="W313" s="56">
        <v>1</v>
      </c>
      <c r="X313" s="56">
        <v>2</v>
      </c>
      <c r="Y313" s="56">
        <v>4</v>
      </c>
      <c r="Z313" s="56">
        <v>2</v>
      </c>
      <c r="AA313" s="56">
        <v>4</v>
      </c>
      <c r="AB313" s="56">
        <v>2</v>
      </c>
      <c r="AC313" s="56">
        <v>1</v>
      </c>
      <c r="AD313" s="56"/>
      <c r="AE313" s="56"/>
      <c r="AF313" s="3"/>
      <c r="AH313" s="56"/>
      <c r="AI313" s="56"/>
      <c r="AJ313" s="56"/>
      <c r="AK313" s="56">
        <v>15</v>
      </c>
      <c r="AQ313" s="56"/>
      <c r="AR313" s="56"/>
      <c r="AX313" s="3"/>
      <c r="AY313" s="56"/>
      <c r="BA313" s="3"/>
      <c r="BB313" s="56"/>
      <c r="BD313" s="4"/>
      <c r="BK313"/>
      <c r="BL313" s="56"/>
      <c r="BT313" s="56"/>
      <c r="BU313" s="56"/>
      <c r="BV313" s="56"/>
    </row>
    <row r="314" spans="1:74" x14ac:dyDescent="0.25">
      <c r="A314" s="57" t="s">
        <v>359</v>
      </c>
      <c r="B314" s="57">
        <v>9</v>
      </c>
      <c r="C314" s="176"/>
      <c r="D314" s="175"/>
      <c r="E314" s="57"/>
      <c r="F314" s="57"/>
      <c r="G314" s="57"/>
      <c r="H314" s="57">
        <v>1</v>
      </c>
      <c r="I314" s="57">
        <v>1</v>
      </c>
      <c r="J314" s="57">
        <v>2</v>
      </c>
      <c r="K314" s="57">
        <v>1</v>
      </c>
      <c r="L314" s="57">
        <v>1</v>
      </c>
      <c r="M314" s="57">
        <v>1</v>
      </c>
      <c r="N314" s="57">
        <v>3</v>
      </c>
      <c r="O314" s="57">
        <v>1</v>
      </c>
      <c r="P314" s="57">
        <v>2</v>
      </c>
      <c r="Q314" s="57">
        <v>1</v>
      </c>
      <c r="R314" s="57">
        <v>5</v>
      </c>
      <c r="S314" s="57">
        <v>1</v>
      </c>
      <c r="T314" s="57">
        <v>1</v>
      </c>
      <c r="U314" s="57">
        <v>1</v>
      </c>
      <c r="V314" s="57">
        <v>1</v>
      </c>
      <c r="W314" s="57">
        <v>1</v>
      </c>
      <c r="X314" s="57">
        <v>1</v>
      </c>
      <c r="Y314" s="57">
        <v>1</v>
      </c>
      <c r="Z314" s="57">
        <v>1</v>
      </c>
      <c r="AA314" s="57">
        <v>3</v>
      </c>
      <c r="AB314" s="57">
        <v>3</v>
      </c>
      <c r="AC314" s="57">
        <v>3</v>
      </c>
      <c r="AD314" s="57">
        <v>1</v>
      </c>
      <c r="AE314" s="57">
        <v>8</v>
      </c>
      <c r="AF314" s="3">
        <v>7</v>
      </c>
      <c r="AH314" s="57"/>
      <c r="AI314" s="57"/>
      <c r="AJ314" s="57"/>
      <c r="AK314" s="57">
        <v>20</v>
      </c>
      <c r="AR314" s="57"/>
      <c r="AX314" s="3"/>
      <c r="AY314" s="57"/>
      <c r="BA314" s="3"/>
      <c r="BB314" s="57"/>
      <c r="BD314" s="4"/>
      <c r="BK314"/>
      <c r="BL314" s="57"/>
      <c r="BT314" s="57"/>
      <c r="BU314" s="57"/>
      <c r="BV314" s="57"/>
    </row>
    <row r="315" spans="1:74" x14ac:dyDescent="0.25">
      <c r="A315" s="58" t="s">
        <v>360</v>
      </c>
      <c r="B315" s="58">
        <v>9</v>
      </c>
      <c r="C315" s="176"/>
      <c r="D315" s="175"/>
      <c r="E315" s="58"/>
      <c r="F315" s="58"/>
      <c r="G315" s="58"/>
      <c r="H315" s="58">
        <v>1</v>
      </c>
      <c r="I315" s="58">
        <v>1</v>
      </c>
      <c r="J315" s="58">
        <v>1</v>
      </c>
      <c r="K315" s="58">
        <v>1</v>
      </c>
      <c r="L315" s="58">
        <v>1</v>
      </c>
      <c r="M315" s="58">
        <v>1</v>
      </c>
      <c r="N315" s="58">
        <v>2</v>
      </c>
      <c r="O315" s="58">
        <v>1</v>
      </c>
      <c r="P315" s="58">
        <v>2</v>
      </c>
      <c r="Q315" s="58">
        <v>1</v>
      </c>
      <c r="R315" s="58">
        <v>2</v>
      </c>
      <c r="S315" s="58">
        <v>2</v>
      </c>
      <c r="T315" s="58">
        <v>1</v>
      </c>
      <c r="U315" s="58">
        <v>2</v>
      </c>
      <c r="V315" s="58">
        <v>3</v>
      </c>
      <c r="W315" s="58">
        <v>1</v>
      </c>
      <c r="X315" s="58">
        <v>1</v>
      </c>
      <c r="Y315" s="58">
        <v>1</v>
      </c>
      <c r="Z315" s="58">
        <v>1</v>
      </c>
      <c r="AA315" s="58">
        <v>5</v>
      </c>
      <c r="AB315" s="58">
        <v>4</v>
      </c>
      <c r="AC315" s="58">
        <v>3</v>
      </c>
      <c r="AD315" s="58">
        <v>5</v>
      </c>
      <c r="AE315" s="58"/>
      <c r="AF315" s="3"/>
      <c r="AH315" s="58"/>
      <c r="AI315" s="58"/>
      <c r="AJ315" s="58"/>
      <c r="AK315" s="58">
        <v>19</v>
      </c>
      <c r="AR315" s="58"/>
      <c r="AX315" s="3"/>
      <c r="AY315" s="58"/>
      <c r="BA315" s="3"/>
      <c r="BB315" s="58"/>
      <c r="BD315" s="4"/>
      <c r="BK315"/>
      <c r="BL315" s="58"/>
      <c r="BT315" s="58"/>
      <c r="BU315" s="58"/>
      <c r="BV315" s="58"/>
    </row>
    <row r="316" spans="1:74" x14ac:dyDescent="0.25">
      <c r="A316" s="59" t="s">
        <v>361</v>
      </c>
      <c r="B316" s="59">
        <v>8</v>
      </c>
      <c r="C316" s="176"/>
      <c r="D316" s="175"/>
      <c r="E316" s="59"/>
      <c r="F316" s="59"/>
      <c r="G316" s="59">
        <v>3</v>
      </c>
      <c r="H316" s="59">
        <v>1</v>
      </c>
      <c r="I316" s="59">
        <v>3</v>
      </c>
      <c r="J316" s="59">
        <v>1</v>
      </c>
      <c r="K316" s="59">
        <v>1</v>
      </c>
      <c r="L316" s="59">
        <v>7</v>
      </c>
      <c r="M316" s="59">
        <v>2</v>
      </c>
      <c r="N316" s="59">
        <v>1</v>
      </c>
      <c r="O316" s="59">
        <v>1</v>
      </c>
      <c r="P316" s="59">
        <v>2</v>
      </c>
      <c r="Q316" s="59">
        <v>2</v>
      </c>
      <c r="R316" s="59">
        <v>2</v>
      </c>
      <c r="S316" s="59">
        <v>2</v>
      </c>
      <c r="T316" s="59">
        <v>4</v>
      </c>
      <c r="U316" s="59">
        <v>1</v>
      </c>
      <c r="V316" s="59">
        <v>1</v>
      </c>
      <c r="W316" s="59">
        <v>3</v>
      </c>
      <c r="X316" s="59">
        <v>27</v>
      </c>
      <c r="Y316" s="59"/>
      <c r="Z316" s="59"/>
      <c r="AA316" s="59"/>
      <c r="AB316" s="59"/>
      <c r="AC316" s="59"/>
      <c r="AD316" s="59"/>
      <c r="AE316" s="59"/>
      <c r="AF316" s="3"/>
      <c r="AH316" s="59"/>
      <c r="AI316" s="59"/>
      <c r="AJ316" s="59"/>
      <c r="AK316" s="59">
        <v>13</v>
      </c>
      <c r="AQ316" s="59"/>
      <c r="AR316" s="59"/>
      <c r="AX316" s="3"/>
      <c r="AY316" s="59"/>
      <c r="BA316" s="3"/>
      <c r="BB316" s="59"/>
      <c r="BD316" s="4"/>
      <c r="BK316"/>
      <c r="BL316" s="59"/>
      <c r="BT316" s="59"/>
      <c r="BU316" s="59"/>
      <c r="BV316" s="59"/>
    </row>
    <row r="317" spans="1:74" x14ac:dyDescent="0.25">
      <c r="A317" s="60" t="s">
        <v>362</v>
      </c>
      <c r="B317" s="60">
        <v>9</v>
      </c>
      <c r="C317" s="176"/>
      <c r="D317" s="175"/>
      <c r="E317" s="60"/>
      <c r="F317" s="60"/>
      <c r="G317" s="60"/>
      <c r="H317" s="60">
        <v>1</v>
      </c>
      <c r="I317" s="60">
        <v>3</v>
      </c>
      <c r="J317" s="60">
        <v>2</v>
      </c>
      <c r="K317" s="60">
        <v>1</v>
      </c>
      <c r="L317" s="60">
        <v>2</v>
      </c>
      <c r="M317" s="60">
        <v>1</v>
      </c>
      <c r="N317" s="60">
        <v>1</v>
      </c>
      <c r="O317" s="60">
        <v>3</v>
      </c>
      <c r="P317" s="60">
        <v>4</v>
      </c>
      <c r="Q317" s="60">
        <v>2</v>
      </c>
      <c r="R317" s="60">
        <v>2</v>
      </c>
      <c r="S317" s="60">
        <v>2</v>
      </c>
      <c r="T317" s="60">
        <v>3</v>
      </c>
      <c r="U317" s="60">
        <v>2</v>
      </c>
      <c r="V317" s="60">
        <v>3</v>
      </c>
      <c r="W317" s="60">
        <v>1</v>
      </c>
      <c r="X317" s="60">
        <v>6</v>
      </c>
      <c r="Y317" s="60">
        <v>2</v>
      </c>
      <c r="Z317" s="60">
        <v>4</v>
      </c>
      <c r="AA317" s="60">
        <v>1</v>
      </c>
      <c r="AB317" s="60">
        <v>8</v>
      </c>
      <c r="AC317" s="60">
        <v>3</v>
      </c>
      <c r="AD317" s="60">
        <v>8</v>
      </c>
      <c r="AE317" s="60"/>
      <c r="AF317" s="3"/>
      <c r="AH317" s="60"/>
      <c r="AI317" s="60"/>
      <c r="AJ317" s="60"/>
      <c r="AK317" s="60">
        <v>14</v>
      </c>
      <c r="AR317" s="60"/>
      <c r="AX317" s="3"/>
      <c r="AY317" s="60"/>
      <c r="BA317" s="3"/>
      <c r="BB317" s="60"/>
      <c r="BD317" s="4"/>
      <c r="BK317"/>
      <c r="BL317" s="60"/>
      <c r="BT317" s="60"/>
      <c r="BU317" s="60"/>
      <c r="BV317" s="60"/>
    </row>
    <row r="318" spans="1:74" x14ac:dyDescent="0.25">
      <c r="A318" s="61" t="s">
        <v>363</v>
      </c>
      <c r="B318" s="61">
        <v>7</v>
      </c>
      <c r="C318" s="176"/>
      <c r="D318" s="175"/>
      <c r="E318" s="61"/>
      <c r="F318" s="61">
        <v>2</v>
      </c>
      <c r="G318" s="61">
        <v>1</v>
      </c>
      <c r="H318" s="61">
        <v>1</v>
      </c>
      <c r="I318" s="61">
        <v>2</v>
      </c>
      <c r="J318" s="61">
        <v>1</v>
      </c>
      <c r="K318" s="61">
        <v>1</v>
      </c>
      <c r="L318" s="61">
        <v>1</v>
      </c>
      <c r="M318" s="61">
        <v>1</v>
      </c>
      <c r="N318" s="61">
        <v>1</v>
      </c>
      <c r="O318" s="61">
        <v>3</v>
      </c>
      <c r="P318" s="61">
        <v>1</v>
      </c>
      <c r="Q318" s="61">
        <v>4</v>
      </c>
      <c r="R318" s="61">
        <v>1</v>
      </c>
      <c r="S318" s="61">
        <v>3</v>
      </c>
      <c r="T318" s="61">
        <v>1</v>
      </c>
      <c r="U318" s="61">
        <v>1</v>
      </c>
      <c r="V318" s="61">
        <v>2</v>
      </c>
      <c r="W318" s="61">
        <v>2</v>
      </c>
      <c r="X318" s="61"/>
      <c r="Y318" s="61"/>
      <c r="Z318" s="61"/>
      <c r="AA318" s="61"/>
      <c r="AB318" s="61"/>
      <c r="AC318" s="61"/>
      <c r="AD318" s="61"/>
      <c r="AE318" s="61"/>
      <c r="AF318" s="3"/>
      <c r="AH318" s="61"/>
      <c r="AI318" s="61"/>
      <c r="AJ318" s="61"/>
      <c r="AK318" s="61">
        <v>18</v>
      </c>
      <c r="AM318" s="8"/>
      <c r="AN318" s="61"/>
      <c r="AO318" s="61"/>
      <c r="AP318" s="8"/>
      <c r="AQ318" s="61"/>
      <c r="AR318" s="61"/>
      <c r="AS318" s="61"/>
      <c r="AT318" s="61"/>
      <c r="AU318" s="61"/>
      <c r="AV318" s="61"/>
      <c r="AW318" s="61"/>
      <c r="AX318" s="3"/>
      <c r="AY318" s="61"/>
      <c r="AZ318" s="61"/>
      <c r="BA318" s="3"/>
      <c r="BB318" s="61"/>
      <c r="BC318" s="61"/>
      <c r="BD318" s="3"/>
      <c r="BE318" s="61"/>
      <c r="BF318" s="61"/>
      <c r="BG318" s="61"/>
      <c r="BH318" s="61"/>
      <c r="BI318" s="61"/>
      <c r="BJ318" s="61"/>
      <c r="BK318" s="61"/>
      <c r="BL318" s="61"/>
      <c r="BM318" s="61"/>
      <c r="BN318" s="61"/>
      <c r="BO318" s="61"/>
      <c r="BP318" s="61"/>
      <c r="BQ318" s="61"/>
      <c r="BR318" s="61"/>
      <c r="BT318" s="61"/>
      <c r="BU318" s="61"/>
      <c r="BV318" s="61"/>
    </row>
    <row r="319" spans="1:74" x14ac:dyDescent="0.25">
      <c r="A319" s="62" t="s">
        <v>364</v>
      </c>
      <c r="B319" s="62">
        <v>9</v>
      </c>
      <c r="C319" s="176"/>
      <c r="D319" s="175"/>
      <c r="E319" s="62"/>
      <c r="F319" s="62"/>
      <c r="G319" s="62"/>
      <c r="H319" s="62">
        <v>2</v>
      </c>
      <c r="I319" s="62">
        <v>2</v>
      </c>
      <c r="J319" s="62">
        <v>1</v>
      </c>
      <c r="K319" s="62">
        <v>1</v>
      </c>
      <c r="L319" s="62">
        <v>1</v>
      </c>
      <c r="M319" s="62">
        <v>4</v>
      </c>
      <c r="N319" s="62">
        <v>1</v>
      </c>
      <c r="O319" s="62">
        <v>1</v>
      </c>
      <c r="P319" s="62">
        <v>1</v>
      </c>
      <c r="Q319" s="62">
        <v>2</v>
      </c>
      <c r="R319" s="62">
        <v>4</v>
      </c>
      <c r="S319" s="62">
        <v>3</v>
      </c>
      <c r="T319" s="62">
        <v>2</v>
      </c>
      <c r="U319" s="62">
        <v>5</v>
      </c>
      <c r="V319" s="62">
        <v>6</v>
      </c>
      <c r="W319" s="62">
        <v>4</v>
      </c>
      <c r="X319" s="62">
        <v>5</v>
      </c>
      <c r="Y319" s="62">
        <v>2</v>
      </c>
      <c r="Z319" s="62">
        <v>7</v>
      </c>
      <c r="AA319" s="62"/>
      <c r="AB319" s="62"/>
      <c r="AC319" s="62"/>
      <c r="AD319" s="62"/>
      <c r="AE319" s="62"/>
      <c r="AF319" s="3"/>
      <c r="AH319" s="62"/>
      <c r="AI319" s="62"/>
      <c r="AJ319" s="62"/>
      <c r="AK319" s="62">
        <v>14</v>
      </c>
      <c r="AR319" s="62"/>
      <c r="AX319" s="3"/>
      <c r="AY319" s="62"/>
      <c r="BA319" s="3"/>
      <c r="BB319" s="62"/>
      <c r="BD319" s="4"/>
      <c r="BK319"/>
      <c r="BL319" s="62"/>
      <c r="BT319" s="62"/>
      <c r="BU319" s="62"/>
      <c r="BV319" s="62"/>
    </row>
    <row r="320" spans="1:74" x14ac:dyDescent="0.25">
      <c r="A320" s="62" t="s">
        <v>365</v>
      </c>
      <c r="B320" s="62">
        <v>9</v>
      </c>
      <c r="C320" s="176"/>
      <c r="D320" s="175"/>
      <c r="E320" s="62"/>
      <c r="F320" s="62"/>
      <c r="G320" s="62"/>
      <c r="H320" s="62">
        <v>3</v>
      </c>
      <c r="I320" s="62">
        <v>1</v>
      </c>
      <c r="J320" s="62">
        <v>1</v>
      </c>
      <c r="K320" s="62">
        <v>1</v>
      </c>
      <c r="L320" s="62">
        <v>1</v>
      </c>
      <c r="M320" s="62">
        <v>1</v>
      </c>
      <c r="N320" s="62">
        <v>1</v>
      </c>
      <c r="O320" s="62">
        <v>2</v>
      </c>
      <c r="P320" s="62">
        <v>1</v>
      </c>
      <c r="Q320" s="62">
        <v>1</v>
      </c>
      <c r="R320" s="62">
        <v>1</v>
      </c>
      <c r="S320" s="62">
        <v>3</v>
      </c>
      <c r="T320" s="62">
        <v>1</v>
      </c>
      <c r="U320" s="62">
        <v>2</v>
      </c>
      <c r="V320" s="62">
        <v>4</v>
      </c>
      <c r="W320" s="62">
        <v>2</v>
      </c>
      <c r="X320" s="62">
        <v>3</v>
      </c>
      <c r="Y320" s="62"/>
      <c r="Z320" s="62"/>
      <c r="AA320" s="62"/>
      <c r="AB320" s="62"/>
      <c r="AC320" s="62"/>
      <c r="AD320" s="62"/>
      <c r="AE320" s="62"/>
      <c r="AF320" s="3"/>
      <c r="AH320" s="62"/>
      <c r="AI320" s="62"/>
      <c r="AJ320" s="62"/>
      <c r="AK320" s="62">
        <v>17</v>
      </c>
      <c r="AR320" s="62"/>
      <c r="AX320" s="3"/>
      <c r="AY320" s="62"/>
      <c r="BA320" s="3"/>
      <c r="BB320" s="62"/>
      <c r="BD320" s="4"/>
      <c r="BK320"/>
      <c r="BL320" s="62"/>
      <c r="BT320" s="62"/>
      <c r="BU320" s="62"/>
      <c r="BV320" s="62"/>
    </row>
    <row r="321" spans="1:74" x14ac:dyDescent="0.25">
      <c r="A321" s="63" t="s">
        <v>366</v>
      </c>
      <c r="B321" s="63">
        <v>9</v>
      </c>
      <c r="C321" s="176"/>
      <c r="D321" s="175"/>
      <c r="E321" s="63"/>
      <c r="F321" s="63"/>
      <c r="G321" s="63"/>
      <c r="H321" s="63">
        <v>3</v>
      </c>
      <c r="I321" s="63">
        <v>2</v>
      </c>
      <c r="J321" s="63">
        <v>1</v>
      </c>
      <c r="K321" s="63">
        <v>2</v>
      </c>
      <c r="L321" s="63">
        <v>1</v>
      </c>
      <c r="M321" s="63">
        <v>1</v>
      </c>
      <c r="N321" s="63">
        <v>1</v>
      </c>
      <c r="O321" s="63">
        <v>1</v>
      </c>
      <c r="P321" s="63">
        <v>2</v>
      </c>
      <c r="Q321" s="63">
        <v>2</v>
      </c>
      <c r="R321" s="63">
        <v>3</v>
      </c>
      <c r="S321" s="63">
        <v>1</v>
      </c>
      <c r="T321" s="63">
        <v>1</v>
      </c>
      <c r="U321" s="63">
        <v>2</v>
      </c>
      <c r="V321" s="63">
        <v>2</v>
      </c>
      <c r="W321" s="63">
        <v>1</v>
      </c>
      <c r="X321" s="63">
        <v>3</v>
      </c>
      <c r="Y321" s="63">
        <v>9</v>
      </c>
      <c r="Z321" s="63">
        <v>1</v>
      </c>
      <c r="AA321" s="63">
        <v>6</v>
      </c>
      <c r="AB321" s="63">
        <v>3</v>
      </c>
      <c r="AC321" s="63">
        <v>2</v>
      </c>
      <c r="AD321" s="63">
        <v>10</v>
      </c>
      <c r="AE321" s="63">
        <v>1</v>
      </c>
      <c r="AF321" s="3"/>
      <c r="AH321" s="63"/>
      <c r="AI321" s="63"/>
      <c r="AJ321" s="63"/>
      <c r="AK321" s="63">
        <v>17</v>
      </c>
      <c r="AR321" s="63"/>
      <c r="AX321" s="3"/>
      <c r="AY321" s="63"/>
      <c r="BA321" s="3"/>
      <c r="BB321" s="63"/>
      <c r="BD321" s="4"/>
      <c r="BK321"/>
      <c r="BL321" s="63"/>
      <c r="BT321" s="63"/>
      <c r="BU321" s="63"/>
      <c r="BV321" s="63"/>
    </row>
    <row r="322" spans="1:74" x14ac:dyDescent="0.25">
      <c r="A322" s="65" t="s">
        <v>367</v>
      </c>
      <c r="B322" s="65">
        <v>9</v>
      </c>
      <c r="C322" s="176"/>
      <c r="D322" s="175"/>
      <c r="E322" s="65"/>
      <c r="F322" s="65"/>
      <c r="G322" s="65"/>
      <c r="H322" s="65">
        <v>1</v>
      </c>
      <c r="I322" s="65">
        <v>1</v>
      </c>
      <c r="J322" s="65">
        <v>1</v>
      </c>
      <c r="K322" s="65">
        <v>2</v>
      </c>
      <c r="L322" s="65">
        <v>1</v>
      </c>
      <c r="M322" s="65">
        <v>2</v>
      </c>
      <c r="N322" s="65">
        <v>1</v>
      </c>
      <c r="O322" s="65">
        <v>1</v>
      </c>
      <c r="P322" s="65">
        <v>3</v>
      </c>
      <c r="Q322" s="65">
        <v>1</v>
      </c>
      <c r="R322" s="65">
        <v>4</v>
      </c>
      <c r="S322" s="65">
        <v>1</v>
      </c>
      <c r="T322" s="65">
        <v>2</v>
      </c>
      <c r="U322" s="65">
        <v>1</v>
      </c>
      <c r="V322" s="65">
        <v>3</v>
      </c>
      <c r="W322" s="65">
        <v>6</v>
      </c>
      <c r="X322" s="65">
        <v>2</v>
      </c>
      <c r="Y322" s="65">
        <v>2</v>
      </c>
      <c r="Z322" s="65">
        <v>5</v>
      </c>
      <c r="AA322" s="65">
        <v>3</v>
      </c>
      <c r="AB322" s="65">
        <v>1</v>
      </c>
      <c r="AC322" s="65">
        <v>6</v>
      </c>
      <c r="AD322" s="65">
        <v>2</v>
      </c>
      <c r="AE322" s="65"/>
      <c r="AF322" s="3"/>
      <c r="AH322" s="65"/>
      <c r="AI322" s="65"/>
      <c r="AJ322" s="65"/>
      <c r="AK322" s="65">
        <v>15</v>
      </c>
      <c r="AR322" s="65"/>
      <c r="AX322" s="3"/>
      <c r="AY322" s="65"/>
      <c r="BA322" s="3"/>
      <c r="BB322" s="65"/>
      <c r="BD322" s="4"/>
      <c r="BK322"/>
      <c r="BL322" s="65"/>
      <c r="BT322" s="65"/>
      <c r="BU322" s="65"/>
      <c r="BV322" s="65"/>
    </row>
    <row r="323" spans="1:74" x14ac:dyDescent="0.25">
      <c r="A323" s="65" t="s">
        <v>368</v>
      </c>
      <c r="B323" s="65">
        <v>10</v>
      </c>
      <c r="C323" s="176"/>
      <c r="D323" s="175"/>
      <c r="E323" s="65"/>
      <c r="F323" s="65"/>
      <c r="G323" s="65"/>
      <c r="H323" s="65"/>
      <c r="I323" s="65">
        <v>1</v>
      </c>
      <c r="J323" s="65">
        <v>5</v>
      </c>
      <c r="K323" s="65">
        <v>2</v>
      </c>
      <c r="L323" s="65">
        <v>1</v>
      </c>
      <c r="M323" s="65">
        <v>1</v>
      </c>
      <c r="N323" s="65">
        <v>2</v>
      </c>
      <c r="O323" s="65">
        <v>2</v>
      </c>
      <c r="P323" s="65">
        <v>2</v>
      </c>
      <c r="Q323" s="65">
        <v>3</v>
      </c>
      <c r="R323" s="65">
        <v>3</v>
      </c>
      <c r="S323" s="65">
        <v>3</v>
      </c>
      <c r="T323" s="65">
        <v>2</v>
      </c>
      <c r="U323" s="65">
        <v>3</v>
      </c>
      <c r="V323" s="65">
        <v>2</v>
      </c>
      <c r="W323" s="65">
        <v>1</v>
      </c>
      <c r="X323" s="65">
        <v>7</v>
      </c>
      <c r="Y323" s="65">
        <v>1</v>
      </c>
      <c r="Z323" s="65">
        <v>3</v>
      </c>
      <c r="AA323" s="65">
        <v>6</v>
      </c>
      <c r="AB323" s="65"/>
      <c r="AC323" s="65"/>
      <c r="AD323" s="65"/>
      <c r="AE323" s="65"/>
      <c r="AF323" s="3"/>
      <c r="AH323" s="65"/>
      <c r="AI323" s="65"/>
      <c r="AJ323" s="65"/>
      <c r="AK323" s="65">
        <v>13</v>
      </c>
      <c r="AX323" s="3"/>
      <c r="AY323" s="65"/>
      <c r="BA323" s="3"/>
      <c r="BD323" s="4"/>
      <c r="BK323"/>
      <c r="BT323" s="65"/>
      <c r="BU323" s="65"/>
    </row>
    <row r="324" spans="1:74" x14ac:dyDescent="0.25">
      <c r="A324" s="66" t="s">
        <v>369</v>
      </c>
      <c r="B324" s="66">
        <v>10</v>
      </c>
      <c r="C324" s="176"/>
      <c r="D324" s="175"/>
      <c r="E324" s="66"/>
      <c r="F324" s="66"/>
      <c r="G324" s="66"/>
      <c r="H324" s="66"/>
      <c r="I324" s="66">
        <v>1</v>
      </c>
      <c r="J324" s="66">
        <v>1</v>
      </c>
      <c r="K324" s="66">
        <v>1</v>
      </c>
      <c r="L324" s="66">
        <v>3</v>
      </c>
      <c r="M324" s="66">
        <v>1</v>
      </c>
      <c r="N324" s="66">
        <v>1</v>
      </c>
      <c r="O324" s="66">
        <v>5</v>
      </c>
      <c r="P324" s="66">
        <v>3</v>
      </c>
      <c r="Q324" s="66">
        <v>1</v>
      </c>
      <c r="R324" s="66">
        <v>4</v>
      </c>
      <c r="S324" s="66">
        <v>3</v>
      </c>
      <c r="T324" s="66">
        <v>1</v>
      </c>
      <c r="U324" s="66">
        <v>5</v>
      </c>
      <c r="V324" s="66">
        <v>2</v>
      </c>
      <c r="W324" s="66">
        <v>2</v>
      </c>
      <c r="X324" s="66">
        <v>1</v>
      </c>
      <c r="Y324" s="66">
        <v>4</v>
      </c>
      <c r="Z324" s="66">
        <v>8</v>
      </c>
      <c r="AA324" s="66">
        <v>2</v>
      </c>
      <c r="AB324" s="66">
        <v>5</v>
      </c>
      <c r="AC324" s="66">
        <v>5</v>
      </c>
      <c r="AD324" s="66"/>
      <c r="AE324" s="66"/>
      <c r="AF324" s="3"/>
      <c r="AH324" s="66"/>
      <c r="AI324" s="66"/>
      <c r="AJ324" s="66"/>
      <c r="AK324" s="66">
        <v>13</v>
      </c>
      <c r="AX324" s="3"/>
      <c r="AY324" s="66"/>
      <c r="BA324" s="3"/>
      <c r="BD324" s="4"/>
      <c r="BK324"/>
      <c r="BT324" s="66"/>
      <c r="BU324" s="66"/>
    </row>
    <row r="325" spans="1:74" x14ac:dyDescent="0.25">
      <c r="A325" s="67" t="s">
        <v>370</v>
      </c>
      <c r="B325" s="67">
        <v>9</v>
      </c>
      <c r="C325" s="176"/>
      <c r="D325" s="175"/>
      <c r="E325" s="67"/>
      <c r="F325" s="67"/>
      <c r="G325" s="67"/>
      <c r="H325" s="67">
        <v>1</v>
      </c>
      <c r="I325" s="67">
        <v>1</v>
      </c>
      <c r="J325" s="67">
        <v>2</v>
      </c>
      <c r="K325" s="67">
        <v>1</v>
      </c>
      <c r="L325" s="67">
        <v>1</v>
      </c>
      <c r="M325" s="67">
        <v>1</v>
      </c>
      <c r="N325" s="67">
        <v>1</v>
      </c>
      <c r="O325" s="67">
        <v>1</v>
      </c>
      <c r="P325" s="67">
        <v>2</v>
      </c>
      <c r="Q325" s="67">
        <v>1</v>
      </c>
      <c r="R325" s="67">
        <v>2</v>
      </c>
      <c r="S325" s="67">
        <v>1</v>
      </c>
      <c r="T325" s="67">
        <v>1</v>
      </c>
      <c r="U325" s="67">
        <v>3</v>
      </c>
      <c r="V325" s="67">
        <v>1</v>
      </c>
      <c r="W325" s="67">
        <v>1</v>
      </c>
      <c r="X325" s="67">
        <v>1</v>
      </c>
      <c r="Y325" s="67">
        <v>2</v>
      </c>
      <c r="Z325" s="67">
        <v>4</v>
      </c>
      <c r="AA325" s="67">
        <v>8</v>
      </c>
      <c r="AB325" s="67">
        <v>6</v>
      </c>
      <c r="AC325" s="67">
        <v>2</v>
      </c>
      <c r="AD325" s="67"/>
      <c r="AE325" s="67"/>
      <c r="AF325" s="3"/>
      <c r="AH325" s="67"/>
      <c r="AI325" s="67"/>
      <c r="AJ325" s="67"/>
      <c r="AK325" s="67">
        <v>19</v>
      </c>
      <c r="AR325" s="67"/>
      <c r="AX325" s="3"/>
      <c r="AY325" s="67"/>
      <c r="BA325" s="3"/>
      <c r="BB325" s="67"/>
      <c r="BD325" s="4"/>
      <c r="BK325"/>
      <c r="BL325" s="67"/>
      <c r="BT325" s="67"/>
      <c r="BU325" s="67"/>
      <c r="BV325" s="67"/>
    </row>
    <row r="326" spans="1:74" x14ac:dyDescent="0.25">
      <c r="A326" s="68" t="s">
        <v>371</v>
      </c>
      <c r="B326" s="68">
        <v>9</v>
      </c>
      <c r="C326" s="176"/>
      <c r="D326" s="175"/>
      <c r="E326" s="68"/>
      <c r="F326" s="68"/>
      <c r="G326" s="68"/>
      <c r="H326" s="68">
        <v>1</v>
      </c>
      <c r="I326" s="68">
        <v>1</v>
      </c>
      <c r="J326" s="68">
        <v>2</v>
      </c>
      <c r="K326" s="68">
        <v>1</v>
      </c>
      <c r="L326" s="68">
        <v>1</v>
      </c>
      <c r="M326" s="68">
        <v>1</v>
      </c>
      <c r="N326" s="68">
        <v>3</v>
      </c>
      <c r="O326" s="68">
        <v>3</v>
      </c>
      <c r="P326" s="68">
        <v>2</v>
      </c>
      <c r="Q326" s="68">
        <v>1</v>
      </c>
      <c r="R326" s="68">
        <v>1</v>
      </c>
      <c r="S326" s="68">
        <v>1</v>
      </c>
      <c r="T326" s="68">
        <v>3</v>
      </c>
      <c r="U326" s="68">
        <v>2</v>
      </c>
      <c r="V326" s="68">
        <v>8</v>
      </c>
      <c r="W326" s="68">
        <v>6</v>
      </c>
      <c r="X326" s="68">
        <v>2</v>
      </c>
      <c r="Y326" s="68"/>
      <c r="Z326" s="68"/>
      <c r="AA326" s="68"/>
      <c r="AB326" s="68"/>
      <c r="AC326" s="68"/>
      <c r="AD326" s="68"/>
      <c r="AE326" s="68"/>
      <c r="AF326" s="3"/>
      <c r="AH326" s="68"/>
      <c r="AI326" s="68"/>
      <c r="AJ326" s="68"/>
      <c r="AK326" s="68">
        <v>14</v>
      </c>
      <c r="AR326" s="68"/>
      <c r="AX326" s="3"/>
      <c r="AY326" s="68"/>
      <c r="BA326" s="3"/>
      <c r="BB326" s="68"/>
      <c r="BD326" s="4"/>
      <c r="BK326"/>
      <c r="BL326" s="68"/>
      <c r="BT326" s="68"/>
      <c r="BU326" s="68"/>
      <c r="BV326" s="68"/>
    </row>
    <row r="327" spans="1:74" x14ac:dyDescent="0.25">
      <c r="A327" s="69" t="s">
        <v>372</v>
      </c>
      <c r="B327" s="69">
        <v>8</v>
      </c>
      <c r="C327" s="176"/>
      <c r="D327" s="175"/>
      <c r="E327" s="69"/>
      <c r="F327" s="69"/>
      <c r="G327" s="69">
        <v>1</v>
      </c>
      <c r="H327" s="69">
        <v>1</v>
      </c>
      <c r="I327" s="69">
        <v>1</v>
      </c>
      <c r="J327" s="69">
        <v>1</v>
      </c>
      <c r="K327" s="69">
        <v>2</v>
      </c>
      <c r="L327" s="69">
        <v>2</v>
      </c>
      <c r="M327" s="69">
        <v>1</v>
      </c>
      <c r="N327" s="69">
        <v>1</v>
      </c>
      <c r="O327" s="69">
        <v>1</v>
      </c>
      <c r="P327" s="69">
        <v>1</v>
      </c>
      <c r="Q327" s="69">
        <v>1</v>
      </c>
      <c r="R327" s="69">
        <v>2</v>
      </c>
      <c r="S327" s="69">
        <v>2</v>
      </c>
      <c r="T327" s="69">
        <v>1</v>
      </c>
      <c r="U327" s="69">
        <v>1</v>
      </c>
      <c r="V327" s="69">
        <v>2</v>
      </c>
      <c r="W327" s="69">
        <v>2</v>
      </c>
      <c r="X327" s="69">
        <v>1</v>
      </c>
      <c r="Y327" s="69">
        <v>2</v>
      </c>
      <c r="Z327" s="69">
        <v>1</v>
      </c>
      <c r="AA327" s="69">
        <v>8</v>
      </c>
      <c r="AB327" s="69">
        <v>5</v>
      </c>
      <c r="AC327" s="69">
        <v>2</v>
      </c>
      <c r="AD327" s="69">
        <v>8</v>
      </c>
      <c r="AE327" s="69">
        <v>6</v>
      </c>
      <c r="AF327" s="3"/>
      <c r="AH327" s="69"/>
      <c r="AI327" s="69"/>
      <c r="AJ327" s="69"/>
      <c r="AK327" s="69">
        <v>19</v>
      </c>
      <c r="AQ327" s="69"/>
      <c r="AR327" s="69"/>
      <c r="AX327" s="3"/>
      <c r="AY327" s="69"/>
      <c r="BA327" s="3"/>
      <c r="BB327" s="69"/>
      <c r="BD327" s="4"/>
      <c r="BK327"/>
      <c r="BL327" s="69"/>
      <c r="BT327" s="69"/>
      <c r="BU327" s="69"/>
      <c r="BV327" s="69"/>
    </row>
    <row r="328" spans="1:74" x14ac:dyDescent="0.25">
      <c r="A328" s="70" t="s">
        <v>373</v>
      </c>
      <c r="B328" s="70">
        <v>7</v>
      </c>
      <c r="C328" s="176"/>
      <c r="D328" s="175"/>
      <c r="E328" s="70"/>
      <c r="F328" s="70">
        <v>2</v>
      </c>
      <c r="G328" s="70">
        <v>1</v>
      </c>
      <c r="H328" s="70">
        <v>1</v>
      </c>
      <c r="I328" s="70">
        <v>1</v>
      </c>
      <c r="J328" s="70">
        <v>1</v>
      </c>
      <c r="K328" s="70">
        <v>1</v>
      </c>
      <c r="L328" s="70">
        <v>1</v>
      </c>
      <c r="M328" s="70">
        <v>1</v>
      </c>
      <c r="N328" s="70">
        <v>1</v>
      </c>
      <c r="O328" s="70">
        <v>1</v>
      </c>
      <c r="P328" s="70">
        <v>3</v>
      </c>
      <c r="Q328" s="70">
        <v>2</v>
      </c>
      <c r="R328" s="70">
        <v>1</v>
      </c>
      <c r="S328" s="70">
        <v>1</v>
      </c>
      <c r="T328" s="70">
        <v>2</v>
      </c>
      <c r="U328" s="70">
        <v>1</v>
      </c>
      <c r="V328" s="70">
        <v>1</v>
      </c>
      <c r="W328" s="70">
        <v>2</v>
      </c>
      <c r="X328" s="70">
        <v>2</v>
      </c>
      <c r="Y328" s="70">
        <v>2</v>
      </c>
      <c r="Z328" s="70">
        <v>1</v>
      </c>
      <c r="AA328" s="70">
        <v>3</v>
      </c>
      <c r="AB328" s="70">
        <v>2</v>
      </c>
      <c r="AC328" s="70">
        <v>4</v>
      </c>
      <c r="AD328" s="70">
        <v>9</v>
      </c>
      <c r="AE328" s="70">
        <v>6</v>
      </c>
      <c r="AF328" s="3"/>
      <c r="AH328" s="70"/>
      <c r="AI328" s="70"/>
      <c r="AJ328" s="70"/>
      <c r="AK328" s="70">
        <v>21</v>
      </c>
      <c r="AM328" s="8"/>
      <c r="AN328" s="70"/>
      <c r="AO328" s="70"/>
      <c r="AP328" s="8"/>
      <c r="AQ328" s="70"/>
      <c r="AR328" s="70"/>
      <c r="AS328" s="70"/>
      <c r="AT328" s="70"/>
      <c r="AU328" s="70"/>
      <c r="AV328" s="70"/>
      <c r="AW328" s="70"/>
      <c r="AX328" s="3"/>
      <c r="AY328" s="70"/>
      <c r="AZ328" s="70"/>
      <c r="BA328" s="3"/>
      <c r="BB328" s="70"/>
      <c r="BC328" s="70"/>
      <c r="BD328" s="3"/>
      <c r="BE328" s="70"/>
      <c r="BF328" s="70"/>
      <c r="BG328" s="70"/>
      <c r="BH328" s="70"/>
      <c r="BI328" s="70"/>
      <c r="BJ328" s="70"/>
      <c r="BK328" s="70"/>
      <c r="BL328" s="70"/>
      <c r="BM328" s="70"/>
      <c r="BN328" s="70"/>
      <c r="BO328" s="70"/>
      <c r="BP328" s="70"/>
      <c r="BQ328" s="70"/>
      <c r="BR328" s="70"/>
      <c r="BT328" s="70"/>
      <c r="BU328" s="70"/>
      <c r="BV328" s="70"/>
    </row>
    <row r="329" spans="1:74" x14ac:dyDescent="0.25">
      <c r="A329" s="71" t="s">
        <v>374</v>
      </c>
      <c r="B329" s="71">
        <v>10</v>
      </c>
      <c r="C329" s="176"/>
      <c r="D329" s="175"/>
      <c r="E329" s="71"/>
      <c r="F329" s="71"/>
      <c r="G329" s="71"/>
      <c r="H329" s="71"/>
      <c r="I329" s="71">
        <v>1</v>
      </c>
      <c r="J329" s="71">
        <v>1</v>
      </c>
      <c r="K329" s="71">
        <v>1</v>
      </c>
      <c r="L329" s="71">
        <v>1</v>
      </c>
      <c r="M329" s="71">
        <v>2</v>
      </c>
      <c r="N329" s="71">
        <v>2</v>
      </c>
      <c r="O329" s="71">
        <v>2</v>
      </c>
      <c r="P329" s="71">
        <v>1</v>
      </c>
      <c r="Q329" s="71">
        <v>2</v>
      </c>
      <c r="R329" s="71">
        <v>1</v>
      </c>
      <c r="S329" s="71">
        <v>1</v>
      </c>
      <c r="T329" s="71">
        <v>1</v>
      </c>
      <c r="U329" s="71">
        <v>2</v>
      </c>
      <c r="V329" s="71">
        <v>4</v>
      </c>
      <c r="W329" s="71">
        <v>2</v>
      </c>
      <c r="X329" s="71">
        <v>1</v>
      </c>
      <c r="Y329" s="71">
        <v>6</v>
      </c>
      <c r="Z329" s="71">
        <v>5</v>
      </c>
      <c r="AA329" s="71">
        <v>2</v>
      </c>
      <c r="AB329" s="71">
        <v>4</v>
      </c>
      <c r="AC329" s="71"/>
      <c r="AD329" s="71"/>
      <c r="AE329" s="71"/>
      <c r="AF329" s="3"/>
      <c r="AH329" s="71"/>
      <c r="AI329" s="71"/>
      <c r="AJ329" s="71"/>
      <c r="AK329" s="71">
        <v>16</v>
      </c>
      <c r="AX329" s="3"/>
      <c r="AY329" s="71"/>
      <c r="BA329" s="3"/>
      <c r="BD329" s="4"/>
      <c r="BK329"/>
      <c r="BT329" s="71"/>
      <c r="BU329" s="71"/>
    </row>
    <row r="330" spans="1:74" x14ac:dyDescent="0.25">
      <c r="A330" s="72" t="s">
        <v>375</v>
      </c>
      <c r="B330" s="72">
        <v>10</v>
      </c>
      <c r="C330" s="176"/>
      <c r="D330" s="175"/>
      <c r="E330" s="72"/>
      <c r="F330" s="72"/>
      <c r="G330" s="72"/>
      <c r="H330" s="72"/>
      <c r="I330" s="72">
        <v>2</v>
      </c>
      <c r="J330" s="72">
        <v>1</v>
      </c>
      <c r="K330" s="72">
        <v>1</v>
      </c>
      <c r="L330" s="72">
        <v>1</v>
      </c>
      <c r="M330" s="72">
        <v>1</v>
      </c>
      <c r="N330" s="72">
        <v>1</v>
      </c>
      <c r="O330" s="72">
        <v>3</v>
      </c>
      <c r="P330" s="72">
        <v>1</v>
      </c>
      <c r="Q330" s="72">
        <v>5</v>
      </c>
      <c r="R330" s="72">
        <v>2</v>
      </c>
      <c r="S330" s="72">
        <v>1</v>
      </c>
      <c r="T330" s="72">
        <v>2</v>
      </c>
      <c r="U330" s="72">
        <v>1</v>
      </c>
      <c r="V330" s="72">
        <v>2</v>
      </c>
      <c r="W330" s="72">
        <v>2</v>
      </c>
      <c r="X330" s="72">
        <v>5</v>
      </c>
      <c r="Y330" s="72">
        <v>4</v>
      </c>
      <c r="Z330" s="72">
        <v>1</v>
      </c>
      <c r="AA330" s="72">
        <v>3</v>
      </c>
      <c r="AB330" s="72">
        <v>4</v>
      </c>
      <c r="AC330" s="72">
        <v>4</v>
      </c>
      <c r="AD330" s="72">
        <v>1</v>
      </c>
      <c r="AE330" s="72">
        <v>7</v>
      </c>
      <c r="AF330" s="3">
        <v>4</v>
      </c>
      <c r="AH330" s="72"/>
      <c r="AI330" s="72"/>
      <c r="AJ330" s="72"/>
      <c r="AK330" s="72">
        <v>15</v>
      </c>
      <c r="AX330" s="3"/>
      <c r="AY330" s="72"/>
      <c r="BA330" s="3"/>
      <c r="BD330" s="4"/>
      <c r="BK330"/>
      <c r="BT330" s="72"/>
      <c r="BU330" s="72"/>
    </row>
    <row r="331" spans="1:74" x14ac:dyDescent="0.25">
      <c r="A331" s="75" t="s">
        <v>376</v>
      </c>
      <c r="B331" s="75">
        <v>9</v>
      </c>
      <c r="C331" s="176"/>
      <c r="D331" s="175"/>
      <c r="E331" s="75"/>
      <c r="F331" s="75"/>
      <c r="G331" s="75"/>
      <c r="H331" s="75">
        <v>1</v>
      </c>
      <c r="I331" s="75">
        <v>1</v>
      </c>
      <c r="J331" s="75">
        <v>2</v>
      </c>
      <c r="K331" s="75">
        <v>1</v>
      </c>
      <c r="L331" s="75">
        <v>1</v>
      </c>
      <c r="M331" s="75">
        <v>1</v>
      </c>
      <c r="N331" s="75">
        <v>1</v>
      </c>
      <c r="O331" s="75">
        <v>2</v>
      </c>
      <c r="P331" s="75">
        <v>1</v>
      </c>
      <c r="Q331" s="75">
        <v>3</v>
      </c>
      <c r="R331" s="75">
        <v>1</v>
      </c>
      <c r="S331" s="75">
        <v>1</v>
      </c>
      <c r="T331" s="75">
        <v>2</v>
      </c>
      <c r="U331" s="75">
        <v>4</v>
      </c>
      <c r="V331" s="75">
        <v>6</v>
      </c>
      <c r="W331" s="75">
        <v>2</v>
      </c>
      <c r="X331" s="75">
        <v>1</v>
      </c>
      <c r="Y331" s="75">
        <v>8</v>
      </c>
      <c r="Z331" s="75">
        <v>3</v>
      </c>
      <c r="AA331" s="75">
        <v>2</v>
      </c>
      <c r="AB331" s="75">
        <v>6</v>
      </c>
      <c r="AC331" s="75"/>
      <c r="AD331" s="75"/>
      <c r="AE331" s="75"/>
      <c r="AF331" s="3"/>
      <c r="AH331" s="75"/>
      <c r="AI331" s="75"/>
      <c r="AJ331" s="75"/>
      <c r="AK331" s="75">
        <v>16</v>
      </c>
      <c r="AR331" s="75"/>
      <c r="AX331" s="3"/>
      <c r="AY331" s="75"/>
      <c r="BA331" s="3"/>
      <c r="BB331" s="75"/>
      <c r="BD331" s="4"/>
      <c r="BK331"/>
      <c r="BL331" s="75"/>
      <c r="BT331" s="75"/>
      <c r="BU331" s="75"/>
      <c r="BV331" s="75"/>
    </row>
    <row r="332" spans="1:74" x14ac:dyDescent="0.25">
      <c r="A332" s="75" t="s">
        <v>377</v>
      </c>
      <c r="B332" s="75">
        <v>9</v>
      </c>
      <c r="C332" s="176"/>
      <c r="D332" s="175"/>
      <c r="E332" s="75"/>
      <c r="F332" s="75"/>
      <c r="G332" s="75"/>
      <c r="H332" s="75">
        <v>1</v>
      </c>
      <c r="I332" s="75">
        <v>4</v>
      </c>
      <c r="J332" s="75">
        <v>1</v>
      </c>
      <c r="K332" s="75">
        <v>1</v>
      </c>
      <c r="L332" s="75">
        <v>1</v>
      </c>
      <c r="M332" s="75">
        <v>2</v>
      </c>
      <c r="N332" s="75">
        <v>6</v>
      </c>
      <c r="O332" s="75">
        <v>5</v>
      </c>
      <c r="P332" s="75">
        <v>1</v>
      </c>
      <c r="Q332" s="75">
        <v>3</v>
      </c>
      <c r="R332" s="75">
        <v>1</v>
      </c>
      <c r="S332" s="75">
        <v>2</v>
      </c>
      <c r="T332" s="75">
        <v>1</v>
      </c>
      <c r="U332" s="75">
        <v>2</v>
      </c>
      <c r="V332" s="75">
        <v>1</v>
      </c>
      <c r="W332" s="75">
        <v>4</v>
      </c>
      <c r="X332" s="75">
        <v>2</v>
      </c>
      <c r="Y332" s="75">
        <v>3</v>
      </c>
      <c r="Z332" s="75">
        <v>2</v>
      </c>
      <c r="AA332" s="75"/>
      <c r="AB332" s="75"/>
      <c r="AC332" s="75"/>
      <c r="AD332" s="75"/>
      <c r="AE332" s="75"/>
      <c r="AF332" s="3"/>
      <c r="AH332" s="75"/>
      <c r="AI332" s="75"/>
      <c r="AJ332" s="75"/>
      <c r="AK332" s="75">
        <v>13</v>
      </c>
      <c r="AR332" s="75"/>
      <c r="AX332" s="3"/>
      <c r="AY332" s="75"/>
      <c r="BA332" s="3"/>
      <c r="BB332" s="75"/>
      <c r="BD332" s="4"/>
      <c r="BK332"/>
      <c r="BL332" s="75"/>
      <c r="BT332" s="75"/>
      <c r="BU332" s="75"/>
      <c r="BV332" s="75"/>
    </row>
    <row r="333" spans="1:74" x14ac:dyDescent="0.25">
      <c r="A333" s="75" t="s">
        <v>378</v>
      </c>
      <c r="B333" s="75">
        <v>9</v>
      </c>
      <c r="C333" s="176"/>
      <c r="D333" s="175"/>
      <c r="E333" s="75"/>
      <c r="F333" s="75"/>
      <c r="G333" s="75"/>
      <c r="H333" s="75">
        <v>1</v>
      </c>
      <c r="I333" s="75">
        <v>1</v>
      </c>
      <c r="J333" s="75">
        <v>1</v>
      </c>
      <c r="K333" s="75">
        <v>1</v>
      </c>
      <c r="L333" s="75">
        <v>2</v>
      </c>
      <c r="M333" s="75">
        <v>2</v>
      </c>
      <c r="N333" s="75">
        <v>1</v>
      </c>
      <c r="O333" s="75">
        <v>1</v>
      </c>
      <c r="P333" s="75">
        <v>1</v>
      </c>
      <c r="Q333" s="75">
        <v>1</v>
      </c>
      <c r="R333" s="75">
        <v>1</v>
      </c>
      <c r="S333" s="75">
        <v>1</v>
      </c>
      <c r="T333" s="75">
        <v>2</v>
      </c>
      <c r="U333" s="75">
        <v>1</v>
      </c>
      <c r="V333" s="75">
        <v>2</v>
      </c>
      <c r="W333" s="75">
        <v>6</v>
      </c>
      <c r="X333" s="75">
        <v>6</v>
      </c>
      <c r="Y333" s="75">
        <v>5</v>
      </c>
      <c r="Z333" s="75">
        <v>6</v>
      </c>
      <c r="AA333" s="75">
        <v>8</v>
      </c>
      <c r="AB333" s="75">
        <v>4</v>
      </c>
      <c r="AC333" s="75"/>
      <c r="AD333" s="75"/>
      <c r="AE333" s="75"/>
      <c r="AF333" s="3"/>
      <c r="AH333" s="75"/>
      <c r="AI333" s="75"/>
      <c r="AJ333" s="75"/>
      <c r="AK333" s="75">
        <v>16</v>
      </c>
      <c r="AR333" s="75"/>
      <c r="AX333" s="3"/>
      <c r="AY333" s="75"/>
      <c r="BA333" s="3"/>
      <c r="BB333" s="75"/>
      <c r="BD333" s="4"/>
      <c r="BK333"/>
      <c r="BL333" s="75"/>
      <c r="BT333" s="75"/>
      <c r="BU333" s="75"/>
      <c r="BV333" s="75"/>
    </row>
    <row r="334" spans="1:74" x14ac:dyDescent="0.25">
      <c r="A334" s="75" t="s">
        <v>379</v>
      </c>
      <c r="B334" s="75">
        <v>8</v>
      </c>
      <c r="C334" s="176"/>
      <c r="D334" s="175"/>
      <c r="E334" s="75"/>
      <c r="F334" s="75"/>
      <c r="G334" s="75">
        <v>1</v>
      </c>
      <c r="H334" s="75">
        <v>1</v>
      </c>
      <c r="I334" s="75">
        <v>1</v>
      </c>
      <c r="J334" s="75">
        <v>3</v>
      </c>
      <c r="K334" s="75">
        <v>2</v>
      </c>
      <c r="L334" s="75">
        <v>1</v>
      </c>
      <c r="M334" s="75">
        <v>1</v>
      </c>
      <c r="N334" s="75">
        <v>3</v>
      </c>
      <c r="O334" s="75">
        <v>1</v>
      </c>
      <c r="P334" s="75">
        <v>2</v>
      </c>
      <c r="Q334" s="75">
        <v>2</v>
      </c>
      <c r="R334" s="75">
        <v>2</v>
      </c>
      <c r="S334" s="75">
        <v>3</v>
      </c>
      <c r="T334" s="75">
        <v>1</v>
      </c>
      <c r="U334" s="75">
        <v>1</v>
      </c>
      <c r="V334" s="75">
        <v>1</v>
      </c>
      <c r="W334" s="75">
        <v>2</v>
      </c>
      <c r="X334" s="75">
        <v>4</v>
      </c>
      <c r="Y334" s="75">
        <v>6</v>
      </c>
      <c r="Z334" s="75">
        <v>1</v>
      </c>
      <c r="AA334" s="75">
        <v>1</v>
      </c>
      <c r="AB334" s="75">
        <v>3</v>
      </c>
      <c r="AC334" s="75">
        <v>1</v>
      </c>
      <c r="AD334" s="75">
        <v>10</v>
      </c>
      <c r="AE334" s="75"/>
      <c r="AF334" s="3"/>
      <c r="AH334" s="75"/>
      <c r="AI334" s="75"/>
      <c r="AJ334" s="75"/>
      <c r="AK334" s="75">
        <v>17</v>
      </c>
      <c r="AQ334" s="75"/>
      <c r="AR334" s="75"/>
      <c r="AX334" s="3"/>
      <c r="AY334" s="75"/>
      <c r="BA334" s="3"/>
      <c r="BB334" s="75"/>
      <c r="BD334" s="4"/>
      <c r="BK334"/>
      <c r="BL334" s="75"/>
      <c r="BT334" s="75"/>
      <c r="BU334" s="75"/>
      <c r="BV334" s="75"/>
    </row>
    <row r="335" spans="1:74" x14ac:dyDescent="0.25">
      <c r="A335" s="75" t="s">
        <v>380</v>
      </c>
      <c r="B335" s="75">
        <v>9</v>
      </c>
      <c r="C335" s="176"/>
      <c r="D335" s="175"/>
      <c r="E335" s="75"/>
      <c r="F335" s="75"/>
      <c r="G335" s="75"/>
      <c r="H335" s="75">
        <v>1</v>
      </c>
      <c r="I335" s="75">
        <v>5</v>
      </c>
      <c r="J335" s="75">
        <v>1</v>
      </c>
      <c r="K335" s="75">
        <v>2</v>
      </c>
      <c r="L335" s="75">
        <v>1</v>
      </c>
      <c r="M335" s="75">
        <v>1</v>
      </c>
      <c r="N335" s="75">
        <v>1</v>
      </c>
      <c r="O335" s="75">
        <v>1</v>
      </c>
      <c r="P335" s="75">
        <v>1</v>
      </c>
      <c r="Q335" s="75">
        <v>2</v>
      </c>
      <c r="R335" s="75">
        <v>1</v>
      </c>
      <c r="S335" s="75">
        <v>2</v>
      </c>
      <c r="T335" s="75">
        <v>3</v>
      </c>
      <c r="U335" s="75">
        <v>9</v>
      </c>
      <c r="V335" s="75">
        <v>2</v>
      </c>
      <c r="W335" s="75">
        <v>1</v>
      </c>
      <c r="X335" s="75">
        <v>2</v>
      </c>
      <c r="Y335" s="75">
        <v>3</v>
      </c>
      <c r="Z335" s="75">
        <v>2</v>
      </c>
      <c r="AA335" s="75">
        <v>2</v>
      </c>
      <c r="AB335" s="75">
        <v>1</v>
      </c>
      <c r="AC335" s="75">
        <v>1</v>
      </c>
      <c r="AD335" s="75">
        <v>3</v>
      </c>
      <c r="AE335" s="75">
        <v>1</v>
      </c>
      <c r="AF335" s="3">
        <v>5</v>
      </c>
      <c r="AG335" s="75">
        <v>1</v>
      </c>
      <c r="AH335" s="75"/>
      <c r="AI335" s="75"/>
      <c r="AJ335" s="75"/>
      <c r="AK335" s="75">
        <v>13</v>
      </c>
      <c r="AR335" s="75"/>
      <c r="AX335" s="3"/>
      <c r="AY335" s="75"/>
      <c r="BA335" s="3"/>
      <c r="BB335" s="75"/>
      <c r="BD335" s="4"/>
      <c r="BK335"/>
      <c r="BL335" s="75"/>
      <c r="BT335" s="75"/>
      <c r="BU335" s="75"/>
      <c r="BV335" s="75"/>
    </row>
    <row r="336" spans="1:74" x14ac:dyDescent="0.25">
      <c r="A336" s="76" t="s">
        <v>381</v>
      </c>
      <c r="B336" s="76">
        <v>7</v>
      </c>
      <c r="C336" s="176"/>
      <c r="D336" s="175"/>
      <c r="E336" s="76"/>
      <c r="F336" s="76">
        <v>1</v>
      </c>
      <c r="G336" s="76">
        <v>1</v>
      </c>
      <c r="H336" s="76">
        <v>1</v>
      </c>
      <c r="I336" s="76">
        <v>3</v>
      </c>
      <c r="J336" s="76">
        <v>3</v>
      </c>
      <c r="K336" s="76">
        <v>2</v>
      </c>
      <c r="L336" s="76">
        <v>4</v>
      </c>
      <c r="M336" s="76">
        <v>1</v>
      </c>
      <c r="N336" s="76">
        <v>1</v>
      </c>
      <c r="O336" s="76">
        <v>1</v>
      </c>
      <c r="P336" s="76">
        <v>1</v>
      </c>
      <c r="Q336" s="76">
        <v>5</v>
      </c>
      <c r="R336" s="76">
        <v>1</v>
      </c>
      <c r="S336" s="76">
        <v>1</v>
      </c>
      <c r="T336" s="76">
        <v>5</v>
      </c>
      <c r="U336" s="76">
        <v>1</v>
      </c>
      <c r="V336" s="76">
        <v>1</v>
      </c>
      <c r="W336" s="76">
        <v>4</v>
      </c>
      <c r="X336" s="76">
        <v>3</v>
      </c>
      <c r="Y336" s="76">
        <v>1</v>
      </c>
      <c r="Z336" s="76">
        <v>3</v>
      </c>
      <c r="AA336" s="76">
        <v>2</v>
      </c>
      <c r="AB336" s="76">
        <v>1</v>
      </c>
      <c r="AC336" s="76">
        <v>5</v>
      </c>
      <c r="AD336" s="76">
        <v>1</v>
      </c>
      <c r="AE336" s="76">
        <v>5</v>
      </c>
      <c r="AF336" s="3"/>
      <c r="AG336" s="76"/>
      <c r="AH336" s="76"/>
      <c r="AI336" s="76"/>
      <c r="AJ336" s="76"/>
      <c r="AK336" s="76">
        <v>14</v>
      </c>
      <c r="AM336" s="8"/>
      <c r="AN336" s="76"/>
      <c r="AO336" s="76"/>
      <c r="AP336" s="8"/>
      <c r="AQ336" s="76"/>
      <c r="AR336" s="76"/>
      <c r="AS336" s="76"/>
      <c r="AT336" s="76"/>
      <c r="AU336" s="76"/>
      <c r="AV336" s="76"/>
      <c r="AW336" s="76"/>
      <c r="AX336" s="3"/>
      <c r="AY336" s="76"/>
      <c r="AZ336" s="76"/>
      <c r="BA336" s="3"/>
      <c r="BB336" s="76"/>
      <c r="BC336" s="76"/>
      <c r="BD336" s="3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T336" s="76"/>
      <c r="BU336" s="76"/>
      <c r="BV336" s="76"/>
    </row>
    <row r="337" spans="1:74" x14ac:dyDescent="0.25">
      <c r="A337" s="76" t="s">
        <v>382</v>
      </c>
      <c r="B337" s="76">
        <v>9</v>
      </c>
      <c r="C337" s="176"/>
      <c r="D337" s="175"/>
      <c r="E337" s="76"/>
      <c r="F337" s="76"/>
      <c r="G337" s="76"/>
      <c r="H337" s="76">
        <v>1</v>
      </c>
      <c r="I337" s="76">
        <v>1</v>
      </c>
      <c r="J337" s="76">
        <v>1</v>
      </c>
      <c r="K337" s="76">
        <v>1</v>
      </c>
      <c r="L337" s="76">
        <v>1</v>
      </c>
      <c r="M337" s="76">
        <v>1</v>
      </c>
      <c r="N337" s="76">
        <v>1</v>
      </c>
      <c r="O337" s="76">
        <v>1</v>
      </c>
      <c r="P337" s="76">
        <v>1</v>
      </c>
      <c r="Q337" s="76">
        <v>1</v>
      </c>
      <c r="R337" s="76">
        <v>1</v>
      </c>
      <c r="S337" s="76">
        <v>2</v>
      </c>
      <c r="T337" s="76">
        <v>2</v>
      </c>
      <c r="U337" s="76">
        <v>3</v>
      </c>
      <c r="V337" s="76">
        <v>1</v>
      </c>
      <c r="W337" s="76">
        <v>2</v>
      </c>
      <c r="X337" s="76">
        <v>2</v>
      </c>
      <c r="Y337" s="76">
        <v>1</v>
      </c>
      <c r="Z337" s="76">
        <v>2</v>
      </c>
      <c r="AA337" s="76">
        <v>7</v>
      </c>
      <c r="AB337" s="76">
        <v>3</v>
      </c>
      <c r="AC337" s="76">
        <v>2</v>
      </c>
      <c r="AD337" s="76">
        <v>1</v>
      </c>
      <c r="AE337" s="76">
        <v>2</v>
      </c>
      <c r="AF337" s="3">
        <v>9</v>
      </c>
      <c r="AG337" s="76">
        <v>4</v>
      </c>
      <c r="AH337" s="76"/>
      <c r="AI337" s="76"/>
      <c r="AJ337" s="76"/>
      <c r="AK337" s="76">
        <v>19</v>
      </c>
      <c r="AR337" s="76"/>
      <c r="AX337" s="3"/>
      <c r="AY337" s="76"/>
      <c r="BA337" s="3"/>
      <c r="BB337" s="76"/>
      <c r="BD337" s="4"/>
      <c r="BK337"/>
      <c r="BL337" s="76"/>
      <c r="BT337" s="76"/>
      <c r="BU337" s="76"/>
      <c r="BV337" s="76"/>
    </row>
    <row r="338" spans="1:74" x14ac:dyDescent="0.25">
      <c r="A338" s="79" t="s">
        <v>383</v>
      </c>
      <c r="B338" s="79">
        <v>8</v>
      </c>
      <c r="C338" s="176"/>
      <c r="D338" s="175"/>
      <c r="E338" s="79"/>
      <c r="F338" s="79"/>
      <c r="G338" s="79">
        <v>1</v>
      </c>
      <c r="H338" s="79">
        <v>1</v>
      </c>
      <c r="I338" s="79">
        <v>1</v>
      </c>
      <c r="J338" s="79">
        <v>1</v>
      </c>
      <c r="K338" s="79">
        <v>1</v>
      </c>
      <c r="L338" s="79">
        <v>1</v>
      </c>
      <c r="M338" s="79">
        <v>2</v>
      </c>
      <c r="N338" s="79">
        <v>1</v>
      </c>
      <c r="O338" s="79">
        <v>1</v>
      </c>
      <c r="P338" s="79">
        <v>1</v>
      </c>
      <c r="Q338" s="79">
        <v>2</v>
      </c>
      <c r="R338" s="79">
        <v>4</v>
      </c>
      <c r="S338" s="79">
        <v>1</v>
      </c>
      <c r="T338" s="79">
        <v>3</v>
      </c>
      <c r="U338" s="79">
        <v>2</v>
      </c>
      <c r="V338" s="79">
        <v>1</v>
      </c>
      <c r="W338" s="79">
        <v>1</v>
      </c>
      <c r="X338" s="79">
        <v>1</v>
      </c>
      <c r="Y338" s="79">
        <v>3</v>
      </c>
      <c r="Z338" s="79">
        <v>2</v>
      </c>
      <c r="AA338" s="79">
        <v>5</v>
      </c>
      <c r="AB338" s="79">
        <v>2</v>
      </c>
      <c r="AC338" s="79">
        <v>3</v>
      </c>
      <c r="AD338" s="79">
        <v>2</v>
      </c>
      <c r="AE338" s="79">
        <v>8</v>
      </c>
      <c r="AF338" s="3"/>
      <c r="AG338" s="79"/>
      <c r="AH338" s="79"/>
      <c r="AI338" s="79"/>
      <c r="AJ338" s="79"/>
      <c r="AK338" s="79">
        <v>19</v>
      </c>
      <c r="AQ338" s="79"/>
      <c r="AR338" s="79"/>
      <c r="AX338" s="3"/>
      <c r="AY338" s="79"/>
      <c r="BA338" s="3"/>
      <c r="BB338" s="79"/>
      <c r="BD338" s="4"/>
      <c r="BK338"/>
      <c r="BL338" s="79"/>
      <c r="BT338" s="79"/>
      <c r="BU338" s="79"/>
      <c r="BV338" s="79"/>
    </row>
    <row r="339" spans="1:74" x14ac:dyDescent="0.25">
      <c r="A339" s="79" t="s">
        <v>384</v>
      </c>
      <c r="B339" s="79">
        <v>10</v>
      </c>
      <c r="C339" s="176"/>
      <c r="D339" s="175"/>
      <c r="E339" s="79"/>
      <c r="F339" s="79"/>
      <c r="G339" s="79"/>
      <c r="H339" s="79"/>
      <c r="I339" s="79">
        <v>1</v>
      </c>
      <c r="J339" s="79">
        <v>1</v>
      </c>
      <c r="K339" s="79">
        <v>1</v>
      </c>
      <c r="L339" s="79">
        <v>1</v>
      </c>
      <c r="M339" s="79">
        <v>1</v>
      </c>
      <c r="N339" s="79">
        <v>1</v>
      </c>
      <c r="O339" s="79">
        <v>1</v>
      </c>
      <c r="P339" s="79">
        <v>2</v>
      </c>
      <c r="Q339" s="79">
        <v>1</v>
      </c>
      <c r="R339" s="79">
        <v>1</v>
      </c>
      <c r="S339" s="79">
        <v>1</v>
      </c>
      <c r="T339" s="79">
        <v>1</v>
      </c>
      <c r="U339" s="79">
        <v>3</v>
      </c>
      <c r="V339" s="79">
        <v>4</v>
      </c>
      <c r="W339" s="79">
        <v>3</v>
      </c>
      <c r="X339" s="79">
        <v>1</v>
      </c>
      <c r="Y339" s="79">
        <v>9</v>
      </c>
      <c r="Z339" s="79">
        <v>2</v>
      </c>
      <c r="AA339" s="79">
        <v>1</v>
      </c>
      <c r="AB339" s="79">
        <v>2</v>
      </c>
      <c r="AC339" s="79">
        <v>1</v>
      </c>
      <c r="AD339" s="79">
        <v>16</v>
      </c>
      <c r="AE339" s="79">
        <v>2</v>
      </c>
      <c r="AF339" s="3"/>
      <c r="AG339" s="79"/>
      <c r="AH339" s="79"/>
      <c r="AI339" s="79"/>
      <c r="AJ339" s="79"/>
      <c r="AK339" s="79">
        <v>16</v>
      </c>
      <c r="AX339" s="3"/>
      <c r="AY339" s="79"/>
      <c r="BA339" s="3"/>
      <c r="BD339" s="4"/>
      <c r="BK339"/>
      <c r="BT339" s="79"/>
      <c r="BU339" s="79"/>
    </row>
    <row r="340" spans="1:74" x14ac:dyDescent="0.25">
      <c r="A340" s="79" t="s">
        <v>385</v>
      </c>
      <c r="B340" s="79">
        <v>10</v>
      </c>
      <c r="C340" s="176"/>
      <c r="D340" s="175"/>
      <c r="E340" s="79"/>
      <c r="F340" s="79"/>
      <c r="G340" s="79"/>
      <c r="H340" s="79"/>
      <c r="I340" s="79">
        <v>1</v>
      </c>
      <c r="J340" s="79">
        <v>1</v>
      </c>
      <c r="K340" s="79">
        <v>1</v>
      </c>
      <c r="L340" s="79">
        <v>1</v>
      </c>
      <c r="M340" s="79">
        <v>1</v>
      </c>
      <c r="N340" s="79">
        <v>1</v>
      </c>
      <c r="O340" s="79">
        <v>1</v>
      </c>
      <c r="P340" s="79">
        <v>1</v>
      </c>
      <c r="Q340" s="79">
        <v>1</v>
      </c>
      <c r="R340" s="79">
        <v>1</v>
      </c>
      <c r="S340" s="79">
        <v>5</v>
      </c>
      <c r="T340" s="79">
        <v>2</v>
      </c>
      <c r="U340" s="79">
        <v>5</v>
      </c>
      <c r="V340" s="79">
        <v>4</v>
      </c>
      <c r="W340" s="79">
        <v>2</v>
      </c>
      <c r="X340" s="79">
        <v>1</v>
      </c>
      <c r="Y340" s="79">
        <v>7</v>
      </c>
      <c r="Z340" s="79">
        <v>1</v>
      </c>
      <c r="AA340" s="79">
        <v>1</v>
      </c>
      <c r="AB340" s="79">
        <v>6</v>
      </c>
      <c r="AC340" s="79">
        <v>4</v>
      </c>
      <c r="AD340" s="79"/>
      <c r="AE340" s="79"/>
      <c r="AF340" s="3"/>
      <c r="AG340" s="79"/>
      <c r="AH340" s="79"/>
      <c r="AI340" s="79"/>
      <c r="AJ340" s="79"/>
      <c r="AK340" s="79">
        <v>16</v>
      </c>
      <c r="AX340" s="3"/>
      <c r="AY340" s="79"/>
      <c r="BA340" s="3"/>
      <c r="BD340" s="4"/>
      <c r="BK340"/>
      <c r="BT340" s="79"/>
      <c r="BU340" s="79"/>
    </row>
    <row r="341" spans="1:74" x14ac:dyDescent="0.25">
      <c r="A341" s="80" t="s">
        <v>386</v>
      </c>
      <c r="B341" s="80">
        <v>9</v>
      </c>
      <c r="C341" s="176"/>
      <c r="D341" s="175"/>
      <c r="E341" s="80"/>
      <c r="F341" s="80"/>
      <c r="G341" s="80"/>
      <c r="H341" s="80">
        <v>1</v>
      </c>
      <c r="I341" s="80">
        <v>4</v>
      </c>
      <c r="J341" s="80">
        <v>1</v>
      </c>
      <c r="K341" s="80">
        <v>1</v>
      </c>
      <c r="L341" s="80">
        <v>2</v>
      </c>
      <c r="M341" s="80">
        <v>4</v>
      </c>
      <c r="N341" s="80">
        <v>1</v>
      </c>
      <c r="O341" s="80">
        <v>1</v>
      </c>
      <c r="P341" s="80">
        <v>1</v>
      </c>
      <c r="Q341" s="80">
        <v>3</v>
      </c>
      <c r="R341" s="80">
        <v>3</v>
      </c>
      <c r="S341" s="80">
        <v>3</v>
      </c>
      <c r="T341" s="80">
        <v>8</v>
      </c>
      <c r="U341" s="80">
        <v>1</v>
      </c>
      <c r="V341" s="80">
        <v>2</v>
      </c>
      <c r="W341" s="80">
        <v>3</v>
      </c>
      <c r="X341" s="80">
        <v>5</v>
      </c>
      <c r="Y341" s="80">
        <v>1</v>
      </c>
      <c r="Z341" s="80">
        <v>4</v>
      </c>
      <c r="AA341" s="80">
        <v>2</v>
      </c>
      <c r="AB341" s="80"/>
      <c r="AC341" s="80"/>
      <c r="AD341" s="80"/>
      <c r="AE341" s="80"/>
      <c r="AF341" s="3"/>
      <c r="AG341" s="80"/>
      <c r="AH341" s="80"/>
      <c r="AI341" s="80"/>
      <c r="AJ341" s="80"/>
      <c r="AK341" s="80">
        <v>12</v>
      </c>
      <c r="AR341" s="80"/>
      <c r="AX341" s="3"/>
      <c r="AY341" s="80"/>
      <c r="BA341" s="3"/>
      <c r="BB341" s="80"/>
      <c r="BD341" s="4"/>
      <c r="BK341"/>
      <c r="BL341" s="80"/>
      <c r="BT341" s="80"/>
      <c r="BU341" s="80"/>
      <c r="BV341" s="80"/>
    </row>
    <row r="342" spans="1:74" x14ac:dyDescent="0.25">
      <c r="A342" s="81" t="s">
        <v>387</v>
      </c>
      <c r="B342" s="81">
        <v>10</v>
      </c>
      <c r="C342" s="176"/>
      <c r="D342" s="175"/>
      <c r="E342" s="81"/>
      <c r="F342" s="81"/>
      <c r="G342" s="81"/>
      <c r="H342" s="81"/>
      <c r="I342" s="81">
        <v>1</v>
      </c>
      <c r="J342" s="81">
        <v>2</v>
      </c>
      <c r="K342" s="81">
        <v>2</v>
      </c>
      <c r="L342" s="81">
        <v>1</v>
      </c>
      <c r="M342" s="81">
        <v>1</v>
      </c>
      <c r="N342" s="81">
        <v>2</v>
      </c>
      <c r="O342" s="81">
        <v>1</v>
      </c>
      <c r="P342" s="81">
        <v>3</v>
      </c>
      <c r="Q342" s="81">
        <v>1</v>
      </c>
      <c r="R342" s="81">
        <v>2</v>
      </c>
      <c r="S342" s="81">
        <v>3</v>
      </c>
      <c r="T342" s="81">
        <v>4</v>
      </c>
      <c r="U342" s="81">
        <v>2</v>
      </c>
      <c r="V342" s="81">
        <v>1</v>
      </c>
      <c r="W342" s="81">
        <v>4</v>
      </c>
      <c r="X342" s="81">
        <v>3</v>
      </c>
      <c r="Y342" s="81">
        <v>4</v>
      </c>
      <c r="Z342" s="81">
        <v>2</v>
      </c>
      <c r="AA342" s="81">
        <v>15</v>
      </c>
      <c r="AB342" s="81">
        <v>1</v>
      </c>
      <c r="AC342" s="81">
        <v>4</v>
      </c>
      <c r="AD342" s="81">
        <v>1</v>
      </c>
      <c r="AE342" s="81"/>
      <c r="AF342" s="3"/>
      <c r="AG342" s="81"/>
      <c r="AH342" s="81"/>
      <c r="AI342" s="81"/>
      <c r="AJ342" s="81"/>
      <c r="AK342" s="81">
        <v>15</v>
      </c>
      <c r="AX342" s="3"/>
      <c r="AY342" s="81"/>
      <c r="BA342" s="3"/>
      <c r="BD342" s="4"/>
      <c r="BK342"/>
      <c r="BT342" s="81"/>
      <c r="BU342" s="81"/>
    </row>
    <row r="343" spans="1:74" x14ac:dyDescent="0.25">
      <c r="A343" s="81" t="s">
        <v>388</v>
      </c>
      <c r="B343" s="81">
        <v>8</v>
      </c>
      <c r="C343" s="176"/>
      <c r="D343" s="175"/>
      <c r="E343" s="81"/>
      <c r="F343" s="81"/>
      <c r="G343" s="81">
        <v>1</v>
      </c>
      <c r="H343" s="81">
        <v>1</v>
      </c>
      <c r="I343" s="81">
        <v>1</v>
      </c>
      <c r="J343" s="81">
        <v>1</v>
      </c>
      <c r="K343" s="81">
        <v>1</v>
      </c>
      <c r="L343" s="81">
        <v>3</v>
      </c>
      <c r="M343" s="81">
        <v>1</v>
      </c>
      <c r="N343" s="81">
        <v>1</v>
      </c>
      <c r="O343" s="81">
        <v>2</v>
      </c>
      <c r="P343" s="81">
        <v>1</v>
      </c>
      <c r="Q343" s="81">
        <v>1</v>
      </c>
      <c r="R343" s="81">
        <v>2</v>
      </c>
      <c r="S343" s="81">
        <v>2</v>
      </c>
      <c r="T343" s="81">
        <v>3</v>
      </c>
      <c r="U343" s="81">
        <v>5</v>
      </c>
      <c r="V343" s="81">
        <v>2</v>
      </c>
      <c r="W343" s="81">
        <v>3</v>
      </c>
      <c r="X343" s="81">
        <v>5</v>
      </c>
      <c r="Y343" s="81">
        <v>1</v>
      </c>
      <c r="Z343" s="81">
        <v>3</v>
      </c>
      <c r="AA343" s="81">
        <v>15</v>
      </c>
      <c r="AB343" s="81"/>
      <c r="AC343" s="81"/>
      <c r="AD343" s="81"/>
      <c r="AE343" s="81"/>
      <c r="AF343" s="3"/>
      <c r="AG343" s="81"/>
      <c r="AH343" s="81"/>
      <c r="AI343" s="81"/>
      <c r="AJ343" s="81"/>
      <c r="AK343" s="81">
        <v>16</v>
      </c>
      <c r="AQ343" s="81"/>
      <c r="AR343" s="81"/>
      <c r="AX343" s="3"/>
      <c r="AY343" s="81"/>
      <c r="BA343" s="3"/>
      <c r="BB343" s="81"/>
      <c r="BD343" s="4"/>
      <c r="BK343"/>
      <c r="BL343" s="81"/>
      <c r="BT343" s="81"/>
      <c r="BU343" s="81"/>
      <c r="BV343" s="81"/>
    </row>
    <row r="344" spans="1:74" x14ac:dyDescent="0.25">
      <c r="A344" s="81" t="s">
        <v>389</v>
      </c>
      <c r="B344" s="81">
        <v>9</v>
      </c>
      <c r="C344" s="176"/>
      <c r="D344" s="175"/>
      <c r="E344" s="81"/>
      <c r="F344" s="81"/>
      <c r="G344" s="81"/>
      <c r="H344" s="81">
        <v>1</v>
      </c>
      <c r="I344" s="81">
        <v>2</v>
      </c>
      <c r="J344" s="81">
        <v>2</v>
      </c>
      <c r="K344" s="81">
        <v>1</v>
      </c>
      <c r="L344" s="81">
        <v>1</v>
      </c>
      <c r="M344" s="81">
        <v>1</v>
      </c>
      <c r="N344" s="81">
        <v>2</v>
      </c>
      <c r="O344" s="81">
        <v>1</v>
      </c>
      <c r="P344" s="81">
        <v>1</v>
      </c>
      <c r="Q344" s="81">
        <v>1</v>
      </c>
      <c r="R344" s="81">
        <v>2</v>
      </c>
      <c r="S344" s="81">
        <v>1</v>
      </c>
      <c r="T344" s="81">
        <v>4</v>
      </c>
      <c r="U344" s="81">
        <v>1</v>
      </c>
      <c r="V344" s="81">
        <v>6</v>
      </c>
      <c r="W344" s="81">
        <v>3</v>
      </c>
      <c r="X344" s="81">
        <v>4</v>
      </c>
      <c r="Y344" s="81">
        <v>2</v>
      </c>
      <c r="Z344" s="81">
        <v>6</v>
      </c>
      <c r="AA344" s="81">
        <v>5</v>
      </c>
      <c r="AB344" s="81">
        <v>4</v>
      </c>
      <c r="AC344" s="81">
        <v>5</v>
      </c>
      <c r="AD344" s="81">
        <v>4</v>
      </c>
      <c r="AE344" s="81"/>
      <c r="AF344" s="3"/>
      <c r="AG344" s="81"/>
      <c r="AH344" s="81"/>
      <c r="AI344" s="81"/>
      <c r="AJ344" s="81"/>
      <c r="AK344" s="81">
        <v>16</v>
      </c>
      <c r="AR344" s="81"/>
      <c r="AX344" s="3"/>
      <c r="AY344" s="81"/>
      <c r="BA344" s="3"/>
      <c r="BB344" s="81"/>
      <c r="BD344" s="4"/>
      <c r="BK344"/>
      <c r="BL344" s="81"/>
      <c r="BT344" s="81"/>
      <c r="BU344" s="81"/>
      <c r="BV344" s="81"/>
    </row>
    <row r="345" spans="1:74" x14ac:dyDescent="0.25">
      <c r="A345" s="81" t="s">
        <v>390</v>
      </c>
      <c r="B345" s="81">
        <v>9</v>
      </c>
      <c r="C345" s="176"/>
      <c r="D345" s="175"/>
      <c r="E345" s="81"/>
      <c r="F345" s="81"/>
      <c r="G345" s="81"/>
      <c r="H345" s="81">
        <v>1</v>
      </c>
      <c r="I345" s="81">
        <v>1</v>
      </c>
      <c r="J345" s="81">
        <v>1</v>
      </c>
      <c r="K345" s="81">
        <v>1</v>
      </c>
      <c r="L345" s="81">
        <v>1</v>
      </c>
      <c r="M345" s="81">
        <v>2</v>
      </c>
      <c r="N345" s="81">
        <v>1</v>
      </c>
      <c r="O345" s="81">
        <v>1</v>
      </c>
      <c r="P345" s="81">
        <v>1</v>
      </c>
      <c r="Q345" s="81">
        <v>2</v>
      </c>
      <c r="R345" s="81">
        <v>1</v>
      </c>
      <c r="S345" s="81">
        <v>2</v>
      </c>
      <c r="T345" s="81">
        <v>5</v>
      </c>
      <c r="U345" s="81">
        <v>3</v>
      </c>
      <c r="V345" s="81">
        <v>2</v>
      </c>
      <c r="W345" s="81">
        <v>6</v>
      </c>
      <c r="X345" s="81">
        <v>2</v>
      </c>
      <c r="Y345" s="81">
        <v>1</v>
      </c>
      <c r="Z345" s="81">
        <v>5</v>
      </c>
      <c r="AA345" s="81"/>
      <c r="AB345" s="81"/>
      <c r="AC345" s="81"/>
      <c r="AD345" s="81"/>
      <c r="AE345" s="81"/>
      <c r="AF345" s="3"/>
      <c r="AG345" s="81"/>
      <c r="AH345" s="81"/>
      <c r="AI345" s="81"/>
      <c r="AJ345" s="81"/>
      <c r="AK345" s="81">
        <v>15</v>
      </c>
      <c r="AR345" s="81"/>
      <c r="AX345" s="3"/>
      <c r="AY345" s="81"/>
      <c r="BA345" s="3"/>
      <c r="BB345" s="81"/>
      <c r="BD345" s="4"/>
      <c r="BK345"/>
      <c r="BL345" s="81"/>
      <c r="BT345" s="81"/>
      <c r="BU345" s="81"/>
      <c r="BV345" s="81"/>
    </row>
    <row r="346" spans="1:74" x14ac:dyDescent="0.25">
      <c r="A346" s="84" t="s">
        <v>392</v>
      </c>
      <c r="B346" s="84">
        <v>10</v>
      </c>
      <c r="C346" s="176"/>
      <c r="D346" s="175"/>
      <c r="E346" s="84"/>
      <c r="F346" s="84"/>
      <c r="G346" s="84"/>
      <c r="H346" s="84"/>
      <c r="I346" s="84">
        <v>3</v>
      </c>
      <c r="J346" s="84">
        <v>1</v>
      </c>
      <c r="K346" s="84">
        <v>1</v>
      </c>
      <c r="L346" s="84">
        <v>1</v>
      </c>
      <c r="M346" s="84">
        <v>2</v>
      </c>
      <c r="N346" s="84">
        <v>1</v>
      </c>
      <c r="O346" s="84">
        <v>1</v>
      </c>
      <c r="P346" s="84">
        <v>2</v>
      </c>
      <c r="Q346" s="84">
        <v>3</v>
      </c>
      <c r="R346" s="84">
        <v>1</v>
      </c>
      <c r="S346" s="84">
        <v>2</v>
      </c>
      <c r="T346" s="84">
        <v>2</v>
      </c>
      <c r="U346" s="84">
        <v>2</v>
      </c>
      <c r="V346" s="84">
        <v>1</v>
      </c>
      <c r="W346" s="84">
        <v>6</v>
      </c>
      <c r="X346" s="84">
        <v>5</v>
      </c>
      <c r="Y346" s="84">
        <v>4</v>
      </c>
      <c r="Z346" s="84">
        <v>2</v>
      </c>
      <c r="AA346" s="84">
        <v>4</v>
      </c>
      <c r="AB346" s="84">
        <v>1</v>
      </c>
      <c r="AC346" s="84">
        <v>3</v>
      </c>
      <c r="AD346" s="84">
        <v>15</v>
      </c>
      <c r="AE346" s="84"/>
      <c r="AF346" s="3"/>
      <c r="AG346" s="84"/>
      <c r="AH346" s="84"/>
      <c r="AI346" s="84"/>
      <c r="AJ346" s="84"/>
      <c r="AK346" s="84">
        <v>15</v>
      </c>
      <c r="AX346" s="3"/>
      <c r="AY346" s="84"/>
      <c r="BA346" s="3"/>
      <c r="BD346" s="4"/>
      <c r="BK346"/>
      <c r="BT346" s="84"/>
      <c r="BU346" s="84"/>
    </row>
    <row r="347" spans="1:74" x14ac:dyDescent="0.25">
      <c r="A347" s="84" t="s">
        <v>393</v>
      </c>
      <c r="B347" s="84">
        <v>10</v>
      </c>
      <c r="C347" s="176"/>
      <c r="D347" s="175"/>
      <c r="E347" s="84"/>
      <c r="F347" s="84"/>
      <c r="G347" s="84"/>
      <c r="H347" s="84"/>
      <c r="I347" s="84">
        <v>1</v>
      </c>
      <c r="J347" s="84">
        <v>2</v>
      </c>
      <c r="K347" s="84">
        <v>1</v>
      </c>
      <c r="L347" s="84">
        <v>1</v>
      </c>
      <c r="M347" s="84">
        <v>3</v>
      </c>
      <c r="N347" s="84">
        <v>5</v>
      </c>
      <c r="O347" s="84">
        <v>1</v>
      </c>
      <c r="P347" s="84">
        <v>2</v>
      </c>
      <c r="Q347" s="84">
        <v>1</v>
      </c>
      <c r="R347" s="84">
        <v>2</v>
      </c>
      <c r="S347" s="84">
        <v>2</v>
      </c>
      <c r="T347" s="84">
        <v>1</v>
      </c>
      <c r="U347" s="84">
        <v>2</v>
      </c>
      <c r="V347" s="84">
        <v>2</v>
      </c>
      <c r="W347" s="84">
        <v>3</v>
      </c>
      <c r="X347" s="84">
        <v>1</v>
      </c>
      <c r="Y347" s="84">
        <v>2</v>
      </c>
      <c r="Z347" s="84">
        <v>1</v>
      </c>
      <c r="AA347" s="84">
        <v>2</v>
      </c>
      <c r="AB347" s="84">
        <v>3</v>
      </c>
      <c r="AC347" s="84">
        <v>6</v>
      </c>
      <c r="AD347" s="84">
        <v>7</v>
      </c>
      <c r="AE347" s="84">
        <v>3</v>
      </c>
      <c r="AF347" s="3"/>
      <c r="AG347" s="84"/>
      <c r="AH347" s="84"/>
      <c r="AI347" s="84"/>
      <c r="AJ347" s="84"/>
      <c r="AK347" s="84">
        <v>16</v>
      </c>
      <c r="AX347" s="3"/>
      <c r="AY347" s="84"/>
      <c r="BA347" s="3"/>
      <c r="BD347" s="4"/>
      <c r="BK347"/>
      <c r="BT347" s="84"/>
      <c r="BU347" s="84"/>
    </row>
    <row r="348" spans="1:74" x14ac:dyDescent="0.25">
      <c r="A348" s="84" t="s">
        <v>394</v>
      </c>
      <c r="B348" s="84">
        <v>10</v>
      </c>
      <c r="C348" s="176"/>
      <c r="D348" s="175"/>
      <c r="E348" s="84"/>
      <c r="F348" s="84"/>
      <c r="G348" s="84"/>
      <c r="H348" s="84"/>
      <c r="I348" s="84">
        <v>2</v>
      </c>
      <c r="J348" s="84">
        <v>2</v>
      </c>
      <c r="K348" s="84">
        <v>1</v>
      </c>
      <c r="L348" s="84">
        <v>1</v>
      </c>
      <c r="M348" s="84">
        <v>1</v>
      </c>
      <c r="N348" s="84">
        <v>2</v>
      </c>
      <c r="O348" s="84">
        <v>2</v>
      </c>
      <c r="P348" s="84">
        <v>1</v>
      </c>
      <c r="Q348" s="84">
        <v>1</v>
      </c>
      <c r="R348" s="84">
        <v>3</v>
      </c>
      <c r="S348" s="84">
        <v>4</v>
      </c>
      <c r="T348" s="84">
        <v>5</v>
      </c>
      <c r="U348" s="84">
        <v>2</v>
      </c>
      <c r="V348" s="84">
        <v>1</v>
      </c>
      <c r="W348" s="84">
        <v>2</v>
      </c>
      <c r="X348" s="84">
        <v>3</v>
      </c>
      <c r="Y348" s="84">
        <v>2</v>
      </c>
      <c r="Z348" s="84">
        <v>10</v>
      </c>
      <c r="AA348" s="84">
        <v>1</v>
      </c>
      <c r="AB348" s="84">
        <v>9</v>
      </c>
      <c r="AC348" s="84">
        <v>2</v>
      </c>
      <c r="AD348" s="84">
        <v>1</v>
      </c>
      <c r="AE348" s="84"/>
      <c r="AF348" s="3"/>
      <c r="AG348" s="84"/>
      <c r="AH348" s="84"/>
      <c r="AI348" s="84"/>
      <c r="AJ348" s="84"/>
      <c r="AK348" s="84">
        <v>15</v>
      </c>
      <c r="AX348" s="3"/>
      <c r="AY348" s="84"/>
      <c r="BA348" s="3"/>
      <c r="BD348" s="4"/>
      <c r="BK348"/>
      <c r="BT348" s="84"/>
      <c r="BU348" s="84"/>
    </row>
    <row r="349" spans="1:74" x14ac:dyDescent="0.25">
      <c r="A349" s="84" t="s">
        <v>395</v>
      </c>
      <c r="B349" s="84">
        <v>9</v>
      </c>
      <c r="C349" s="176"/>
      <c r="D349" s="175"/>
      <c r="E349" s="84"/>
      <c r="F349" s="84"/>
      <c r="G349" s="84"/>
      <c r="H349" s="84">
        <v>1</v>
      </c>
      <c r="I349" s="84">
        <v>1</v>
      </c>
      <c r="J349" s="84">
        <v>1</v>
      </c>
      <c r="K349" s="84">
        <v>3</v>
      </c>
      <c r="L349" s="84">
        <v>1</v>
      </c>
      <c r="M349" s="84">
        <v>6</v>
      </c>
      <c r="N349" s="84">
        <v>1</v>
      </c>
      <c r="O349" s="84">
        <v>3</v>
      </c>
      <c r="P349" s="84">
        <v>3</v>
      </c>
      <c r="Q349" s="84">
        <v>1</v>
      </c>
      <c r="R349" s="84">
        <v>1</v>
      </c>
      <c r="S349" s="84">
        <v>1</v>
      </c>
      <c r="T349" s="84">
        <v>4</v>
      </c>
      <c r="U349" s="84">
        <v>1</v>
      </c>
      <c r="V349" s="84">
        <v>1</v>
      </c>
      <c r="W349" s="84">
        <v>1</v>
      </c>
      <c r="X349" s="84">
        <v>1</v>
      </c>
      <c r="Y349" s="84">
        <v>3</v>
      </c>
      <c r="Z349" s="84">
        <v>2</v>
      </c>
      <c r="AA349" s="84">
        <v>1</v>
      </c>
      <c r="AB349" s="84">
        <v>2</v>
      </c>
      <c r="AC349" s="84">
        <v>3</v>
      </c>
      <c r="AD349" s="84">
        <v>2</v>
      </c>
      <c r="AE349" s="84">
        <v>3</v>
      </c>
      <c r="AF349" s="3">
        <v>5</v>
      </c>
      <c r="AG349" s="84"/>
      <c r="AH349" s="84"/>
      <c r="AI349" s="84"/>
      <c r="AJ349" s="84"/>
      <c r="AK349" s="84">
        <v>16</v>
      </c>
      <c r="AR349" s="84"/>
      <c r="AX349" s="3"/>
      <c r="AY349" s="84"/>
      <c r="BA349" s="3"/>
      <c r="BB349" s="84"/>
      <c r="BD349" s="4"/>
      <c r="BK349"/>
      <c r="BL349" s="84"/>
      <c r="BT349" s="84"/>
      <c r="BU349" s="84"/>
      <c r="BV349" s="84"/>
    </row>
    <row r="350" spans="1:74" x14ac:dyDescent="0.25">
      <c r="A350" s="84" t="s">
        <v>396</v>
      </c>
      <c r="B350" s="84">
        <v>8</v>
      </c>
      <c r="C350" s="176"/>
      <c r="D350" s="175"/>
      <c r="E350" s="84"/>
      <c r="F350" s="84"/>
      <c r="G350" s="84">
        <v>1</v>
      </c>
      <c r="H350" s="84">
        <v>1</v>
      </c>
      <c r="I350" s="84">
        <v>1</v>
      </c>
      <c r="J350" s="84">
        <v>1</v>
      </c>
      <c r="K350" s="84">
        <v>1</v>
      </c>
      <c r="L350" s="84">
        <v>1</v>
      </c>
      <c r="M350" s="84">
        <v>1</v>
      </c>
      <c r="N350" s="84">
        <v>1</v>
      </c>
      <c r="O350" s="84">
        <v>1</v>
      </c>
      <c r="P350" s="84">
        <v>2</v>
      </c>
      <c r="Q350" s="84">
        <v>1</v>
      </c>
      <c r="R350" s="84">
        <v>2</v>
      </c>
      <c r="S350" s="84">
        <v>1</v>
      </c>
      <c r="T350" s="84">
        <v>1</v>
      </c>
      <c r="U350" s="84">
        <v>2</v>
      </c>
      <c r="V350" s="84">
        <v>5</v>
      </c>
      <c r="W350" s="84">
        <v>1</v>
      </c>
      <c r="X350" s="84">
        <v>8</v>
      </c>
      <c r="Y350" s="84">
        <v>1</v>
      </c>
      <c r="Z350" s="84">
        <v>4</v>
      </c>
      <c r="AA350" s="84">
        <v>1</v>
      </c>
      <c r="AB350" s="84">
        <v>7</v>
      </c>
      <c r="AC350" s="84">
        <v>3</v>
      </c>
      <c r="AD350" s="84"/>
      <c r="AE350" s="84"/>
      <c r="AF350" s="3"/>
      <c r="AG350" s="84"/>
      <c r="AH350" s="84"/>
      <c r="AI350" s="84"/>
      <c r="AJ350" s="84"/>
      <c r="AK350" s="84">
        <v>17</v>
      </c>
      <c r="AQ350" s="84"/>
      <c r="AR350" s="84"/>
      <c r="AX350" s="3"/>
      <c r="AY350" s="84"/>
      <c r="BA350" s="3"/>
      <c r="BB350" s="84"/>
      <c r="BD350" s="4"/>
      <c r="BK350"/>
      <c r="BL350" s="84"/>
      <c r="BT350" s="84"/>
      <c r="BU350" s="84"/>
      <c r="BV350" s="84"/>
    </row>
    <row r="351" spans="1:74" x14ac:dyDescent="0.25">
      <c r="A351" s="84" t="s">
        <v>397</v>
      </c>
      <c r="B351" s="84">
        <v>9</v>
      </c>
      <c r="C351" s="176"/>
      <c r="D351" s="175"/>
      <c r="E351" s="84"/>
      <c r="F351" s="84"/>
      <c r="G351" s="84"/>
      <c r="H351" s="84">
        <v>2</v>
      </c>
      <c r="I351" s="84">
        <v>1</v>
      </c>
      <c r="J351" s="84">
        <v>1</v>
      </c>
      <c r="K351" s="84">
        <v>2</v>
      </c>
      <c r="L351" s="84">
        <v>1</v>
      </c>
      <c r="M351" s="84">
        <v>4</v>
      </c>
      <c r="N351" s="84">
        <v>1</v>
      </c>
      <c r="O351" s="84">
        <v>1</v>
      </c>
      <c r="P351" s="84">
        <v>1</v>
      </c>
      <c r="Q351" s="84">
        <v>1</v>
      </c>
      <c r="R351" s="84">
        <v>4</v>
      </c>
      <c r="S351" s="84">
        <v>5</v>
      </c>
      <c r="T351" s="84">
        <v>1</v>
      </c>
      <c r="U351" s="84">
        <v>5</v>
      </c>
      <c r="V351" s="84">
        <v>1</v>
      </c>
      <c r="W351" s="84">
        <v>6</v>
      </c>
      <c r="X351" s="84">
        <v>2</v>
      </c>
      <c r="Y351" s="84">
        <v>7</v>
      </c>
      <c r="Z351" s="84">
        <v>3</v>
      </c>
      <c r="AA351" s="84"/>
      <c r="AB351" s="84"/>
      <c r="AC351" s="84"/>
      <c r="AD351" s="84"/>
      <c r="AE351" s="84"/>
      <c r="AF351" s="3"/>
      <c r="AG351" s="84"/>
      <c r="AH351" s="84"/>
      <c r="AI351" s="84"/>
      <c r="AJ351" s="84"/>
      <c r="AK351" s="84">
        <v>14</v>
      </c>
      <c r="AR351" s="84"/>
      <c r="AX351" s="3"/>
      <c r="AY351" s="84"/>
      <c r="BA351" s="3"/>
      <c r="BB351" s="84"/>
      <c r="BD351" s="4"/>
      <c r="BK351"/>
      <c r="BL351" s="84"/>
      <c r="BT351" s="84"/>
      <c r="BU351" s="84"/>
      <c r="BV351" s="84"/>
    </row>
    <row r="352" spans="1:74" x14ac:dyDescent="0.25">
      <c r="A352" s="85" t="s">
        <v>399</v>
      </c>
      <c r="B352" s="85">
        <v>9</v>
      </c>
      <c r="C352" s="176"/>
      <c r="D352" s="175"/>
      <c r="E352" s="85"/>
      <c r="F352" s="85"/>
      <c r="G352" s="85"/>
      <c r="H352" s="85">
        <v>1</v>
      </c>
      <c r="I352" s="85">
        <v>2</v>
      </c>
      <c r="J352" s="85">
        <v>2</v>
      </c>
      <c r="K352" s="85">
        <v>1</v>
      </c>
      <c r="L352" s="85">
        <v>2</v>
      </c>
      <c r="M352" s="85">
        <v>1</v>
      </c>
      <c r="N352" s="85">
        <v>1</v>
      </c>
      <c r="O352" s="85">
        <v>1</v>
      </c>
      <c r="P352" s="85">
        <v>1</v>
      </c>
      <c r="Q352" s="85">
        <v>2</v>
      </c>
      <c r="R352" s="85">
        <v>2</v>
      </c>
      <c r="S352" s="85">
        <v>1</v>
      </c>
      <c r="T352" s="85">
        <v>1</v>
      </c>
      <c r="U352" s="85">
        <v>1</v>
      </c>
      <c r="V352" s="85">
        <v>1</v>
      </c>
      <c r="W352" s="85">
        <v>1</v>
      </c>
      <c r="X352" s="85">
        <v>1</v>
      </c>
      <c r="Y352" s="85">
        <v>5</v>
      </c>
      <c r="Z352" s="85">
        <v>4</v>
      </c>
      <c r="AA352" s="85">
        <v>2</v>
      </c>
      <c r="AB352" s="85">
        <v>5</v>
      </c>
      <c r="AC352" s="85">
        <v>3</v>
      </c>
      <c r="AD352" s="85">
        <v>2</v>
      </c>
      <c r="AE352" s="85">
        <v>5</v>
      </c>
      <c r="AF352" s="3"/>
      <c r="AG352" s="85"/>
      <c r="AH352" s="85"/>
      <c r="AI352" s="85"/>
      <c r="AJ352" s="85"/>
      <c r="AK352" s="85">
        <v>18</v>
      </c>
      <c r="AR352" s="85"/>
      <c r="AX352" s="3"/>
      <c r="AY352" s="85"/>
      <c r="BA352" s="3"/>
      <c r="BB352" s="85"/>
      <c r="BD352" s="4"/>
      <c r="BK352"/>
      <c r="BL352" s="85"/>
      <c r="BT352" s="85"/>
      <c r="BU352" s="85"/>
      <c r="BV352" s="85"/>
    </row>
    <row r="353" spans="1:74" x14ac:dyDescent="0.25">
      <c r="A353" s="85" t="s">
        <v>398</v>
      </c>
      <c r="B353" s="85">
        <v>8</v>
      </c>
      <c r="C353" s="176"/>
      <c r="D353" s="175"/>
      <c r="E353" s="85"/>
      <c r="F353" s="85"/>
      <c r="G353" s="85">
        <v>1</v>
      </c>
      <c r="H353" s="85">
        <v>1</v>
      </c>
      <c r="I353" s="85">
        <v>2</v>
      </c>
      <c r="J353" s="85">
        <v>1</v>
      </c>
      <c r="K353" s="85">
        <v>1</v>
      </c>
      <c r="L353" s="85">
        <v>1</v>
      </c>
      <c r="M353" s="85">
        <v>1</v>
      </c>
      <c r="N353" s="85">
        <v>2</v>
      </c>
      <c r="O353" s="85">
        <v>3</v>
      </c>
      <c r="P353" s="85">
        <v>1</v>
      </c>
      <c r="Q353" s="85">
        <v>1</v>
      </c>
      <c r="R353" s="85">
        <v>1</v>
      </c>
      <c r="S353" s="85">
        <v>1</v>
      </c>
      <c r="T353" s="85">
        <v>4</v>
      </c>
      <c r="U353" s="85">
        <v>1</v>
      </c>
      <c r="V353" s="85">
        <v>1</v>
      </c>
      <c r="W353" s="85">
        <v>1</v>
      </c>
      <c r="X353" s="85">
        <v>1</v>
      </c>
      <c r="Y353" s="85">
        <v>1</v>
      </c>
      <c r="Z353" s="85">
        <v>3</v>
      </c>
      <c r="AA353" s="85">
        <v>4</v>
      </c>
      <c r="AB353" s="85">
        <v>5</v>
      </c>
      <c r="AC353" s="85">
        <v>1</v>
      </c>
      <c r="AD353" s="85">
        <v>1</v>
      </c>
      <c r="AE353" s="85">
        <v>4</v>
      </c>
      <c r="AF353" s="3">
        <v>10</v>
      </c>
      <c r="AG353" s="85">
        <v>7</v>
      </c>
      <c r="AH353" s="85">
        <v>3</v>
      </c>
      <c r="AI353" s="85"/>
      <c r="AJ353" s="85"/>
      <c r="AK353" s="85">
        <v>19</v>
      </c>
      <c r="AQ353" s="85"/>
      <c r="AR353" s="85"/>
      <c r="AX353" s="3"/>
      <c r="AY353" s="85"/>
      <c r="BA353" s="3"/>
      <c r="BB353" s="85"/>
      <c r="BD353" s="4"/>
      <c r="BK353"/>
      <c r="BL353" s="85"/>
      <c r="BT353" s="85"/>
      <c r="BU353" s="85"/>
      <c r="BV353" s="85"/>
    </row>
    <row r="354" spans="1:74" x14ac:dyDescent="0.25">
      <c r="A354" s="85" t="s">
        <v>400</v>
      </c>
      <c r="B354" s="85">
        <v>8</v>
      </c>
      <c r="C354" s="176"/>
      <c r="D354" s="175"/>
      <c r="E354" s="85"/>
      <c r="F354" s="85"/>
      <c r="G354" s="85">
        <v>1</v>
      </c>
      <c r="H354" s="85">
        <v>1</v>
      </c>
      <c r="I354" s="85">
        <v>2</v>
      </c>
      <c r="J354" s="85">
        <v>1</v>
      </c>
      <c r="K354" s="85">
        <v>1</v>
      </c>
      <c r="L354" s="85">
        <v>1</v>
      </c>
      <c r="M354" s="85">
        <v>1</v>
      </c>
      <c r="N354" s="85">
        <v>1</v>
      </c>
      <c r="O354" s="85">
        <v>1</v>
      </c>
      <c r="P354" s="85">
        <v>2</v>
      </c>
      <c r="Q354" s="85">
        <v>1</v>
      </c>
      <c r="R354" s="85">
        <v>3</v>
      </c>
      <c r="S354" s="85">
        <v>1</v>
      </c>
      <c r="T354" s="85">
        <v>4</v>
      </c>
      <c r="U354" s="85">
        <v>1</v>
      </c>
      <c r="V354" s="85">
        <v>3</v>
      </c>
      <c r="W354" s="85">
        <v>2</v>
      </c>
      <c r="X354" s="85">
        <v>4</v>
      </c>
      <c r="Y354" s="85">
        <v>2</v>
      </c>
      <c r="Z354" s="85">
        <v>4</v>
      </c>
      <c r="AA354" s="85">
        <v>2</v>
      </c>
      <c r="AB354" s="85">
        <v>4</v>
      </c>
      <c r="AC354" s="85">
        <v>5</v>
      </c>
      <c r="AD354" s="85"/>
      <c r="AE354" s="85"/>
      <c r="AF354" s="3"/>
      <c r="AG354" s="85"/>
      <c r="AH354" s="85"/>
      <c r="AI354" s="85"/>
      <c r="AJ354" s="85"/>
      <c r="AK354" s="85">
        <v>17</v>
      </c>
      <c r="AQ354" s="85"/>
      <c r="AR354" s="85"/>
      <c r="AX354" s="3"/>
      <c r="AY354" s="85"/>
      <c r="BA354" s="3"/>
      <c r="BB354" s="85"/>
      <c r="BD354" s="4"/>
      <c r="BK354"/>
      <c r="BL354" s="85"/>
      <c r="BT354" s="85"/>
      <c r="BU354" s="85"/>
      <c r="BV354" s="85"/>
    </row>
    <row r="355" spans="1:74" x14ac:dyDescent="0.25">
      <c r="A355" s="90" t="s">
        <v>402</v>
      </c>
      <c r="B355" s="90">
        <v>10</v>
      </c>
      <c r="C355" s="176"/>
      <c r="D355" s="175"/>
      <c r="E355" s="90"/>
      <c r="F355" s="90"/>
      <c r="G355" s="90"/>
      <c r="H355" s="90"/>
      <c r="I355" s="90">
        <v>3</v>
      </c>
      <c r="J355" s="90">
        <v>2</v>
      </c>
      <c r="K355" s="90">
        <v>1</v>
      </c>
      <c r="L355" s="90">
        <v>1</v>
      </c>
      <c r="M355" s="90">
        <v>1</v>
      </c>
      <c r="N355" s="90">
        <v>1</v>
      </c>
      <c r="O355" s="90">
        <v>1</v>
      </c>
      <c r="P355" s="90">
        <v>1</v>
      </c>
      <c r="Q355" s="90">
        <v>4</v>
      </c>
      <c r="R355" s="90">
        <v>1</v>
      </c>
      <c r="S355" s="90">
        <v>1</v>
      </c>
      <c r="T355" s="90">
        <v>5</v>
      </c>
      <c r="U355" s="90">
        <v>5</v>
      </c>
      <c r="V355" s="90">
        <v>3</v>
      </c>
      <c r="W355" s="90">
        <v>4</v>
      </c>
      <c r="X355" s="90">
        <v>2</v>
      </c>
      <c r="Y355" s="90">
        <v>1</v>
      </c>
      <c r="Z355" s="90">
        <v>3</v>
      </c>
      <c r="AA355" s="90">
        <v>2</v>
      </c>
      <c r="AB355" s="90">
        <v>2</v>
      </c>
      <c r="AC355" s="90">
        <v>4</v>
      </c>
      <c r="AD355" s="90"/>
      <c r="AE355" s="90"/>
      <c r="AF355" s="3"/>
      <c r="AG355" s="90"/>
      <c r="AH355" s="90"/>
      <c r="AI355" s="90"/>
      <c r="AJ355" s="90"/>
      <c r="AK355" s="90">
        <v>14</v>
      </c>
      <c r="AX355" s="3"/>
      <c r="AY355" s="90"/>
      <c r="BA355" s="3"/>
      <c r="BD355" s="4"/>
      <c r="BK355"/>
      <c r="BT355" s="90"/>
      <c r="BU355" s="90"/>
    </row>
    <row r="356" spans="1:74" x14ac:dyDescent="0.25">
      <c r="A356" s="90" t="s">
        <v>403</v>
      </c>
      <c r="B356" s="90">
        <v>10</v>
      </c>
      <c r="C356" s="176"/>
      <c r="D356" s="175"/>
      <c r="E356" s="90"/>
      <c r="F356" s="90"/>
      <c r="G356" s="90"/>
      <c r="H356" s="90"/>
      <c r="I356" s="90">
        <v>1</v>
      </c>
      <c r="J356" s="90">
        <v>1</v>
      </c>
      <c r="K356" s="90">
        <v>1</v>
      </c>
      <c r="L356" s="90">
        <v>3</v>
      </c>
      <c r="M356" s="90">
        <v>1</v>
      </c>
      <c r="N356" s="90">
        <v>1</v>
      </c>
      <c r="O356" s="90">
        <v>1</v>
      </c>
      <c r="P356" s="90">
        <v>1</v>
      </c>
      <c r="Q356" s="90">
        <v>1</v>
      </c>
      <c r="R356" s="90">
        <v>1</v>
      </c>
      <c r="S356" s="90">
        <v>1</v>
      </c>
      <c r="T356" s="90">
        <v>1</v>
      </c>
      <c r="U356" s="90">
        <v>4</v>
      </c>
      <c r="V356" s="90">
        <v>1</v>
      </c>
      <c r="W356" s="90">
        <v>6</v>
      </c>
      <c r="X356" s="90">
        <v>3</v>
      </c>
      <c r="Y356" s="90">
        <v>2</v>
      </c>
      <c r="Z356" s="90">
        <v>1</v>
      </c>
      <c r="AA356" s="90">
        <v>3</v>
      </c>
      <c r="AB356" s="90">
        <v>5</v>
      </c>
      <c r="AC356" s="90">
        <v>3</v>
      </c>
      <c r="AD356" s="90">
        <v>5</v>
      </c>
      <c r="AE356" s="90">
        <v>4</v>
      </c>
      <c r="AF356" s="3">
        <v>5</v>
      </c>
      <c r="AG356" s="90"/>
      <c r="AH356" s="90"/>
      <c r="AI356" s="90"/>
      <c r="AJ356" s="90"/>
      <c r="AK356" s="90">
        <v>17</v>
      </c>
      <c r="AX356" s="3"/>
      <c r="AY356" s="90"/>
      <c r="BA356" s="3"/>
      <c r="BD356" s="4"/>
      <c r="BK356"/>
      <c r="BT356" s="90"/>
      <c r="BU356" s="90"/>
    </row>
    <row r="357" spans="1:74" x14ac:dyDescent="0.25">
      <c r="A357" s="92" t="s">
        <v>404</v>
      </c>
      <c r="B357" s="92">
        <v>10</v>
      </c>
      <c r="C357" s="176"/>
      <c r="D357" s="175"/>
      <c r="E357" s="92"/>
      <c r="F357" s="92"/>
      <c r="G357" s="92"/>
      <c r="H357" s="92"/>
      <c r="I357" s="92">
        <v>1</v>
      </c>
      <c r="J357" s="92">
        <v>3</v>
      </c>
      <c r="K357" s="92">
        <v>2</v>
      </c>
      <c r="L357" s="92">
        <v>1</v>
      </c>
      <c r="M357" s="92">
        <v>1</v>
      </c>
      <c r="N357" s="92">
        <v>1</v>
      </c>
      <c r="O357" s="92">
        <v>5</v>
      </c>
      <c r="P357" s="92">
        <v>1</v>
      </c>
      <c r="Q357" s="92">
        <v>1</v>
      </c>
      <c r="R357" s="92">
        <v>1</v>
      </c>
      <c r="S357" s="92">
        <v>2</v>
      </c>
      <c r="T357" s="92">
        <v>4</v>
      </c>
      <c r="U357" s="92">
        <v>1</v>
      </c>
      <c r="V357" s="92">
        <v>1</v>
      </c>
      <c r="W357" s="92">
        <v>1</v>
      </c>
      <c r="X357" s="92">
        <v>2</v>
      </c>
      <c r="Y357" s="92">
        <v>9</v>
      </c>
      <c r="Z357" s="92">
        <v>4</v>
      </c>
      <c r="AA357" s="92">
        <v>4</v>
      </c>
      <c r="AB357" s="92">
        <v>6</v>
      </c>
      <c r="AC357" s="92"/>
      <c r="AD357" s="92"/>
      <c r="AE357" s="92"/>
      <c r="AF357" s="3"/>
      <c r="AG357" s="92"/>
      <c r="AH357" s="92"/>
      <c r="AI357" s="92"/>
      <c r="AJ357" s="92"/>
      <c r="AK357" s="92">
        <v>16</v>
      </c>
      <c r="AY357" s="92"/>
      <c r="BD357" s="4"/>
      <c r="BK357"/>
      <c r="BT357" s="92"/>
      <c r="BU357" s="92"/>
    </row>
    <row r="358" spans="1:74" x14ac:dyDescent="0.25">
      <c r="A358" s="92" t="s">
        <v>405</v>
      </c>
      <c r="B358" s="92">
        <v>9</v>
      </c>
      <c r="C358" s="176"/>
      <c r="D358" s="175"/>
      <c r="E358" s="92"/>
      <c r="F358" s="92"/>
      <c r="G358" s="92"/>
      <c r="H358" s="92">
        <v>1</v>
      </c>
      <c r="I358" s="92">
        <v>1</v>
      </c>
      <c r="J358" s="92">
        <v>1</v>
      </c>
      <c r="K358" s="92">
        <v>2</v>
      </c>
      <c r="L358" s="92">
        <v>1</v>
      </c>
      <c r="M358" s="92">
        <v>3</v>
      </c>
      <c r="N358" s="92">
        <v>2</v>
      </c>
      <c r="O358" s="92">
        <v>1</v>
      </c>
      <c r="P358" s="92">
        <v>1</v>
      </c>
      <c r="Q358" s="92">
        <v>1</v>
      </c>
      <c r="R358" s="92">
        <v>5</v>
      </c>
      <c r="S358" s="92">
        <v>1</v>
      </c>
      <c r="T358" s="92">
        <v>1</v>
      </c>
      <c r="U358" s="92">
        <v>1</v>
      </c>
      <c r="V358" s="92">
        <v>1</v>
      </c>
      <c r="W358" s="92">
        <v>1</v>
      </c>
      <c r="X358" s="92">
        <v>2</v>
      </c>
      <c r="Y358" s="92">
        <v>6</v>
      </c>
      <c r="Z358" s="92">
        <v>3</v>
      </c>
      <c r="AA358" s="92">
        <v>6</v>
      </c>
      <c r="AB358" s="92">
        <v>2</v>
      </c>
      <c r="AC358" s="92">
        <v>3</v>
      </c>
      <c r="AD358" s="92">
        <v>1</v>
      </c>
      <c r="AE358" s="92">
        <v>2</v>
      </c>
      <c r="AF358" s="3"/>
      <c r="AG358" s="92"/>
      <c r="AH358" s="92"/>
      <c r="AI358" s="92"/>
      <c r="AJ358" s="92"/>
      <c r="AK358" s="92">
        <v>17</v>
      </c>
      <c r="AR358" s="92"/>
      <c r="AX358" s="3"/>
      <c r="AY358" s="92"/>
      <c r="BA358" s="3"/>
      <c r="BB358" s="92"/>
      <c r="BD358" s="4"/>
      <c r="BK358"/>
      <c r="BL358" s="92"/>
      <c r="BT358" s="92"/>
      <c r="BU358" s="92"/>
      <c r="BV358" s="92"/>
    </row>
    <row r="359" spans="1:74" x14ac:dyDescent="0.25">
      <c r="A359" s="95" t="s">
        <v>406</v>
      </c>
      <c r="B359" s="95">
        <v>8</v>
      </c>
      <c r="C359" s="176"/>
      <c r="D359" s="175"/>
      <c r="E359" s="95"/>
      <c r="F359" s="95"/>
      <c r="G359" s="95">
        <v>1</v>
      </c>
      <c r="H359" s="95">
        <v>2</v>
      </c>
      <c r="I359" s="95">
        <v>1</v>
      </c>
      <c r="J359" s="95">
        <v>2</v>
      </c>
      <c r="K359" s="95">
        <v>1</v>
      </c>
      <c r="L359" s="95">
        <v>3</v>
      </c>
      <c r="M359" s="95">
        <v>1</v>
      </c>
      <c r="N359" s="95">
        <v>2</v>
      </c>
      <c r="O359" s="95">
        <v>2</v>
      </c>
      <c r="P359" s="95">
        <v>1</v>
      </c>
      <c r="Q359" s="95">
        <v>1</v>
      </c>
      <c r="R359" s="95">
        <v>1</v>
      </c>
      <c r="S359" s="95">
        <v>1</v>
      </c>
      <c r="T359" s="95">
        <v>2</v>
      </c>
      <c r="U359" s="95">
        <v>3</v>
      </c>
      <c r="V359" s="95">
        <v>3</v>
      </c>
      <c r="W359" s="95">
        <v>1</v>
      </c>
      <c r="X359" s="95">
        <v>3</v>
      </c>
      <c r="Y359" s="95">
        <v>1</v>
      </c>
      <c r="Z359" s="95">
        <v>3</v>
      </c>
      <c r="AA359" s="95">
        <v>1</v>
      </c>
      <c r="AB359" s="95">
        <v>6</v>
      </c>
      <c r="AC359" s="95">
        <v>4</v>
      </c>
      <c r="AD359" s="95"/>
      <c r="AE359" s="95"/>
      <c r="AF359" s="3"/>
      <c r="AG359" s="95"/>
      <c r="AH359" s="95"/>
      <c r="AI359" s="95"/>
      <c r="AJ359" s="95"/>
      <c r="AK359" s="95">
        <v>17</v>
      </c>
    </row>
    <row r="360" spans="1:74" x14ac:dyDescent="0.25">
      <c r="A360" s="96" t="s">
        <v>407</v>
      </c>
      <c r="B360" s="96">
        <v>10</v>
      </c>
      <c r="C360" s="176"/>
      <c r="D360" s="175"/>
      <c r="E360" s="96"/>
      <c r="F360" s="96"/>
      <c r="G360" s="96"/>
      <c r="H360" s="96"/>
      <c r="I360" s="96">
        <v>2</v>
      </c>
      <c r="J360" s="96">
        <v>1</v>
      </c>
      <c r="K360" s="96">
        <v>1</v>
      </c>
      <c r="L360" s="96">
        <v>1</v>
      </c>
      <c r="M360" s="96">
        <v>2</v>
      </c>
      <c r="N360" s="96">
        <v>1</v>
      </c>
      <c r="O360" s="96">
        <v>4</v>
      </c>
      <c r="P360" s="96">
        <v>1</v>
      </c>
      <c r="Q360" s="96">
        <v>1</v>
      </c>
      <c r="R360" s="96">
        <v>2</v>
      </c>
      <c r="S360" s="96">
        <v>5</v>
      </c>
      <c r="T360" s="96">
        <v>5</v>
      </c>
      <c r="U360" s="96">
        <v>1</v>
      </c>
      <c r="V360" s="96">
        <v>6</v>
      </c>
      <c r="W360" s="96">
        <v>1</v>
      </c>
      <c r="X360" s="96">
        <v>1</v>
      </c>
      <c r="Y360" s="96">
        <v>8</v>
      </c>
      <c r="Z360" s="96">
        <v>1</v>
      </c>
      <c r="AA360" s="96">
        <v>4</v>
      </c>
      <c r="AB360" s="96">
        <v>1</v>
      </c>
      <c r="AC360" s="96">
        <v>1</v>
      </c>
      <c r="AD360" s="96">
        <v>3</v>
      </c>
      <c r="AE360" s="96"/>
      <c r="AF360" s="3"/>
      <c r="AG360" s="96"/>
      <c r="AH360" s="96"/>
      <c r="AI360" s="96"/>
      <c r="AJ360" s="96"/>
      <c r="AK360" s="96">
        <v>13</v>
      </c>
    </row>
    <row r="361" spans="1:74" x14ac:dyDescent="0.25">
      <c r="A361" s="97" t="s">
        <v>408</v>
      </c>
      <c r="B361" s="97">
        <v>9</v>
      </c>
      <c r="C361" s="176"/>
      <c r="D361" s="175"/>
      <c r="E361" s="97"/>
      <c r="F361" s="97"/>
      <c r="G361" s="97"/>
      <c r="H361" s="97">
        <v>1</v>
      </c>
      <c r="I361" s="97">
        <v>2</v>
      </c>
      <c r="J361" s="97">
        <v>1</v>
      </c>
      <c r="K361" s="97">
        <v>1</v>
      </c>
      <c r="L361" s="97">
        <v>1</v>
      </c>
      <c r="M361" s="97">
        <v>1</v>
      </c>
      <c r="N361" s="97">
        <v>1</v>
      </c>
      <c r="O361" s="97">
        <v>2</v>
      </c>
      <c r="P361" s="97">
        <v>1</v>
      </c>
      <c r="Q361" s="97">
        <v>2</v>
      </c>
      <c r="R361" s="97">
        <v>2</v>
      </c>
      <c r="S361" s="97">
        <v>1</v>
      </c>
      <c r="T361" s="97">
        <v>1</v>
      </c>
      <c r="U361" s="97">
        <v>5</v>
      </c>
      <c r="V361" s="97">
        <v>10</v>
      </c>
      <c r="W361" s="97">
        <v>3</v>
      </c>
      <c r="X361" s="97">
        <v>6</v>
      </c>
      <c r="Y361" s="97">
        <v>4</v>
      </c>
      <c r="Z361" s="97">
        <v>1</v>
      </c>
      <c r="AA361" s="97">
        <v>3</v>
      </c>
      <c r="AB361" s="97">
        <v>3</v>
      </c>
      <c r="AC361" s="97">
        <v>5</v>
      </c>
      <c r="AD361" s="97"/>
      <c r="AE361" s="97"/>
      <c r="AF361" s="3"/>
      <c r="AG361" s="97"/>
      <c r="AH361" s="97"/>
      <c r="AI361" s="97"/>
      <c r="AJ361" s="97"/>
      <c r="AK361" s="97">
        <v>14</v>
      </c>
    </row>
    <row r="362" spans="1:74" x14ac:dyDescent="0.25">
      <c r="A362" s="99" t="s">
        <v>409</v>
      </c>
      <c r="B362" s="99">
        <v>9</v>
      </c>
      <c r="C362" s="176"/>
      <c r="D362" s="175"/>
      <c r="E362" s="99"/>
      <c r="F362" s="99"/>
      <c r="G362" s="99"/>
      <c r="H362" s="99">
        <v>1</v>
      </c>
      <c r="I362" s="99">
        <v>2</v>
      </c>
      <c r="J362" s="99">
        <v>1</v>
      </c>
      <c r="K362" s="99">
        <v>1</v>
      </c>
      <c r="L362" s="99">
        <v>1</v>
      </c>
      <c r="M362" s="99">
        <v>5</v>
      </c>
      <c r="N362" s="99">
        <v>1</v>
      </c>
      <c r="O362" s="99">
        <v>1</v>
      </c>
      <c r="P362" s="99">
        <v>1</v>
      </c>
      <c r="Q362" s="99">
        <v>1</v>
      </c>
      <c r="R362" s="99">
        <v>2</v>
      </c>
      <c r="S362" s="99">
        <v>4</v>
      </c>
      <c r="T362" s="99">
        <v>3</v>
      </c>
      <c r="U362" s="99">
        <v>2</v>
      </c>
      <c r="V362" s="99">
        <v>2</v>
      </c>
      <c r="W362" s="99">
        <v>2</v>
      </c>
      <c r="X362" s="99">
        <v>2</v>
      </c>
      <c r="Y362" s="99">
        <v>4</v>
      </c>
      <c r="Z362" s="99">
        <v>10</v>
      </c>
      <c r="AA362" s="99"/>
      <c r="AB362" s="99"/>
      <c r="AC362" s="99"/>
      <c r="AD362" s="99"/>
      <c r="AE362" s="99"/>
      <c r="AF362" s="3"/>
      <c r="AG362" s="99"/>
      <c r="AH362" s="99"/>
      <c r="AI362" s="99"/>
      <c r="AJ362" s="99"/>
      <c r="AK362" s="99">
        <v>16</v>
      </c>
    </row>
    <row r="363" spans="1:74" x14ac:dyDescent="0.25">
      <c r="A363" s="99" t="s">
        <v>410</v>
      </c>
      <c r="B363" s="99">
        <v>10</v>
      </c>
      <c r="C363" s="176"/>
      <c r="D363" s="175"/>
      <c r="E363" s="99"/>
      <c r="F363" s="99"/>
      <c r="G363" s="99"/>
      <c r="H363" s="99"/>
      <c r="I363" s="99">
        <v>2</v>
      </c>
      <c r="J363" s="99">
        <v>1</v>
      </c>
      <c r="K363" s="99">
        <v>2</v>
      </c>
      <c r="L363" s="99">
        <v>2</v>
      </c>
      <c r="M363" s="99">
        <v>1</v>
      </c>
      <c r="N363" s="99">
        <v>3</v>
      </c>
      <c r="O363" s="99">
        <v>2</v>
      </c>
      <c r="P363" s="99">
        <v>2</v>
      </c>
      <c r="Q363" s="99">
        <v>1</v>
      </c>
      <c r="R363" s="99">
        <v>1</v>
      </c>
      <c r="S363" s="99">
        <v>2</v>
      </c>
      <c r="T363" s="99">
        <v>1</v>
      </c>
      <c r="U363" s="99">
        <v>3</v>
      </c>
      <c r="V363" s="99">
        <v>3</v>
      </c>
      <c r="W363" s="99">
        <v>3</v>
      </c>
      <c r="X363" s="99">
        <v>1</v>
      </c>
      <c r="Y363" s="99">
        <v>4</v>
      </c>
      <c r="Z363" s="99">
        <v>2</v>
      </c>
      <c r="AA363" s="99">
        <v>4</v>
      </c>
      <c r="AB363" s="99">
        <v>2</v>
      </c>
      <c r="AC363" s="99">
        <v>2</v>
      </c>
      <c r="AD363" s="99"/>
      <c r="AE363" s="99"/>
      <c r="AF363" s="3"/>
      <c r="AG363" s="99"/>
      <c r="AH363" s="99"/>
      <c r="AI363" s="99"/>
      <c r="AJ363" s="99"/>
      <c r="AK363" s="99">
        <v>16</v>
      </c>
    </row>
    <row r="364" spans="1:74" x14ac:dyDescent="0.25">
      <c r="A364" s="101" t="s">
        <v>411</v>
      </c>
      <c r="B364" s="101">
        <v>9</v>
      </c>
      <c r="C364" s="176"/>
      <c r="D364" s="175"/>
      <c r="E364" s="101"/>
      <c r="F364" s="101"/>
      <c r="G364" s="101"/>
      <c r="H364" s="101">
        <v>1</v>
      </c>
      <c r="I364" s="101">
        <v>1</v>
      </c>
      <c r="J364" s="101">
        <v>1</v>
      </c>
      <c r="K364" s="101">
        <v>2</v>
      </c>
      <c r="L364" s="101">
        <v>6</v>
      </c>
      <c r="M364" s="101">
        <v>2</v>
      </c>
      <c r="N364" s="101">
        <v>1</v>
      </c>
      <c r="O364" s="101">
        <v>1</v>
      </c>
      <c r="P364" s="101">
        <v>1</v>
      </c>
      <c r="Q364" s="101">
        <v>1</v>
      </c>
      <c r="R364" s="101">
        <v>5</v>
      </c>
      <c r="S364" s="101">
        <v>1</v>
      </c>
      <c r="T364" s="101">
        <v>3</v>
      </c>
      <c r="U364" s="101">
        <v>3</v>
      </c>
      <c r="V364" s="101">
        <v>1</v>
      </c>
      <c r="W364" s="101">
        <v>2</v>
      </c>
      <c r="X364" s="101">
        <v>7</v>
      </c>
      <c r="Y364" s="101">
        <v>2</v>
      </c>
      <c r="Z364" s="101">
        <v>3</v>
      </c>
      <c r="AA364" s="101">
        <v>2</v>
      </c>
      <c r="AB364" s="101">
        <v>2</v>
      </c>
      <c r="AC364" s="101"/>
      <c r="AD364" s="101"/>
      <c r="AE364" s="101"/>
      <c r="AF364" s="3"/>
      <c r="AG364" s="101"/>
      <c r="AH364" s="101"/>
      <c r="AI364" s="101"/>
      <c r="AJ364" s="101"/>
      <c r="AK364" s="101">
        <v>15</v>
      </c>
    </row>
    <row r="365" spans="1:74" x14ac:dyDescent="0.25">
      <c r="A365" s="101" t="s">
        <v>412</v>
      </c>
      <c r="B365" s="101">
        <v>7</v>
      </c>
      <c r="C365" s="176"/>
      <c r="D365" s="175"/>
      <c r="E365" s="101"/>
      <c r="F365" s="101">
        <v>1</v>
      </c>
      <c r="G365" s="101">
        <v>1</v>
      </c>
      <c r="H365" s="101">
        <v>1</v>
      </c>
      <c r="I365" s="101">
        <v>1</v>
      </c>
      <c r="J365" s="101">
        <v>1</v>
      </c>
      <c r="K365" s="101">
        <v>1</v>
      </c>
      <c r="L365" s="101">
        <v>1</v>
      </c>
      <c r="M365" s="101">
        <v>1</v>
      </c>
      <c r="N365" s="101">
        <v>1</v>
      </c>
      <c r="O365" s="101">
        <v>1</v>
      </c>
      <c r="P365" s="101">
        <v>2</v>
      </c>
      <c r="Q365" s="101">
        <v>1</v>
      </c>
      <c r="R365" s="101">
        <v>1</v>
      </c>
      <c r="S365" s="101">
        <v>2</v>
      </c>
      <c r="T365" s="101">
        <v>2</v>
      </c>
      <c r="U365" s="101">
        <v>1</v>
      </c>
      <c r="V365" s="101">
        <v>3</v>
      </c>
      <c r="W365" s="101">
        <v>2</v>
      </c>
      <c r="X365" s="101">
        <v>1</v>
      </c>
      <c r="Y365" s="101">
        <v>4</v>
      </c>
      <c r="Z365" s="101">
        <v>4</v>
      </c>
      <c r="AA365" s="101">
        <v>15</v>
      </c>
      <c r="AB365" s="101">
        <v>6</v>
      </c>
      <c r="AC365" s="101">
        <v>3</v>
      </c>
      <c r="AD365" s="101">
        <v>7</v>
      </c>
      <c r="AE365" s="101">
        <v>1</v>
      </c>
      <c r="AF365" s="3"/>
      <c r="AG365" s="101"/>
      <c r="AH365" s="101"/>
      <c r="AI365" s="101"/>
      <c r="AJ365" s="101"/>
      <c r="AK365" s="101">
        <v>20</v>
      </c>
    </row>
    <row r="366" spans="1:74" x14ac:dyDescent="0.25">
      <c r="A366" s="102" t="s">
        <v>413</v>
      </c>
      <c r="B366" s="102">
        <v>9</v>
      </c>
      <c r="C366" s="176"/>
      <c r="D366" s="175"/>
      <c r="E366" s="102"/>
      <c r="F366" s="102"/>
      <c r="G366" s="102"/>
      <c r="H366" s="102">
        <v>3</v>
      </c>
      <c r="I366" s="102">
        <v>1</v>
      </c>
      <c r="J366" s="102">
        <v>2</v>
      </c>
      <c r="K366" s="102">
        <v>2</v>
      </c>
      <c r="L366" s="102">
        <v>1</v>
      </c>
      <c r="M366" s="102">
        <v>2</v>
      </c>
      <c r="N366" s="102">
        <v>1</v>
      </c>
      <c r="O366" s="102">
        <v>1</v>
      </c>
      <c r="P366" s="102">
        <v>5</v>
      </c>
      <c r="Q366" s="102">
        <v>1</v>
      </c>
      <c r="R366" s="102">
        <v>2</v>
      </c>
      <c r="S366" s="102">
        <v>8</v>
      </c>
      <c r="T366" s="102">
        <v>4</v>
      </c>
      <c r="U366" s="102">
        <v>1</v>
      </c>
      <c r="V366" s="102">
        <v>3</v>
      </c>
      <c r="W366" s="102">
        <v>4</v>
      </c>
      <c r="X366" s="102">
        <v>4</v>
      </c>
      <c r="Y366" s="102">
        <v>1</v>
      </c>
      <c r="Z366" s="102">
        <v>4</v>
      </c>
      <c r="AA366" s="102">
        <v>3</v>
      </c>
      <c r="AB366" s="102">
        <v>2</v>
      </c>
      <c r="AC366" s="102">
        <v>4</v>
      </c>
      <c r="AD366" s="102">
        <v>3</v>
      </c>
      <c r="AE366" s="102">
        <v>4</v>
      </c>
      <c r="AF366" s="3"/>
      <c r="AG366" s="102"/>
      <c r="AH366" s="102"/>
      <c r="AI366" s="102"/>
      <c r="AJ366" s="102"/>
      <c r="AK366" s="102">
        <v>12</v>
      </c>
    </row>
    <row r="367" spans="1:74" x14ac:dyDescent="0.25">
      <c r="A367" s="103" t="s">
        <v>414</v>
      </c>
      <c r="B367" s="103">
        <v>9</v>
      </c>
      <c r="C367" s="176"/>
      <c r="D367" s="175"/>
      <c r="E367" s="103"/>
      <c r="F367" s="103"/>
      <c r="G367" s="103"/>
      <c r="H367" s="103">
        <v>1</v>
      </c>
      <c r="I367" s="103">
        <v>2</v>
      </c>
      <c r="J367" s="103">
        <v>1</v>
      </c>
      <c r="K367" s="103">
        <v>3</v>
      </c>
      <c r="L367" s="103">
        <v>1</v>
      </c>
      <c r="M367" s="103">
        <v>4</v>
      </c>
      <c r="N367" s="103">
        <v>1</v>
      </c>
      <c r="O367" s="103">
        <v>2</v>
      </c>
      <c r="P367" s="103">
        <v>1</v>
      </c>
      <c r="Q367" s="103">
        <v>1</v>
      </c>
      <c r="R367" s="103">
        <v>4</v>
      </c>
      <c r="S367" s="103">
        <v>2</v>
      </c>
      <c r="T367" s="103">
        <v>6</v>
      </c>
      <c r="U367" s="103">
        <v>1</v>
      </c>
      <c r="V367" s="103">
        <v>3</v>
      </c>
      <c r="W367" s="103">
        <v>2</v>
      </c>
      <c r="X367" s="103">
        <v>1</v>
      </c>
      <c r="Y367" s="103">
        <v>3</v>
      </c>
      <c r="Z367" s="103">
        <v>4</v>
      </c>
      <c r="AA367" s="103"/>
      <c r="AB367" s="103"/>
      <c r="AC367" s="103"/>
      <c r="AD367" s="103"/>
      <c r="AE367" s="103"/>
      <c r="AF367" s="3"/>
      <c r="AG367" s="103"/>
      <c r="AH367" s="103"/>
      <c r="AI367" s="103"/>
      <c r="AJ367" s="103"/>
      <c r="AK367" s="103">
        <v>14</v>
      </c>
    </row>
    <row r="368" spans="1:74" x14ac:dyDescent="0.25">
      <c r="A368" s="104" t="s">
        <v>415</v>
      </c>
      <c r="B368" s="104">
        <v>9</v>
      </c>
      <c r="C368" s="176"/>
      <c r="D368" s="175"/>
      <c r="E368" s="104"/>
      <c r="F368" s="104"/>
      <c r="G368" s="104"/>
      <c r="H368" s="104">
        <v>1</v>
      </c>
      <c r="I368" s="104">
        <v>1</v>
      </c>
      <c r="J368" s="104">
        <v>4</v>
      </c>
      <c r="K368" s="104">
        <v>1</v>
      </c>
      <c r="L368" s="104">
        <v>1</v>
      </c>
      <c r="M368" s="104">
        <v>6</v>
      </c>
      <c r="N368" s="104">
        <v>2</v>
      </c>
      <c r="O368" s="104">
        <v>1</v>
      </c>
      <c r="P368" s="104">
        <v>5</v>
      </c>
      <c r="Q368" s="104">
        <v>1</v>
      </c>
      <c r="R368" s="104">
        <v>1</v>
      </c>
      <c r="S368" s="104">
        <v>4</v>
      </c>
      <c r="T368" s="104">
        <v>1</v>
      </c>
      <c r="U368" s="104">
        <v>5</v>
      </c>
      <c r="V368" s="104">
        <v>6</v>
      </c>
      <c r="W368" s="104">
        <v>5</v>
      </c>
      <c r="X368" s="104">
        <v>4</v>
      </c>
      <c r="Y368" s="104"/>
      <c r="Z368" s="104"/>
      <c r="AA368" s="104"/>
      <c r="AB368" s="104"/>
      <c r="AC368" s="104"/>
      <c r="AD368" s="104"/>
      <c r="AE368" s="104"/>
      <c r="AF368" s="3"/>
      <c r="AG368" s="104"/>
      <c r="AH368" s="104"/>
      <c r="AI368" s="104"/>
      <c r="AJ368" s="104"/>
      <c r="AK368" s="104">
        <v>13</v>
      </c>
    </row>
    <row r="369" spans="1:73" x14ac:dyDescent="0.25">
      <c r="A369" s="105" t="s">
        <v>416</v>
      </c>
      <c r="B369" s="105">
        <v>9</v>
      </c>
      <c r="C369" s="176"/>
      <c r="D369" s="175"/>
      <c r="E369" s="105"/>
      <c r="F369" s="105"/>
      <c r="G369" s="105"/>
      <c r="H369" s="105">
        <v>2</v>
      </c>
      <c r="I369" s="105">
        <v>1</v>
      </c>
      <c r="J369" s="105">
        <v>1</v>
      </c>
      <c r="K369" s="105">
        <v>2</v>
      </c>
      <c r="L369" s="105">
        <v>1</v>
      </c>
      <c r="M369" s="105">
        <v>1</v>
      </c>
      <c r="N369" s="105">
        <v>4</v>
      </c>
      <c r="O369" s="105">
        <v>2</v>
      </c>
      <c r="P369" s="105">
        <v>1</v>
      </c>
      <c r="Q369" s="105">
        <v>1</v>
      </c>
      <c r="R369" s="105">
        <v>2</v>
      </c>
      <c r="S369" s="105">
        <v>1</v>
      </c>
      <c r="T369" s="105">
        <v>1</v>
      </c>
      <c r="U369" s="105">
        <v>1</v>
      </c>
      <c r="V369" s="105">
        <v>2</v>
      </c>
      <c r="W369" s="105">
        <v>4</v>
      </c>
      <c r="X369" s="105">
        <v>1</v>
      </c>
      <c r="Y369" s="105">
        <v>9</v>
      </c>
      <c r="Z369" s="105">
        <v>4</v>
      </c>
      <c r="AA369" s="105">
        <v>13</v>
      </c>
      <c r="AB369" s="105">
        <v>3</v>
      </c>
      <c r="AC369" s="105">
        <v>2</v>
      </c>
      <c r="AD369" s="105">
        <v>3</v>
      </c>
      <c r="AE369" s="105">
        <v>3</v>
      </c>
      <c r="AF369" s="3">
        <v>2</v>
      </c>
      <c r="AG369" s="105"/>
      <c r="AH369" s="105"/>
      <c r="AI369" s="105"/>
      <c r="AJ369" s="105"/>
      <c r="AK369" s="105">
        <v>17</v>
      </c>
    </row>
    <row r="370" spans="1:73" x14ac:dyDescent="0.25">
      <c r="A370" s="106" t="s">
        <v>417</v>
      </c>
      <c r="B370" s="106">
        <v>9</v>
      </c>
      <c r="C370" s="176"/>
      <c r="D370" s="175"/>
      <c r="E370" s="106"/>
      <c r="F370" s="106"/>
      <c r="G370" s="106"/>
      <c r="H370" s="106">
        <v>1</v>
      </c>
      <c r="I370" s="106">
        <v>1</v>
      </c>
      <c r="J370" s="106">
        <v>1</v>
      </c>
      <c r="K370" s="106">
        <v>2</v>
      </c>
      <c r="L370" s="106">
        <v>1</v>
      </c>
      <c r="M370" s="106">
        <v>1</v>
      </c>
      <c r="N370" s="106">
        <v>3</v>
      </c>
      <c r="O370" s="106">
        <v>1</v>
      </c>
      <c r="P370" s="106">
        <v>1</v>
      </c>
      <c r="Q370" s="106">
        <v>1</v>
      </c>
      <c r="R370" s="106">
        <v>2</v>
      </c>
      <c r="S370" s="106">
        <v>1</v>
      </c>
      <c r="T370" s="106">
        <v>6</v>
      </c>
      <c r="U370" s="106">
        <v>5</v>
      </c>
      <c r="V370" s="106">
        <v>4</v>
      </c>
      <c r="W370" s="106">
        <v>4</v>
      </c>
      <c r="X370" s="106">
        <v>3</v>
      </c>
      <c r="Y370" s="106">
        <v>3</v>
      </c>
      <c r="Z370" s="106">
        <v>6</v>
      </c>
      <c r="AA370" s="106">
        <v>3</v>
      </c>
      <c r="AB370" s="106">
        <v>4</v>
      </c>
      <c r="AC370" s="106">
        <v>1</v>
      </c>
      <c r="AD370" s="106">
        <v>2</v>
      </c>
      <c r="AE370" s="106"/>
      <c r="AF370" s="3"/>
      <c r="AG370" s="106"/>
      <c r="AH370" s="106"/>
      <c r="AI370" s="106"/>
      <c r="AJ370" s="106"/>
      <c r="AK370" s="106">
        <v>14</v>
      </c>
    </row>
    <row r="371" spans="1:73" x14ac:dyDescent="0.25">
      <c r="A371" s="107" t="s">
        <v>418</v>
      </c>
      <c r="B371" s="107">
        <v>9</v>
      </c>
      <c r="C371" s="176"/>
      <c r="D371" s="175"/>
      <c r="E371" s="107"/>
      <c r="F371" s="107"/>
      <c r="G371" s="107"/>
      <c r="H371" s="107">
        <v>1</v>
      </c>
      <c r="I371" s="107">
        <v>1</v>
      </c>
      <c r="J371" s="107">
        <v>3</v>
      </c>
      <c r="K371" s="107">
        <v>2</v>
      </c>
      <c r="L371" s="107">
        <v>2</v>
      </c>
      <c r="M371" s="107">
        <v>1</v>
      </c>
      <c r="N371" s="107">
        <v>2</v>
      </c>
      <c r="O371" s="107">
        <v>1</v>
      </c>
      <c r="P371" s="107">
        <v>1</v>
      </c>
      <c r="Q371" s="107">
        <v>1</v>
      </c>
      <c r="R371" s="107">
        <v>1</v>
      </c>
      <c r="S371" s="107">
        <v>4</v>
      </c>
      <c r="T371" s="107">
        <v>1</v>
      </c>
      <c r="U371" s="107">
        <v>4</v>
      </c>
      <c r="V371" s="107">
        <v>3</v>
      </c>
      <c r="W371" s="107">
        <v>7</v>
      </c>
      <c r="X371" s="107">
        <v>1</v>
      </c>
      <c r="Y371" s="107">
        <v>1</v>
      </c>
      <c r="Z371" s="107">
        <v>2</v>
      </c>
      <c r="AA371" s="107">
        <v>5</v>
      </c>
      <c r="AB371" s="107">
        <v>1</v>
      </c>
      <c r="AC371" s="107">
        <v>1</v>
      </c>
      <c r="AD371" s="107">
        <v>5</v>
      </c>
      <c r="AE371" s="107">
        <v>4</v>
      </c>
      <c r="AF371" s="3"/>
      <c r="AG371" s="107"/>
      <c r="AH371" s="107"/>
      <c r="AI371" s="107"/>
      <c r="AJ371" s="107"/>
      <c r="AK371" s="107">
        <v>15</v>
      </c>
      <c r="BD371" s="4"/>
      <c r="BK371"/>
      <c r="BT371" s="1"/>
      <c r="BU371" s="1"/>
    </row>
    <row r="372" spans="1:73" x14ac:dyDescent="0.25">
      <c r="A372" s="110" t="s">
        <v>419</v>
      </c>
      <c r="B372" s="110">
        <v>8</v>
      </c>
      <c r="C372" s="176"/>
      <c r="D372" s="175"/>
      <c r="E372" s="110"/>
      <c r="F372" s="110"/>
      <c r="G372" s="110">
        <v>4</v>
      </c>
      <c r="H372" s="110">
        <v>1</v>
      </c>
      <c r="I372" s="110">
        <v>1</v>
      </c>
      <c r="J372" s="110">
        <v>1</v>
      </c>
      <c r="K372" s="110">
        <v>2</v>
      </c>
      <c r="L372" s="110">
        <v>1</v>
      </c>
      <c r="M372" s="110">
        <v>1</v>
      </c>
      <c r="N372" s="110">
        <v>1</v>
      </c>
      <c r="O372" s="110">
        <v>2</v>
      </c>
      <c r="P372" s="110">
        <v>1</v>
      </c>
      <c r="Q372" s="110">
        <v>1</v>
      </c>
      <c r="R372" s="110">
        <v>5</v>
      </c>
      <c r="S372" s="110">
        <v>1</v>
      </c>
      <c r="T372" s="110">
        <v>1</v>
      </c>
      <c r="U372" s="110">
        <v>1</v>
      </c>
      <c r="V372" s="110">
        <v>2</v>
      </c>
      <c r="W372" s="110">
        <v>2</v>
      </c>
      <c r="X372" s="110">
        <v>7</v>
      </c>
      <c r="Y372" s="110"/>
      <c r="Z372" s="110"/>
      <c r="AA372" s="110"/>
      <c r="AB372" s="110"/>
      <c r="AC372" s="110"/>
      <c r="AD372" s="110"/>
      <c r="AE372" s="110"/>
      <c r="AF372" s="3"/>
      <c r="AG372" s="110"/>
      <c r="AH372" s="110"/>
      <c r="AI372" s="110"/>
      <c r="AJ372" s="110"/>
      <c r="AK372" s="110">
        <v>17</v>
      </c>
      <c r="AM372" s="11"/>
      <c r="BD372" s="4"/>
      <c r="BK372"/>
      <c r="BT372" s="1"/>
      <c r="BU372" s="1"/>
    </row>
    <row r="373" spans="1:73" x14ac:dyDescent="0.25">
      <c r="A373" s="110" t="s">
        <v>420</v>
      </c>
      <c r="B373" s="110">
        <v>8</v>
      </c>
      <c r="C373" s="176"/>
      <c r="D373" s="175"/>
      <c r="E373" s="110"/>
      <c r="F373" s="110"/>
      <c r="G373" s="110">
        <v>1</v>
      </c>
      <c r="H373" s="110">
        <v>1</v>
      </c>
      <c r="I373" s="110">
        <v>1</v>
      </c>
      <c r="J373" s="110">
        <v>1</v>
      </c>
      <c r="K373" s="110">
        <v>2</v>
      </c>
      <c r="L373" s="110">
        <v>1</v>
      </c>
      <c r="M373" s="110">
        <v>1</v>
      </c>
      <c r="N373" s="110">
        <v>1</v>
      </c>
      <c r="O373" s="110">
        <v>1</v>
      </c>
      <c r="P373" s="110">
        <v>3</v>
      </c>
      <c r="Q373" s="110">
        <v>1</v>
      </c>
      <c r="R373" s="110">
        <v>4</v>
      </c>
      <c r="S373" s="110">
        <v>13</v>
      </c>
      <c r="T373" s="110">
        <v>1</v>
      </c>
      <c r="U373" s="110">
        <v>2</v>
      </c>
      <c r="V373" s="110">
        <v>2</v>
      </c>
      <c r="W373" s="110">
        <v>5</v>
      </c>
      <c r="X373" s="110">
        <v>2</v>
      </c>
      <c r="Y373" s="110">
        <v>3</v>
      </c>
      <c r="Z373" s="110">
        <v>9</v>
      </c>
      <c r="AA373" s="110">
        <v>2</v>
      </c>
      <c r="AB373" s="110">
        <v>3</v>
      </c>
      <c r="AC373" s="110">
        <v>1</v>
      </c>
      <c r="AD373" s="110"/>
      <c r="AE373" s="110"/>
      <c r="AF373" s="3"/>
      <c r="AG373" s="110"/>
      <c r="AH373" s="110"/>
      <c r="AI373" s="110"/>
      <c r="AJ373" s="110"/>
      <c r="AK373" s="110">
        <v>12</v>
      </c>
      <c r="AM373" s="11"/>
      <c r="BD373" s="4"/>
      <c r="BK373"/>
      <c r="BT373" s="1"/>
      <c r="BU373" s="1"/>
    </row>
    <row r="374" spans="1:73" x14ac:dyDescent="0.25">
      <c r="A374" s="112" t="s">
        <v>421</v>
      </c>
      <c r="B374" s="112">
        <v>6</v>
      </c>
      <c r="C374" s="176"/>
      <c r="D374" s="175"/>
      <c r="E374" s="112">
        <v>1</v>
      </c>
      <c r="F374" s="112">
        <v>1</v>
      </c>
      <c r="G374" s="112">
        <v>1</v>
      </c>
      <c r="H374" s="112">
        <v>1</v>
      </c>
      <c r="I374" s="112">
        <v>1</v>
      </c>
      <c r="J374" s="112">
        <v>1</v>
      </c>
      <c r="K374" s="112">
        <v>3</v>
      </c>
      <c r="L374" s="112">
        <v>1</v>
      </c>
      <c r="M374" s="112">
        <v>1</v>
      </c>
      <c r="N374" s="112">
        <v>1</v>
      </c>
      <c r="O374" s="112">
        <v>1</v>
      </c>
      <c r="P374" s="112">
        <v>1</v>
      </c>
      <c r="Q374" s="112">
        <v>3</v>
      </c>
      <c r="R374" s="112">
        <v>2</v>
      </c>
      <c r="S374" s="112">
        <v>1</v>
      </c>
      <c r="T374" s="112">
        <v>1</v>
      </c>
      <c r="U374" s="112">
        <v>1</v>
      </c>
      <c r="V374" s="112">
        <v>3</v>
      </c>
      <c r="W374" s="112">
        <v>2</v>
      </c>
      <c r="X374" s="112">
        <v>1</v>
      </c>
      <c r="Y374" s="112">
        <v>5</v>
      </c>
      <c r="Z374" s="112">
        <v>2</v>
      </c>
      <c r="AA374" s="112">
        <v>1</v>
      </c>
      <c r="AB374" s="112">
        <v>3</v>
      </c>
      <c r="AC374" s="112">
        <v>4</v>
      </c>
      <c r="AD374" s="112">
        <v>7</v>
      </c>
      <c r="AE374" s="112">
        <v>8</v>
      </c>
      <c r="AF374" s="3"/>
      <c r="AG374" s="112"/>
      <c r="AH374" s="112"/>
      <c r="AI374" s="112"/>
      <c r="AJ374" s="112"/>
      <c r="AK374" s="111">
        <v>20</v>
      </c>
      <c r="BK374"/>
    </row>
    <row r="375" spans="1:73" x14ac:dyDescent="0.25">
      <c r="A375" s="113" t="s">
        <v>422</v>
      </c>
      <c r="B375" s="113">
        <v>9</v>
      </c>
      <c r="C375" s="176"/>
      <c r="D375" s="175"/>
      <c r="E375" s="113"/>
      <c r="F375" s="113"/>
      <c r="G375" s="113"/>
      <c r="H375" s="113">
        <v>1</v>
      </c>
      <c r="I375" s="113">
        <v>1</v>
      </c>
      <c r="J375" s="113">
        <v>2</v>
      </c>
      <c r="K375" s="113">
        <v>2</v>
      </c>
      <c r="L375" s="113">
        <v>1</v>
      </c>
      <c r="M375" s="113">
        <v>1</v>
      </c>
      <c r="N375" s="113">
        <v>1</v>
      </c>
      <c r="O375" s="113">
        <v>1</v>
      </c>
      <c r="P375" s="113">
        <v>3</v>
      </c>
      <c r="Q375" s="113">
        <v>3</v>
      </c>
      <c r="R375" s="113">
        <v>2</v>
      </c>
      <c r="S375" s="113">
        <v>2</v>
      </c>
      <c r="T375" s="113">
        <v>7</v>
      </c>
      <c r="U375" s="113">
        <v>4</v>
      </c>
      <c r="V375" s="113">
        <v>2</v>
      </c>
      <c r="W375" s="113">
        <v>3</v>
      </c>
      <c r="X375" s="113">
        <v>1</v>
      </c>
      <c r="Y375" s="113">
        <v>10</v>
      </c>
      <c r="Z375" s="113">
        <v>1</v>
      </c>
      <c r="AA375" s="113">
        <v>2</v>
      </c>
      <c r="AB375" s="113">
        <v>1</v>
      </c>
      <c r="AC375" s="113">
        <v>1</v>
      </c>
      <c r="AD375" s="113">
        <v>6</v>
      </c>
      <c r="AE375" s="113"/>
      <c r="AF375" s="3"/>
      <c r="AG375" s="113"/>
      <c r="AH375" s="113"/>
      <c r="AI375" s="113"/>
      <c r="AJ375" s="113"/>
      <c r="AK375" s="113">
        <v>13</v>
      </c>
      <c r="BD375" s="4"/>
      <c r="BK375"/>
      <c r="BT375" s="1"/>
      <c r="BU375" s="1"/>
    </row>
    <row r="376" spans="1:73" x14ac:dyDescent="0.25">
      <c r="A376" s="114" t="s">
        <v>423</v>
      </c>
      <c r="B376" s="114">
        <v>10</v>
      </c>
      <c r="C376" s="176"/>
      <c r="D376" s="175"/>
      <c r="E376" s="114"/>
      <c r="F376" s="114"/>
      <c r="G376" s="114"/>
      <c r="H376" s="114"/>
      <c r="I376" s="114">
        <v>1</v>
      </c>
      <c r="J376" s="114">
        <v>1</v>
      </c>
      <c r="K376" s="114">
        <v>2</v>
      </c>
      <c r="L376" s="114">
        <v>1</v>
      </c>
      <c r="M376" s="114">
        <v>2</v>
      </c>
      <c r="N376" s="114">
        <v>3</v>
      </c>
      <c r="O376" s="114">
        <v>2</v>
      </c>
      <c r="P376" s="114">
        <v>1</v>
      </c>
      <c r="Q376" s="114">
        <v>3</v>
      </c>
      <c r="R376" s="114">
        <v>2</v>
      </c>
      <c r="S376" s="114">
        <v>4</v>
      </c>
      <c r="T376" s="114">
        <v>1</v>
      </c>
      <c r="U376" s="114">
        <v>3</v>
      </c>
      <c r="V376" s="114">
        <v>3</v>
      </c>
      <c r="W376" s="114">
        <v>2</v>
      </c>
      <c r="X376" s="114">
        <v>1</v>
      </c>
      <c r="Y376" s="114">
        <v>2</v>
      </c>
      <c r="Z376" s="114">
        <v>7</v>
      </c>
      <c r="AA376" s="114">
        <v>3</v>
      </c>
      <c r="AB376" s="3">
        <v>8</v>
      </c>
      <c r="AC376" s="3">
        <v>3</v>
      </c>
      <c r="AD376" s="3">
        <v>8</v>
      </c>
      <c r="AE376" s="3">
        <v>2</v>
      </c>
      <c r="AF376" s="3">
        <v>1</v>
      </c>
      <c r="AG376" s="114">
        <v>1</v>
      </c>
      <c r="AH376" s="114"/>
      <c r="AI376" s="114"/>
      <c r="AJ376" s="114"/>
      <c r="AK376" s="114">
        <v>14</v>
      </c>
      <c r="BD376" s="4"/>
      <c r="BK376"/>
      <c r="BT376" s="1"/>
      <c r="BU376" s="1"/>
    </row>
    <row r="377" spans="1:73" x14ac:dyDescent="0.25">
      <c r="A377" s="114" t="s">
        <v>424</v>
      </c>
      <c r="B377" s="114">
        <v>8</v>
      </c>
      <c r="C377" s="176"/>
      <c r="D377" s="175"/>
      <c r="E377" s="114"/>
      <c r="F377" s="114"/>
      <c r="G377" s="114">
        <v>2</v>
      </c>
      <c r="H377" s="114">
        <v>1</v>
      </c>
      <c r="I377" s="114">
        <v>2</v>
      </c>
      <c r="J377" s="114">
        <v>2</v>
      </c>
      <c r="K377" s="114">
        <v>1</v>
      </c>
      <c r="L377" s="114">
        <v>1</v>
      </c>
      <c r="M377" s="114">
        <v>4</v>
      </c>
      <c r="N377" s="114">
        <v>1</v>
      </c>
      <c r="O377" s="114">
        <v>1</v>
      </c>
      <c r="P377" s="114">
        <v>1</v>
      </c>
      <c r="Q377" s="114">
        <v>1</v>
      </c>
      <c r="R377" s="114">
        <v>4</v>
      </c>
      <c r="S377" s="114">
        <v>2</v>
      </c>
      <c r="T377" s="114">
        <v>2</v>
      </c>
      <c r="U377" s="114">
        <v>1</v>
      </c>
      <c r="V377" s="114">
        <v>3</v>
      </c>
      <c r="W377" s="114">
        <v>2</v>
      </c>
      <c r="X377" s="114">
        <v>2</v>
      </c>
      <c r="Y377" s="114">
        <v>2</v>
      </c>
      <c r="Z377" s="114">
        <v>5</v>
      </c>
      <c r="AA377" s="114"/>
      <c r="AG377" s="114"/>
      <c r="AH377" s="114"/>
      <c r="AI377" s="114"/>
      <c r="AJ377" s="114"/>
      <c r="AK377" s="114">
        <v>16</v>
      </c>
      <c r="BD377" s="4"/>
      <c r="BK377"/>
      <c r="BT377" s="1"/>
      <c r="BU377" s="1"/>
    </row>
    <row r="378" spans="1:73" x14ac:dyDescent="0.25">
      <c r="A378" s="115" t="s">
        <v>425</v>
      </c>
      <c r="B378" s="115">
        <v>9</v>
      </c>
      <c r="C378" s="176"/>
      <c r="D378" s="175"/>
      <c r="E378" s="115"/>
      <c r="F378" s="115"/>
      <c r="G378" s="115"/>
      <c r="H378" s="115">
        <v>1</v>
      </c>
      <c r="I378" s="115">
        <v>1</v>
      </c>
      <c r="J378" s="115">
        <v>1</v>
      </c>
      <c r="K378" s="115">
        <v>1</v>
      </c>
      <c r="L378" s="115">
        <v>1</v>
      </c>
      <c r="M378" s="115">
        <v>1</v>
      </c>
      <c r="N378" s="115">
        <v>1</v>
      </c>
      <c r="O378" s="115">
        <v>1</v>
      </c>
      <c r="P378" s="115">
        <v>5</v>
      </c>
      <c r="Q378" s="115">
        <v>1</v>
      </c>
      <c r="R378" s="115">
        <v>3</v>
      </c>
      <c r="S378" s="115">
        <v>1</v>
      </c>
      <c r="T378" s="115">
        <v>1</v>
      </c>
      <c r="U378" s="115">
        <v>1</v>
      </c>
      <c r="V378" s="115">
        <v>1</v>
      </c>
      <c r="W378" s="115">
        <v>4</v>
      </c>
      <c r="X378" s="115">
        <v>3</v>
      </c>
      <c r="Y378" s="115">
        <v>1</v>
      </c>
      <c r="Z378" s="115">
        <v>2</v>
      </c>
      <c r="AA378" s="115">
        <v>4</v>
      </c>
      <c r="AB378" s="115">
        <v>6</v>
      </c>
      <c r="AC378" s="115">
        <v>3</v>
      </c>
      <c r="AD378" s="115">
        <v>2</v>
      </c>
      <c r="AE378" s="115">
        <v>1</v>
      </c>
      <c r="AF378" s="3"/>
      <c r="AG378" s="115"/>
      <c r="AH378" s="115"/>
      <c r="AI378" s="115"/>
      <c r="AJ378" s="115"/>
      <c r="AK378" s="115">
        <v>18</v>
      </c>
      <c r="BD378" s="4"/>
      <c r="BK378"/>
      <c r="BT378" s="1"/>
      <c r="BU378" s="1"/>
    </row>
    <row r="379" spans="1:73" x14ac:dyDescent="0.25">
      <c r="A379" s="116" t="s">
        <v>426</v>
      </c>
      <c r="B379" s="116">
        <v>10</v>
      </c>
      <c r="C379" s="176"/>
      <c r="D379" s="175"/>
      <c r="E379" s="116"/>
      <c r="F379" s="116"/>
      <c r="G379" s="116"/>
      <c r="H379" s="116"/>
      <c r="I379" s="116">
        <v>1</v>
      </c>
      <c r="J379" s="116">
        <v>1</v>
      </c>
      <c r="K379" s="116">
        <v>1</v>
      </c>
      <c r="L379" s="116">
        <v>1</v>
      </c>
      <c r="M379" s="116">
        <v>1</v>
      </c>
      <c r="N379" s="116">
        <v>3</v>
      </c>
      <c r="O379" s="116">
        <v>3</v>
      </c>
      <c r="P379" s="116">
        <v>1</v>
      </c>
      <c r="Q379" s="116">
        <v>4</v>
      </c>
      <c r="R379" s="116">
        <v>3</v>
      </c>
      <c r="S379" s="116">
        <v>2</v>
      </c>
      <c r="T379" s="116">
        <v>6</v>
      </c>
      <c r="U379" s="116">
        <v>1</v>
      </c>
      <c r="V379" s="116">
        <v>6</v>
      </c>
      <c r="W379" s="116">
        <v>1</v>
      </c>
      <c r="X379" s="116">
        <v>8</v>
      </c>
      <c r="Y379" s="116">
        <v>2</v>
      </c>
      <c r="Z379" s="116">
        <v>4</v>
      </c>
      <c r="AA379" s="116">
        <v>4</v>
      </c>
      <c r="AB379" s="116">
        <v>5</v>
      </c>
      <c r="AC379" s="116"/>
      <c r="AD379" s="116"/>
      <c r="AE379" s="116"/>
      <c r="AF379" s="3"/>
      <c r="AG379" s="116"/>
      <c r="AH379" s="116"/>
      <c r="AI379" s="116"/>
      <c r="AJ379" s="116"/>
      <c r="AK379" s="116">
        <v>13</v>
      </c>
      <c r="BD379" s="4"/>
      <c r="BK379"/>
      <c r="BT379" s="1"/>
      <c r="BU379" s="1"/>
    </row>
    <row r="380" spans="1:73" x14ac:dyDescent="0.25">
      <c r="A380" s="117" t="s">
        <v>427</v>
      </c>
      <c r="B380" s="117">
        <v>9</v>
      </c>
      <c r="C380" s="176"/>
      <c r="D380" s="175"/>
      <c r="E380" s="117"/>
      <c r="F380" s="117"/>
      <c r="G380" s="117"/>
      <c r="H380" s="117">
        <v>1</v>
      </c>
      <c r="I380" s="117">
        <v>2</v>
      </c>
      <c r="J380" s="117">
        <v>1</v>
      </c>
      <c r="K380" s="117">
        <v>1</v>
      </c>
      <c r="L380" s="117">
        <v>1</v>
      </c>
      <c r="M380" s="117">
        <v>1</v>
      </c>
      <c r="N380" s="117">
        <v>1</v>
      </c>
      <c r="O380" s="117">
        <v>3</v>
      </c>
      <c r="P380" s="117">
        <v>1</v>
      </c>
      <c r="Q380" s="117">
        <v>1</v>
      </c>
      <c r="R380" s="117">
        <v>2</v>
      </c>
      <c r="S380" s="117">
        <v>5</v>
      </c>
      <c r="T380" s="117">
        <v>1</v>
      </c>
      <c r="U380" s="117">
        <v>2</v>
      </c>
      <c r="V380" s="117">
        <v>2</v>
      </c>
      <c r="W380" s="117">
        <v>7</v>
      </c>
      <c r="X380" s="117">
        <v>2</v>
      </c>
      <c r="Y380" s="117">
        <v>5</v>
      </c>
      <c r="Z380" s="117">
        <v>5</v>
      </c>
      <c r="AA380" s="117">
        <v>3</v>
      </c>
      <c r="AB380" s="117">
        <v>4</v>
      </c>
      <c r="AC380" s="117">
        <v>10</v>
      </c>
      <c r="AD380" s="117">
        <v>1</v>
      </c>
      <c r="AE380" s="117">
        <v>4</v>
      </c>
      <c r="AF380" s="3">
        <v>2</v>
      </c>
      <c r="AG380" s="117"/>
      <c r="AH380" s="117"/>
      <c r="AI380" s="117"/>
      <c r="AJ380" s="117"/>
      <c r="AK380" s="117">
        <v>15</v>
      </c>
      <c r="BD380" s="4"/>
      <c r="BK380"/>
      <c r="BT380" s="1"/>
      <c r="BU380" s="1"/>
    </row>
    <row r="381" spans="1:73" x14ac:dyDescent="0.25">
      <c r="A381" s="118" t="s">
        <v>428</v>
      </c>
      <c r="B381" s="118">
        <v>9</v>
      </c>
      <c r="C381" s="176"/>
      <c r="D381" s="175"/>
      <c r="E381" s="118"/>
      <c r="F381" s="118"/>
      <c r="G381" s="118"/>
      <c r="H381" s="118">
        <v>1</v>
      </c>
      <c r="I381" s="118">
        <v>2</v>
      </c>
      <c r="J381" s="118">
        <v>5</v>
      </c>
      <c r="K381" s="118">
        <v>1</v>
      </c>
      <c r="L381" s="118">
        <v>1</v>
      </c>
      <c r="M381" s="118">
        <v>1</v>
      </c>
      <c r="N381" s="118">
        <v>1</v>
      </c>
      <c r="O381" s="118">
        <v>1</v>
      </c>
      <c r="P381" s="118">
        <v>1</v>
      </c>
      <c r="Q381" s="118">
        <v>1</v>
      </c>
      <c r="R381" s="118">
        <v>1</v>
      </c>
      <c r="S381" s="118">
        <v>3</v>
      </c>
      <c r="T381" s="118">
        <v>2</v>
      </c>
      <c r="U381" s="118">
        <v>1</v>
      </c>
      <c r="V381" s="118">
        <v>1</v>
      </c>
      <c r="W381" s="118">
        <v>1</v>
      </c>
      <c r="X381" s="118">
        <v>16</v>
      </c>
      <c r="Y381" s="118">
        <v>1</v>
      </c>
      <c r="Z381" s="118">
        <v>6</v>
      </c>
      <c r="AA381" s="118">
        <v>11</v>
      </c>
      <c r="AB381" s="118"/>
      <c r="AC381" s="118"/>
      <c r="AD381" s="118"/>
      <c r="AE381" s="118"/>
      <c r="AF381" s="3"/>
      <c r="AG381" s="118"/>
      <c r="AH381" s="118"/>
      <c r="AI381" s="118"/>
      <c r="AJ381" s="118"/>
      <c r="AK381" s="118">
        <v>16</v>
      </c>
    </row>
    <row r="382" spans="1:73" x14ac:dyDescent="0.25">
      <c r="A382" s="119" t="s">
        <v>429</v>
      </c>
      <c r="B382" s="119">
        <v>9</v>
      </c>
      <c r="C382" s="176"/>
      <c r="D382" s="175"/>
      <c r="E382" s="119"/>
      <c r="F382" s="119"/>
      <c r="G382" s="119"/>
      <c r="H382" s="119">
        <v>2</v>
      </c>
      <c r="I382" s="119">
        <v>1</v>
      </c>
      <c r="J382" s="119">
        <v>1</v>
      </c>
      <c r="K382" s="119">
        <v>1</v>
      </c>
      <c r="L382" s="119">
        <v>1</v>
      </c>
      <c r="M382" s="119">
        <v>3</v>
      </c>
      <c r="N382" s="119">
        <v>1</v>
      </c>
      <c r="O382" s="119">
        <v>1</v>
      </c>
      <c r="P382" s="119">
        <v>1</v>
      </c>
      <c r="Q382" s="119">
        <v>13</v>
      </c>
      <c r="R382" s="119">
        <v>1</v>
      </c>
      <c r="S382" s="119">
        <v>6</v>
      </c>
      <c r="T382" s="119">
        <v>1</v>
      </c>
      <c r="U382" s="119">
        <v>1</v>
      </c>
      <c r="V382" s="119">
        <v>1</v>
      </c>
      <c r="W382" s="119">
        <v>2</v>
      </c>
      <c r="X382" s="119">
        <v>2</v>
      </c>
      <c r="Y382" s="119">
        <v>6</v>
      </c>
      <c r="Z382" s="119">
        <v>7</v>
      </c>
      <c r="AA382" s="119">
        <v>4</v>
      </c>
      <c r="AB382" s="119">
        <v>4</v>
      </c>
      <c r="AC382" s="119"/>
      <c r="AD382" s="119"/>
      <c r="AE382" s="119"/>
      <c r="AF382" s="3"/>
      <c r="AG382" s="119"/>
      <c r="AH382" s="119"/>
      <c r="AI382" s="119"/>
      <c r="AJ382" s="119"/>
      <c r="AK382" s="119">
        <v>11</v>
      </c>
    </row>
    <row r="383" spans="1:73" x14ac:dyDescent="0.25">
      <c r="A383" s="120" t="s">
        <v>430</v>
      </c>
      <c r="B383" s="120">
        <v>9</v>
      </c>
      <c r="C383" s="176"/>
      <c r="D383" s="175"/>
      <c r="E383" s="120"/>
      <c r="F383" s="120"/>
      <c r="G383" s="120"/>
      <c r="H383" s="120">
        <v>2</v>
      </c>
      <c r="I383" s="120">
        <v>1</v>
      </c>
      <c r="J383" s="120">
        <v>1</v>
      </c>
      <c r="K383" s="120">
        <v>1</v>
      </c>
      <c r="L383" s="120">
        <v>1</v>
      </c>
      <c r="M383" s="120">
        <v>1</v>
      </c>
      <c r="N383" s="120">
        <v>1</v>
      </c>
      <c r="O383" s="120">
        <v>1</v>
      </c>
      <c r="P383" s="120">
        <v>1</v>
      </c>
      <c r="Q383" s="120">
        <v>1</v>
      </c>
      <c r="R383" s="120">
        <v>7</v>
      </c>
      <c r="S383" s="120">
        <v>1</v>
      </c>
      <c r="T383" s="120">
        <v>1</v>
      </c>
      <c r="U383" s="120">
        <v>5</v>
      </c>
      <c r="V383" s="120">
        <v>1</v>
      </c>
      <c r="W383" s="120">
        <v>2</v>
      </c>
      <c r="X383" s="120">
        <v>2</v>
      </c>
      <c r="Y383" s="120">
        <v>2</v>
      </c>
      <c r="Z383" s="120">
        <v>2</v>
      </c>
      <c r="AA383" s="120">
        <v>3</v>
      </c>
      <c r="AB383" s="120">
        <v>2</v>
      </c>
      <c r="AC383" s="120">
        <v>2</v>
      </c>
      <c r="AD383" s="120">
        <v>1</v>
      </c>
      <c r="AE383" s="120">
        <v>8</v>
      </c>
      <c r="AF383" s="3"/>
      <c r="AG383" s="120"/>
      <c r="AH383" s="120"/>
      <c r="AI383" s="120"/>
      <c r="AJ383" s="120"/>
      <c r="AK383" s="120">
        <v>17</v>
      </c>
    </row>
    <row r="384" spans="1:73" x14ac:dyDescent="0.25">
      <c r="A384" s="121" t="s">
        <v>431</v>
      </c>
      <c r="B384" s="121">
        <v>9</v>
      </c>
      <c r="C384" s="176"/>
      <c r="D384" s="175"/>
      <c r="E384" s="121"/>
      <c r="F384" s="121"/>
      <c r="G384" s="121"/>
      <c r="H384" s="121">
        <v>1</v>
      </c>
      <c r="I384" s="121">
        <v>2</v>
      </c>
      <c r="J384" s="121">
        <v>1</v>
      </c>
      <c r="K384" s="121">
        <v>3</v>
      </c>
      <c r="L384" s="121">
        <v>1</v>
      </c>
      <c r="M384" s="121">
        <v>2</v>
      </c>
      <c r="N384" s="121">
        <v>1</v>
      </c>
      <c r="O384" s="121">
        <v>2</v>
      </c>
      <c r="P384" s="121">
        <v>2</v>
      </c>
      <c r="Q384" s="121">
        <v>5</v>
      </c>
      <c r="R384" s="121">
        <v>1</v>
      </c>
      <c r="S384" s="121">
        <v>3</v>
      </c>
      <c r="T384" s="121">
        <v>1</v>
      </c>
      <c r="U384" s="121">
        <v>1</v>
      </c>
      <c r="V384" s="121">
        <v>1</v>
      </c>
      <c r="W384" s="121">
        <v>8</v>
      </c>
      <c r="X384" s="121">
        <v>2</v>
      </c>
      <c r="Y384" s="121">
        <v>7</v>
      </c>
      <c r="Z384" s="121">
        <v>1</v>
      </c>
      <c r="AA384" s="121">
        <v>1</v>
      </c>
      <c r="AB384" s="121">
        <v>3</v>
      </c>
      <c r="AC384" s="121">
        <v>3</v>
      </c>
      <c r="AD384" s="121">
        <v>2</v>
      </c>
      <c r="AE384" s="121"/>
      <c r="AF384" s="3"/>
      <c r="AG384" s="121"/>
      <c r="AH384" s="121"/>
      <c r="AI384" s="121"/>
      <c r="AJ384" s="121"/>
      <c r="AK384" s="121">
        <v>15</v>
      </c>
    </row>
    <row r="385" spans="1:74" x14ac:dyDescent="0.25">
      <c r="A385" s="123" t="s">
        <v>432</v>
      </c>
      <c r="B385" s="123">
        <v>10</v>
      </c>
      <c r="C385" s="176"/>
      <c r="D385" s="175"/>
      <c r="E385" s="123"/>
      <c r="F385" s="123"/>
      <c r="G385" s="123"/>
      <c r="H385" s="123"/>
      <c r="I385" s="123">
        <v>1</v>
      </c>
      <c r="J385" s="123">
        <v>2</v>
      </c>
      <c r="K385" s="123">
        <v>1</v>
      </c>
      <c r="L385" s="123">
        <v>2</v>
      </c>
      <c r="M385" s="123">
        <v>4</v>
      </c>
      <c r="N385" s="123">
        <v>1</v>
      </c>
      <c r="O385" s="123">
        <v>1</v>
      </c>
      <c r="P385" s="123">
        <v>3</v>
      </c>
      <c r="Q385" s="123">
        <v>3</v>
      </c>
      <c r="R385" s="123">
        <v>2</v>
      </c>
      <c r="S385" s="123">
        <v>3</v>
      </c>
      <c r="T385" s="123">
        <v>1</v>
      </c>
      <c r="U385" s="123">
        <v>2</v>
      </c>
      <c r="V385" s="123">
        <v>2</v>
      </c>
      <c r="W385" s="123">
        <v>2</v>
      </c>
      <c r="X385" s="123">
        <v>1</v>
      </c>
      <c r="Y385" s="123">
        <v>2</v>
      </c>
      <c r="Z385" s="123">
        <v>2</v>
      </c>
      <c r="AA385" s="123">
        <v>3</v>
      </c>
      <c r="AB385" s="123">
        <v>4</v>
      </c>
      <c r="AC385" s="123">
        <v>18</v>
      </c>
      <c r="AD385" s="123"/>
      <c r="AE385" s="123"/>
      <c r="AF385" s="3"/>
      <c r="AG385" s="123"/>
      <c r="AH385" s="123"/>
      <c r="AI385" s="123"/>
      <c r="AJ385" s="123"/>
      <c r="AK385" s="123">
        <v>15</v>
      </c>
    </row>
    <row r="386" spans="1:74" x14ac:dyDescent="0.25">
      <c r="A386" s="124" t="s">
        <v>433</v>
      </c>
      <c r="B386" s="124">
        <v>10</v>
      </c>
      <c r="C386" s="176"/>
      <c r="D386" s="175"/>
      <c r="E386" s="124"/>
      <c r="F386" s="124"/>
      <c r="G386" s="124"/>
      <c r="H386" s="124"/>
      <c r="I386" s="124">
        <v>3</v>
      </c>
      <c r="J386" s="124">
        <v>1</v>
      </c>
      <c r="K386" s="124">
        <v>1</v>
      </c>
      <c r="L386" s="124">
        <v>2</v>
      </c>
      <c r="M386" s="124">
        <v>2</v>
      </c>
      <c r="N386" s="124">
        <v>1</v>
      </c>
      <c r="O386" s="124">
        <v>1</v>
      </c>
      <c r="P386" s="124">
        <v>1</v>
      </c>
      <c r="Q386" s="124">
        <v>4</v>
      </c>
      <c r="R386" s="124">
        <v>1</v>
      </c>
      <c r="S386" s="124">
        <v>5</v>
      </c>
      <c r="T386" s="124">
        <v>1</v>
      </c>
      <c r="U386" s="124">
        <v>4</v>
      </c>
      <c r="V386" s="124">
        <v>2</v>
      </c>
      <c r="W386" s="124">
        <v>8</v>
      </c>
      <c r="X386" s="124">
        <v>7</v>
      </c>
      <c r="Y386" s="124">
        <v>1</v>
      </c>
      <c r="Z386" s="124">
        <v>2</v>
      </c>
      <c r="AA386" s="124"/>
      <c r="AB386" s="124"/>
      <c r="AC386" s="124"/>
      <c r="AD386" s="124"/>
      <c r="AE386" s="124"/>
      <c r="AF386" s="3"/>
      <c r="AG386" s="124"/>
      <c r="AH386" s="124"/>
      <c r="AI386" s="124"/>
      <c r="AJ386" s="124"/>
      <c r="AK386" s="124">
        <v>14</v>
      </c>
    </row>
    <row r="387" spans="1:74" x14ac:dyDescent="0.25">
      <c r="A387" s="125" t="s">
        <v>434</v>
      </c>
      <c r="B387" s="125">
        <v>8</v>
      </c>
      <c r="C387" s="176"/>
      <c r="D387" s="175"/>
      <c r="E387" s="125"/>
      <c r="F387" s="125"/>
      <c r="G387" s="125">
        <v>2</v>
      </c>
      <c r="H387" s="125">
        <v>1</v>
      </c>
      <c r="I387" s="125">
        <v>2</v>
      </c>
      <c r="J387" s="125">
        <v>2</v>
      </c>
      <c r="K387" s="125">
        <v>1</v>
      </c>
      <c r="L387" s="125">
        <v>1</v>
      </c>
      <c r="M387" s="125">
        <v>2</v>
      </c>
      <c r="N387" s="125">
        <v>4</v>
      </c>
      <c r="O387" s="125">
        <v>2</v>
      </c>
      <c r="P387" s="125">
        <v>3</v>
      </c>
      <c r="Q387" s="125">
        <v>1</v>
      </c>
      <c r="R387" s="125">
        <v>1</v>
      </c>
      <c r="S387" s="125">
        <v>2</v>
      </c>
      <c r="T387" s="125">
        <v>3</v>
      </c>
      <c r="U387" s="125">
        <v>2</v>
      </c>
      <c r="V387" s="125">
        <v>1</v>
      </c>
      <c r="W387" s="125">
        <v>6</v>
      </c>
      <c r="X387" s="125">
        <v>3</v>
      </c>
      <c r="Y387" s="125">
        <v>2</v>
      </c>
      <c r="Z387" s="125">
        <v>4</v>
      </c>
      <c r="AA387" s="125">
        <v>2</v>
      </c>
      <c r="AB387" s="125">
        <v>7</v>
      </c>
      <c r="AC387" s="125">
        <v>3</v>
      </c>
      <c r="AD387" s="125">
        <v>8</v>
      </c>
      <c r="AE387" s="125"/>
      <c r="AF387" s="3"/>
      <c r="AG387" s="125"/>
      <c r="AH387" s="125"/>
      <c r="AI387" s="125"/>
      <c r="AJ387" s="125"/>
      <c r="AK387" s="125">
        <v>16</v>
      </c>
    </row>
    <row r="388" spans="1:74" x14ac:dyDescent="0.25">
      <c r="A388" s="126" t="s">
        <v>435</v>
      </c>
      <c r="B388" s="126">
        <v>9</v>
      </c>
      <c r="C388" s="176"/>
      <c r="D388" s="175"/>
      <c r="E388" s="126"/>
      <c r="F388" s="126"/>
      <c r="G388" s="126"/>
      <c r="H388" s="126">
        <v>1</v>
      </c>
      <c r="I388" s="126">
        <v>1</v>
      </c>
      <c r="J388" s="126">
        <v>2</v>
      </c>
      <c r="K388" s="126">
        <v>2</v>
      </c>
      <c r="L388" s="126">
        <v>2</v>
      </c>
      <c r="M388" s="126">
        <v>1</v>
      </c>
      <c r="N388" s="126">
        <v>1</v>
      </c>
      <c r="O388" s="126">
        <v>1</v>
      </c>
      <c r="P388" s="126">
        <v>1</v>
      </c>
      <c r="Q388" s="126">
        <v>1</v>
      </c>
      <c r="R388" s="126">
        <v>2</v>
      </c>
      <c r="S388" s="126">
        <v>3</v>
      </c>
      <c r="T388" s="126">
        <v>1</v>
      </c>
      <c r="U388" s="126">
        <v>3</v>
      </c>
      <c r="V388" s="126">
        <v>1</v>
      </c>
      <c r="W388" s="126">
        <v>2</v>
      </c>
      <c r="X388" s="126">
        <v>3</v>
      </c>
      <c r="Y388" s="126">
        <v>2</v>
      </c>
      <c r="Z388" s="126">
        <v>1</v>
      </c>
      <c r="AA388" s="126">
        <v>2</v>
      </c>
      <c r="AB388" s="126">
        <v>1</v>
      </c>
      <c r="AC388" s="126">
        <v>13</v>
      </c>
      <c r="AD388" s="126"/>
      <c r="AE388" s="126"/>
      <c r="AF388" s="3"/>
      <c r="AG388" s="126"/>
      <c r="AH388" s="126"/>
      <c r="AI388" s="126"/>
      <c r="AJ388" s="126"/>
      <c r="AK388" s="126">
        <v>18</v>
      </c>
      <c r="AM388" s="8"/>
      <c r="AQ388" s="1"/>
      <c r="AR388" s="1"/>
      <c r="AY388" s="1"/>
      <c r="AZ388" s="1"/>
      <c r="BA388" s="1"/>
      <c r="BB388" s="1"/>
      <c r="BC388" s="1"/>
      <c r="BD388" s="3"/>
      <c r="BE388" s="1"/>
      <c r="BG388" s="1"/>
      <c r="BH388" s="1"/>
      <c r="BI388" s="1"/>
      <c r="BL388" s="1"/>
      <c r="BM388" s="1"/>
      <c r="BN388" s="1"/>
      <c r="BO388" s="1"/>
      <c r="BT388" s="1"/>
      <c r="BU388" s="1"/>
      <c r="BV388" s="1"/>
    </row>
    <row r="389" spans="1:74" x14ac:dyDescent="0.25">
      <c r="A389" s="127" t="s">
        <v>436</v>
      </c>
      <c r="B389" s="127">
        <v>9</v>
      </c>
      <c r="C389" s="176"/>
      <c r="D389" s="175"/>
      <c r="E389" s="127"/>
      <c r="F389" s="127"/>
      <c r="G389" s="127"/>
      <c r="H389" s="127">
        <v>1</v>
      </c>
      <c r="I389" s="127">
        <v>2</v>
      </c>
      <c r="J389" s="127">
        <v>2</v>
      </c>
      <c r="K389" s="127">
        <v>1</v>
      </c>
      <c r="L389" s="127">
        <v>1</v>
      </c>
      <c r="M389" s="127">
        <v>2</v>
      </c>
      <c r="N389" s="127">
        <v>2</v>
      </c>
      <c r="O389" s="127">
        <v>1</v>
      </c>
      <c r="P389" s="127">
        <v>1</v>
      </c>
      <c r="Q389" s="127">
        <v>3</v>
      </c>
      <c r="R389" s="127">
        <v>3</v>
      </c>
      <c r="S389" s="127">
        <v>1</v>
      </c>
      <c r="T389" s="127">
        <v>2</v>
      </c>
      <c r="U389" s="127">
        <v>3</v>
      </c>
      <c r="V389" s="127">
        <v>1</v>
      </c>
      <c r="W389" s="127">
        <v>2</v>
      </c>
      <c r="X389" s="127">
        <v>3</v>
      </c>
      <c r="Y389" s="127">
        <v>3</v>
      </c>
      <c r="Z389" s="127">
        <v>1</v>
      </c>
      <c r="AA389" s="127">
        <v>15</v>
      </c>
      <c r="AB389" s="127">
        <v>1</v>
      </c>
      <c r="AC389" s="127"/>
      <c r="AD389" s="127"/>
      <c r="AE389" s="127"/>
      <c r="AF389" s="3"/>
      <c r="AG389" s="127"/>
      <c r="AH389" s="127"/>
      <c r="AI389" s="127"/>
      <c r="AJ389" s="127"/>
      <c r="AK389" s="127">
        <v>16</v>
      </c>
    </row>
    <row r="390" spans="1:74" x14ac:dyDescent="0.25">
      <c r="A390" s="128" t="s">
        <v>437</v>
      </c>
      <c r="B390" s="128">
        <v>8</v>
      </c>
      <c r="C390" s="176"/>
      <c r="D390" s="175"/>
      <c r="E390" s="128"/>
      <c r="F390" s="128"/>
      <c r="G390" s="128">
        <v>1</v>
      </c>
      <c r="H390" s="128">
        <v>1</v>
      </c>
      <c r="I390" s="128">
        <v>2</v>
      </c>
      <c r="J390" s="128">
        <v>1</v>
      </c>
      <c r="K390" s="128">
        <v>1</v>
      </c>
      <c r="L390" s="128">
        <v>1</v>
      </c>
      <c r="M390" s="128">
        <v>1</v>
      </c>
      <c r="N390" s="128">
        <v>1</v>
      </c>
      <c r="O390" s="128">
        <v>1</v>
      </c>
      <c r="P390" s="128">
        <v>2</v>
      </c>
      <c r="Q390" s="128">
        <v>1</v>
      </c>
      <c r="R390" s="128">
        <v>2</v>
      </c>
      <c r="S390" s="128">
        <v>6</v>
      </c>
      <c r="T390" s="128">
        <v>2</v>
      </c>
      <c r="U390" s="128">
        <v>2</v>
      </c>
      <c r="V390" s="128">
        <v>6</v>
      </c>
      <c r="W390" s="128">
        <v>6</v>
      </c>
      <c r="X390" s="128">
        <v>4</v>
      </c>
      <c r="Y390" s="128">
        <v>9</v>
      </c>
      <c r="Z390" s="128">
        <v>3</v>
      </c>
      <c r="AA390" s="128">
        <v>2</v>
      </c>
      <c r="AB390" s="128">
        <v>3</v>
      </c>
      <c r="AC390" s="128">
        <v>1</v>
      </c>
      <c r="AD390" s="128">
        <v>7</v>
      </c>
      <c r="AE390" s="128">
        <v>2</v>
      </c>
      <c r="AF390" s="3"/>
      <c r="AG390" s="128"/>
      <c r="AH390" s="128"/>
      <c r="AI390" s="128"/>
      <c r="AJ390" s="128"/>
      <c r="AK390" s="128">
        <v>15</v>
      </c>
    </row>
    <row r="391" spans="1:74" x14ac:dyDescent="0.25">
      <c r="A391" s="130" t="s">
        <v>438</v>
      </c>
      <c r="B391" s="130">
        <v>9</v>
      </c>
      <c r="C391" s="176"/>
      <c r="D391" s="175"/>
      <c r="E391" s="130"/>
      <c r="F391" s="130"/>
      <c r="G391" s="130"/>
      <c r="H391" s="130">
        <v>1</v>
      </c>
      <c r="I391" s="130">
        <v>1</v>
      </c>
      <c r="J391" s="130">
        <v>1</v>
      </c>
      <c r="K391" s="130">
        <v>1</v>
      </c>
      <c r="L391" s="130">
        <v>1</v>
      </c>
      <c r="M391" s="130">
        <v>1</v>
      </c>
      <c r="N391" s="130">
        <v>2</v>
      </c>
      <c r="O391" s="130">
        <v>1</v>
      </c>
      <c r="P391" s="130">
        <v>2</v>
      </c>
      <c r="Q391" s="130">
        <v>1</v>
      </c>
      <c r="R391" s="130">
        <v>4</v>
      </c>
      <c r="S391" s="130">
        <v>1</v>
      </c>
      <c r="T391" s="130">
        <v>1</v>
      </c>
      <c r="U391" s="130">
        <v>1</v>
      </c>
      <c r="V391" s="130">
        <v>2</v>
      </c>
      <c r="W391" s="130">
        <v>8</v>
      </c>
      <c r="X391" s="130">
        <v>1</v>
      </c>
      <c r="Y391" s="130">
        <v>1</v>
      </c>
      <c r="Z391" s="130">
        <v>1</v>
      </c>
      <c r="AA391" s="130">
        <v>1</v>
      </c>
      <c r="AB391" s="130">
        <v>5</v>
      </c>
      <c r="AC391" s="130">
        <v>12</v>
      </c>
      <c r="AD391" s="130"/>
      <c r="AE391" s="130"/>
      <c r="AF391" s="3"/>
      <c r="AG391" s="130"/>
      <c r="AH391" s="130"/>
      <c r="AI391" s="130"/>
      <c r="AJ391" s="130"/>
      <c r="AK391" s="130">
        <v>17</v>
      </c>
    </row>
    <row r="392" spans="1:74" x14ac:dyDescent="0.25">
      <c r="A392" s="131" t="s">
        <v>442</v>
      </c>
      <c r="B392" s="131">
        <v>10</v>
      </c>
      <c r="C392" s="176"/>
      <c r="D392" s="175"/>
      <c r="E392" s="131"/>
      <c r="F392" s="131"/>
      <c r="G392" s="131"/>
      <c r="H392" s="131"/>
      <c r="I392" s="131">
        <v>1</v>
      </c>
      <c r="J392" s="131">
        <v>3</v>
      </c>
      <c r="K392" s="131">
        <v>1</v>
      </c>
      <c r="L392" s="131">
        <v>1</v>
      </c>
      <c r="M392" s="131">
        <v>2</v>
      </c>
      <c r="N392" s="131">
        <v>2</v>
      </c>
      <c r="O392" s="131">
        <v>2</v>
      </c>
      <c r="P392" s="131">
        <v>6</v>
      </c>
      <c r="Q392" s="131">
        <v>1</v>
      </c>
      <c r="R392" s="131">
        <v>1</v>
      </c>
      <c r="S392" s="131">
        <v>1</v>
      </c>
      <c r="T392" s="131">
        <v>1</v>
      </c>
      <c r="U392" s="131">
        <v>3</v>
      </c>
      <c r="V392" s="131">
        <v>3</v>
      </c>
      <c r="W392" s="131">
        <v>9</v>
      </c>
      <c r="X392" s="131">
        <v>7</v>
      </c>
      <c r="Y392" s="131">
        <v>3</v>
      </c>
      <c r="Z392" s="131">
        <v>3</v>
      </c>
      <c r="AA392" s="131">
        <v>4</v>
      </c>
      <c r="AB392" s="131">
        <v>2</v>
      </c>
      <c r="AC392" s="131">
        <v>3</v>
      </c>
      <c r="AD392" s="131"/>
      <c r="AE392" s="131"/>
      <c r="AF392" s="3"/>
      <c r="AG392" s="131"/>
      <c r="AH392" s="131"/>
      <c r="AI392" s="131"/>
      <c r="AJ392" s="131"/>
      <c r="AK392" s="131">
        <v>14</v>
      </c>
    </row>
    <row r="393" spans="1:74" x14ac:dyDescent="0.25">
      <c r="A393" s="132" t="s">
        <v>444</v>
      </c>
      <c r="B393" s="132">
        <v>8</v>
      </c>
      <c r="C393" s="176"/>
      <c r="D393" s="175"/>
      <c r="E393" s="132"/>
      <c r="F393" s="132"/>
      <c r="G393" s="132">
        <v>1</v>
      </c>
      <c r="H393" s="132">
        <v>1</v>
      </c>
      <c r="I393" s="132">
        <v>2</v>
      </c>
      <c r="J393" s="132">
        <v>2</v>
      </c>
      <c r="K393" s="132">
        <v>4</v>
      </c>
      <c r="L393" s="132">
        <v>4</v>
      </c>
      <c r="M393" s="132">
        <v>1</v>
      </c>
      <c r="N393" s="132">
        <v>1</v>
      </c>
      <c r="O393" s="132">
        <v>2</v>
      </c>
      <c r="P393" s="132">
        <v>1</v>
      </c>
      <c r="Q393" s="132">
        <v>2</v>
      </c>
      <c r="R393" s="132">
        <v>1</v>
      </c>
      <c r="S393" s="132">
        <v>3</v>
      </c>
      <c r="T393" s="132">
        <v>2</v>
      </c>
      <c r="U393" s="132">
        <v>2</v>
      </c>
      <c r="V393" s="132">
        <v>4</v>
      </c>
      <c r="W393" s="132">
        <v>1</v>
      </c>
      <c r="X393" s="132">
        <v>1</v>
      </c>
      <c r="Y393" s="132">
        <v>1</v>
      </c>
      <c r="Z393" s="132">
        <v>3</v>
      </c>
      <c r="AA393" s="132">
        <v>6</v>
      </c>
      <c r="AB393" s="132">
        <v>1</v>
      </c>
      <c r="AC393" s="132">
        <v>2</v>
      </c>
      <c r="AD393" s="132">
        <v>2</v>
      </c>
      <c r="AE393" s="132">
        <v>3</v>
      </c>
      <c r="AF393" s="3">
        <v>3</v>
      </c>
      <c r="AG393" s="132"/>
      <c r="AH393" s="132"/>
      <c r="AI393" s="132"/>
      <c r="AJ393" s="132"/>
      <c r="AK393" s="132">
        <v>15</v>
      </c>
    </row>
    <row r="394" spans="1:74" x14ac:dyDescent="0.25">
      <c r="A394" s="135" t="s">
        <v>448</v>
      </c>
      <c r="B394" s="135">
        <v>10</v>
      </c>
      <c r="C394" s="176"/>
      <c r="D394" s="175"/>
      <c r="E394" s="135"/>
      <c r="F394" s="135"/>
      <c r="G394" s="135"/>
      <c r="H394" s="135"/>
      <c r="I394" s="135">
        <v>1</v>
      </c>
      <c r="J394" s="135">
        <v>2</v>
      </c>
      <c r="K394" s="135">
        <v>2</v>
      </c>
      <c r="L394" s="135">
        <v>5</v>
      </c>
      <c r="M394" s="135">
        <v>1</v>
      </c>
      <c r="N394" s="135">
        <v>3</v>
      </c>
      <c r="O394" s="135">
        <v>1</v>
      </c>
      <c r="P394" s="135">
        <v>1</v>
      </c>
      <c r="Q394" s="135">
        <v>1</v>
      </c>
      <c r="R394" s="135">
        <v>1</v>
      </c>
      <c r="S394" s="135">
        <v>1</v>
      </c>
      <c r="T394" s="135">
        <v>2</v>
      </c>
      <c r="U394" s="135">
        <v>2</v>
      </c>
      <c r="V394" s="135">
        <v>2</v>
      </c>
      <c r="W394" s="135">
        <v>2</v>
      </c>
      <c r="X394" s="135">
        <v>1</v>
      </c>
      <c r="Y394" s="135">
        <v>7</v>
      </c>
      <c r="Z394" s="135">
        <v>7</v>
      </c>
      <c r="AA394" s="135">
        <v>7</v>
      </c>
      <c r="AB394" s="135">
        <v>6</v>
      </c>
      <c r="AC394" s="135">
        <v>4</v>
      </c>
      <c r="AD394" s="135"/>
      <c r="AE394" s="135"/>
      <c r="AF394" s="3"/>
      <c r="AG394" s="135"/>
      <c r="AH394" s="135"/>
      <c r="AI394" s="135"/>
      <c r="AJ394" s="135"/>
      <c r="AK394" s="135">
        <v>16</v>
      </c>
    </row>
    <row r="395" spans="1:74" x14ac:dyDescent="0.25">
      <c r="A395" s="137" t="s">
        <v>455</v>
      </c>
      <c r="B395" s="137">
        <v>7</v>
      </c>
      <c r="C395" s="176"/>
      <c r="D395" s="175"/>
      <c r="E395" s="137"/>
      <c r="F395" s="137">
        <v>1</v>
      </c>
      <c r="G395" s="137">
        <v>1</v>
      </c>
      <c r="H395" s="137">
        <v>1</v>
      </c>
      <c r="I395" s="137">
        <v>1</v>
      </c>
      <c r="J395" s="137">
        <v>2</v>
      </c>
      <c r="K395" s="137">
        <v>1</v>
      </c>
      <c r="L395" s="137">
        <v>1</v>
      </c>
      <c r="M395" s="137">
        <v>1</v>
      </c>
      <c r="N395" s="137">
        <v>2</v>
      </c>
      <c r="O395" s="137">
        <v>2</v>
      </c>
      <c r="P395" s="137">
        <v>1</v>
      </c>
      <c r="Q395" s="137">
        <v>3</v>
      </c>
      <c r="R395" s="137">
        <v>1</v>
      </c>
      <c r="S395" s="137">
        <v>2</v>
      </c>
      <c r="T395" s="137">
        <v>1</v>
      </c>
      <c r="U395" s="137">
        <v>1</v>
      </c>
      <c r="V395" s="137">
        <v>1</v>
      </c>
      <c r="W395" s="137">
        <v>2</v>
      </c>
      <c r="X395" s="137">
        <v>3</v>
      </c>
      <c r="Y395" s="137">
        <v>2</v>
      </c>
      <c r="Z395" s="137">
        <v>3</v>
      </c>
      <c r="AA395" s="137">
        <v>1</v>
      </c>
      <c r="AB395" s="137">
        <v>2</v>
      </c>
      <c r="AC395" s="137">
        <v>2</v>
      </c>
      <c r="AD395" s="137">
        <v>1</v>
      </c>
      <c r="AE395" s="137">
        <v>5</v>
      </c>
      <c r="AF395" s="3">
        <v>6</v>
      </c>
      <c r="AG395" s="137"/>
      <c r="AH395" s="137"/>
      <c r="AI395" s="137"/>
      <c r="AJ395" s="137"/>
      <c r="AK395" s="137">
        <v>20</v>
      </c>
    </row>
    <row r="396" spans="1:74" x14ac:dyDescent="0.25">
      <c r="A396" s="139" t="s">
        <v>457</v>
      </c>
      <c r="B396" s="139">
        <v>8</v>
      </c>
      <c r="C396" s="176"/>
      <c r="D396" s="175"/>
      <c r="E396" s="139"/>
      <c r="F396" s="139"/>
      <c r="G396" s="139">
        <v>1</v>
      </c>
      <c r="H396" s="139">
        <v>1</v>
      </c>
      <c r="I396" s="139">
        <v>1</v>
      </c>
      <c r="J396" s="139">
        <v>4</v>
      </c>
      <c r="K396" s="139">
        <v>2</v>
      </c>
      <c r="L396" s="139">
        <v>2</v>
      </c>
      <c r="M396" s="139">
        <v>1</v>
      </c>
      <c r="N396" s="139">
        <v>6</v>
      </c>
      <c r="O396" s="139">
        <v>2</v>
      </c>
      <c r="P396" s="139">
        <v>2</v>
      </c>
      <c r="Q396" s="139">
        <v>2</v>
      </c>
      <c r="R396" s="139">
        <v>3</v>
      </c>
      <c r="S396" s="139">
        <v>5</v>
      </c>
      <c r="T396" s="139">
        <v>3</v>
      </c>
      <c r="U396" s="139">
        <v>5</v>
      </c>
      <c r="V396" s="139">
        <v>3</v>
      </c>
      <c r="W396" s="139">
        <v>1</v>
      </c>
      <c r="X396" s="139">
        <v>3</v>
      </c>
      <c r="Y396" s="139">
        <v>1</v>
      </c>
      <c r="Z396" s="139">
        <v>7</v>
      </c>
      <c r="AA396" s="139"/>
      <c r="AB396" s="139"/>
      <c r="AC396" s="139"/>
      <c r="AD396" s="139"/>
      <c r="AE396" s="139"/>
      <c r="AF396" s="3"/>
      <c r="AG396" s="139"/>
      <c r="AH396" s="139"/>
      <c r="AI396" s="139"/>
      <c r="AJ396" s="139"/>
      <c r="AK396" s="139">
        <v>12</v>
      </c>
    </row>
    <row r="397" spans="1:74" x14ac:dyDescent="0.25">
      <c r="A397" s="140" t="s">
        <v>459</v>
      </c>
      <c r="B397" s="140">
        <v>10</v>
      </c>
      <c r="C397" s="176"/>
      <c r="D397" s="175"/>
      <c r="E397" s="140"/>
      <c r="F397" s="140"/>
      <c r="G397" s="140"/>
      <c r="H397" s="140"/>
      <c r="I397" s="140">
        <v>2</v>
      </c>
      <c r="J397" s="140">
        <v>1</v>
      </c>
      <c r="K397" s="140">
        <v>1</v>
      </c>
      <c r="L397" s="140">
        <v>3</v>
      </c>
      <c r="M397" s="140">
        <v>1</v>
      </c>
      <c r="N397" s="140">
        <v>3</v>
      </c>
      <c r="O397" s="140">
        <v>2</v>
      </c>
      <c r="P397" s="140">
        <v>1</v>
      </c>
      <c r="Q397" s="140">
        <v>6</v>
      </c>
      <c r="R397" s="140">
        <v>6</v>
      </c>
      <c r="S397" s="140">
        <v>5</v>
      </c>
      <c r="T397" s="140">
        <v>4</v>
      </c>
      <c r="U397" s="140">
        <v>3</v>
      </c>
      <c r="V397" s="140">
        <v>5</v>
      </c>
      <c r="W397" s="140">
        <v>1</v>
      </c>
      <c r="X397" s="140">
        <v>6</v>
      </c>
      <c r="Y397" s="140">
        <v>6</v>
      </c>
      <c r="Z397" s="140">
        <v>5</v>
      </c>
      <c r="AA397" s="140">
        <v>6</v>
      </c>
      <c r="AB397" s="140"/>
      <c r="AC397" s="140"/>
      <c r="AD397" s="140"/>
      <c r="AE397" s="140"/>
      <c r="AF397" s="3"/>
      <c r="AG397" s="140"/>
      <c r="AH397" s="140"/>
      <c r="AI397" s="140"/>
      <c r="AJ397" s="140"/>
      <c r="AK397" s="140">
        <v>10</v>
      </c>
    </row>
    <row r="398" spans="1:74" x14ac:dyDescent="0.25">
      <c r="A398" s="141" t="s">
        <v>460</v>
      </c>
      <c r="B398" s="141">
        <v>10</v>
      </c>
      <c r="C398" s="176"/>
      <c r="D398" s="175"/>
      <c r="E398" s="141"/>
      <c r="F398" s="141"/>
      <c r="G398" s="141"/>
      <c r="H398" s="141"/>
      <c r="I398" s="141">
        <v>2</v>
      </c>
      <c r="J398" s="141">
        <v>1</v>
      </c>
      <c r="K398" s="141">
        <v>1</v>
      </c>
      <c r="L398" s="141">
        <v>3</v>
      </c>
      <c r="M398" s="141">
        <v>1</v>
      </c>
      <c r="N398" s="141">
        <v>1</v>
      </c>
      <c r="O398" s="141">
        <v>2</v>
      </c>
      <c r="P398" s="141">
        <v>3</v>
      </c>
      <c r="Q398" s="141">
        <v>1</v>
      </c>
      <c r="R398" s="141">
        <v>1</v>
      </c>
      <c r="S398" s="141">
        <v>2</v>
      </c>
      <c r="T398" s="141">
        <v>3</v>
      </c>
      <c r="U398" s="141">
        <v>1</v>
      </c>
      <c r="V398" s="141">
        <v>3</v>
      </c>
      <c r="W398" s="141">
        <v>1</v>
      </c>
      <c r="X398" s="141">
        <v>2</v>
      </c>
      <c r="Y398" s="141">
        <v>2</v>
      </c>
      <c r="Z398" s="141">
        <v>1</v>
      </c>
      <c r="AA398" s="141">
        <v>4</v>
      </c>
      <c r="AB398" s="141">
        <v>11</v>
      </c>
      <c r="AC398" s="141">
        <v>5</v>
      </c>
      <c r="AD398" s="141">
        <v>2</v>
      </c>
      <c r="AE398" s="141">
        <v>3</v>
      </c>
      <c r="AF398" s="3"/>
      <c r="AG398" s="141"/>
      <c r="AH398" s="141"/>
      <c r="AI398" s="141"/>
      <c r="AJ398" s="141"/>
      <c r="AK398" s="141">
        <v>17</v>
      </c>
    </row>
    <row r="399" spans="1:74" x14ac:dyDescent="0.25">
      <c r="A399" s="142" t="s">
        <v>461</v>
      </c>
      <c r="B399" s="142">
        <v>9</v>
      </c>
      <c r="C399" s="176"/>
      <c r="D399" s="175"/>
      <c r="E399" s="142"/>
      <c r="F399" s="142"/>
      <c r="G399" s="142"/>
      <c r="H399" s="142">
        <v>2</v>
      </c>
      <c r="I399" s="142">
        <v>2</v>
      </c>
      <c r="J399" s="142">
        <v>1</v>
      </c>
      <c r="K399" s="142">
        <v>1</v>
      </c>
      <c r="L399" s="142">
        <v>1</v>
      </c>
      <c r="M399" s="142">
        <v>3</v>
      </c>
      <c r="N399" s="142">
        <v>1</v>
      </c>
      <c r="O399" s="142">
        <v>1</v>
      </c>
      <c r="P399" s="142">
        <v>1</v>
      </c>
      <c r="Q399" s="142">
        <v>1</v>
      </c>
      <c r="R399" s="142">
        <v>1</v>
      </c>
      <c r="S399" s="142">
        <v>2</v>
      </c>
      <c r="T399" s="142">
        <v>8</v>
      </c>
      <c r="U399" s="142">
        <v>1</v>
      </c>
      <c r="V399" s="142">
        <v>2</v>
      </c>
      <c r="W399" s="142">
        <v>1</v>
      </c>
      <c r="X399" s="142">
        <v>3</v>
      </c>
      <c r="Y399" s="142">
        <v>6</v>
      </c>
      <c r="Z399" s="142">
        <v>3</v>
      </c>
      <c r="AA399" s="142">
        <v>6</v>
      </c>
      <c r="AB399" s="142">
        <v>1</v>
      </c>
      <c r="AC399" s="142">
        <v>13</v>
      </c>
      <c r="AD399" s="142"/>
      <c r="AE399" s="142"/>
      <c r="AF399" s="3"/>
      <c r="AG399" s="142"/>
      <c r="AH399" s="142"/>
      <c r="AI399" s="142"/>
      <c r="AJ399" s="142"/>
      <c r="AK399" s="142">
        <v>16</v>
      </c>
    </row>
    <row r="400" spans="1:74" x14ac:dyDescent="0.25">
      <c r="A400" s="143" t="s">
        <v>462</v>
      </c>
      <c r="B400" s="143">
        <v>8</v>
      </c>
      <c r="C400" s="176"/>
      <c r="D400" s="175"/>
      <c r="E400" s="143"/>
      <c r="F400" s="143"/>
      <c r="G400" s="143">
        <v>1</v>
      </c>
      <c r="H400" s="143">
        <v>1</v>
      </c>
      <c r="I400" s="143">
        <v>2</v>
      </c>
      <c r="J400" s="143">
        <v>1</v>
      </c>
      <c r="K400" s="143">
        <v>1</v>
      </c>
      <c r="L400" s="143">
        <v>2</v>
      </c>
      <c r="M400" s="143">
        <v>1</v>
      </c>
      <c r="N400" s="143">
        <v>1</v>
      </c>
      <c r="O400" s="143">
        <v>1</v>
      </c>
      <c r="P400" s="143">
        <v>3</v>
      </c>
      <c r="Q400" s="143">
        <v>2</v>
      </c>
      <c r="R400" s="143">
        <v>1</v>
      </c>
      <c r="S400" s="143">
        <v>1</v>
      </c>
      <c r="T400" s="143">
        <v>3</v>
      </c>
      <c r="U400" s="143">
        <v>1</v>
      </c>
      <c r="V400" s="143">
        <v>1</v>
      </c>
      <c r="W400" s="143">
        <v>1</v>
      </c>
      <c r="X400" s="143">
        <v>1</v>
      </c>
      <c r="Y400" s="143">
        <v>7</v>
      </c>
      <c r="Z400" s="143">
        <v>4</v>
      </c>
      <c r="AA400" s="143">
        <v>2</v>
      </c>
      <c r="AB400" s="143">
        <v>3</v>
      </c>
      <c r="AC400" s="143">
        <v>2</v>
      </c>
      <c r="AD400" s="143"/>
      <c r="AE400" s="143"/>
      <c r="AF400" s="3"/>
      <c r="AG400" s="143"/>
      <c r="AH400" s="143"/>
      <c r="AI400" s="143"/>
      <c r="AJ400" s="143"/>
      <c r="AK400" s="143">
        <v>18</v>
      </c>
    </row>
    <row r="401" spans="1:37" x14ac:dyDescent="0.25">
      <c r="A401" s="144" t="s">
        <v>463</v>
      </c>
      <c r="B401" s="144">
        <v>9</v>
      </c>
      <c r="C401" s="176"/>
      <c r="D401" s="175"/>
      <c r="E401" s="144"/>
      <c r="F401" s="144"/>
      <c r="G401" s="144"/>
      <c r="H401" s="144">
        <v>1</v>
      </c>
      <c r="I401" s="144">
        <v>1</v>
      </c>
      <c r="J401" s="144">
        <v>1</v>
      </c>
      <c r="K401" s="144">
        <v>1</v>
      </c>
      <c r="L401" s="144">
        <v>1</v>
      </c>
      <c r="M401" s="144">
        <v>2</v>
      </c>
      <c r="N401" s="144">
        <v>1</v>
      </c>
      <c r="O401" s="144">
        <v>1</v>
      </c>
      <c r="P401" s="144">
        <v>2</v>
      </c>
      <c r="Q401" s="144">
        <v>1</v>
      </c>
      <c r="R401" s="144">
        <v>3</v>
      </c>
      <c r="S401" s="144">
        <v>2</v>
      </c>
      <c r="T401" s="144">
        <v>2</v>
      </c>
      <c r="U401" s="144">
        <v>1</v>
      </c>
      <c r="V401" s="144">
        <v>1</v>
      </c>
      <c r="W401" s="144">
        <v>3</v>
      </c>
      <c r="X401" s="144">
        <v>4</v>
      </c>
      <c r="Y401" s="144">
        <v>3</v>
      </c>
      <c r="Z401" s="144">
        <v>2</v>
      </c>
      <c r="AA401" s="144">
        <v>4</v>
      </c>
      <c r="AB401" s="144">
        <v>7</v>
      </c>
      <c r="AC401" s="144">
        <v>3</v>
      </c>
      <c r="AD401" s="144">
        <v>5</v>
      </c>
      <c r="AE401" s="144">
        <v>2</v>
      </c>
      <c r="AF401" s="3">
        <v>2</v>
      </c>
      <c r="AG401" s="144"/>
      <c r="AH401" s="144"/>
      <c r="AI401" s="144"/>
      <c r="AJ401" s="144"/>
      <c r="AK401" s="144">
        <v>17</v>
      </c>
    </row>
    <row r="402" spans="1:37" x14ac:dyDescent="0.25">
      <c r="A402" s="146" t="s">
        <v>464</v>
      </c>
      <c r="B402" s="146">
        <v>9</v>
      </c>
      <c r="C402" s="176"/>
      <c r="D402" s="175"/>
      <c r="E402" s="146"/>
      <c r="F402" s="146"/>
      <c r="G402" s="146"/>
      <c r="H402" s="146">
        <v>1</v>
      </c>
      <c r="I402" s="146">
        <v>1</v>
      </c>
      <c r="J402" s="146">
        <v>2</v>
      </c>
      <c r="K402" s="146">
        <v>1</v>
      </c>
      <c r="L402" s="146">
        <v>1</v>
      </c>
      <c r="M402" s="146">
        <v>1</v>
      </c>
      <c r="N402" s="146">
        <v>2</v>
      </c>
      <c r="O402" s="146">
        <v>7</v>
      </c>
      <c r="P402" s="146">
        <v>1</v>
      </c>
      <c r="Q402" s="146">
        <v>1</v>
      </c>
      <c r="R402" s="146">
        <v>3</v>
      </c>
      <c r="S402" s="146">
        <v>5</v>
      </c>
      <c r="T402" s="146">
        <v>2</v>
      </c>
      <c r="U402" s="146">
        <v>1</v>
      </c>
      <c r="V402" s="146">
        <v>2</v>
      </c>
      <c r="W402" s="146">
        <v>2</v>
      </c>
      <c r="X402" s="146">
        <v>5</v>
      </c>
      <c r="Y402" s="146">
        <v>2</v>
      </c>
      <c r="Z402" s="146">
        <v>7</v>
      </c>
      <c r="AA402" s="146">
        <v>9</v>
      </c>
      <c r="AB402" s="146">
        <v>1</v>
      </c>
      <c r="AC402" s="146"/>
      <c r="AD402" s="146"/>
      <c r="AE402" s="146"/>
      <c r="AF402" s="3"/>
      <c r="AG402" s="146"/>
      <c r="AH402" s="146"/>
      <c r="AI402" s="146"/>
      <c r="AJ402" s="146"/>
      <c r="AK402" s="146">
        <v>14</v>
      </c>
    </row>
    <row r="403" spans="1:37" x14ac:dyDescent="0.25">
      <c r="A403" s="147" t="s">
        <v>467</v>
      </c>
      <c r="B403" s="147">
        <v>9</v>
      </c>
      <c r="C403" s="176"/>
      <c r="D403" s="175"/>
      <c r="E403" s="147"/>
      <c r="F403" s="147"/>
      <c r="G403" s="147"/>
      <c r="H403" s="147">
        <v>1</v>
      </c>
      <c r="I403" s="147">
        <v>1</v>
      </c>
      <c r="J403" s="147">
        <v>1</v>
      </c>
      <c r="K403" s="147">
        <v>1</v>
      </c>
      <c r="L403" s="147">
        <v>1</v>
      </c>
      <c r="M403" s="147">
        <v>2</v>
      </c>
      <c r="N403" s="147">
        <v>1</v>
      </c>
      <c r="O403" s="147">
        <v>3</v>
      </c>
      <c r="P403" s="147">
        <v>4</v>
      </c>
      <c r="Q403" s="147">
        <v>1</v>
      </c>
      <c r="R403" s="147">
        <v>1</v>
      </c>
      <c r="S403" s="147">
        <v>3</v>
      </c>
      <c r="T403" s="147">
        <v>3</v>
      </c>
      <c r="U403" s="147">
        <v>1</v>
      </c>
      <c r="V403" s="147">
        <v>3</v>
      </c>
      <c r="W403" s="147">
        <v>1</v>
      </c>
      <c r="X403" s="147">
        <v>2</v>
      </c>
      <c r="Y403" s="147">
        <v>4</v>
      </c>
      <c r="Z403" s="147">
        <v>2</v>
      </c>
      <c r="AA403" s="147">
        <v>6</v>
      </c>
      <c r="AB403" s="147">
        <v>6</v>
      </c>
      <c r="AC403" s="147">
        <v>1</v>
      </c>
      <c r="AD403" s="147">
        <v>14</v>
      </c>
      <c r="AE403" s="147"/>
      <c r="AF403" s="3"/>
      <c r="AG403" s="147"/>
      <c r="AH403" s="147"/>
      <c r="AI403" s="147"/>
      <c r="AJ403" s="147"/>
      <c r="AK403" s="147">
        <v>17</v>
      </c>
    </row>
    <row r="404" spans="1:37" x14ac:dyDescent="0.25">
      <c r="A404" s="149" t="s">
        <v>468</v>
      </c>
      <c r="B404" s="149">
        <v>10</v>
      </c>
      <c r="C404" s="176"/>
      <c r="D404" s="175"/>
      <c r="E404" s="149"/>
      <c r="F404" s="149"/>
      <c r="G404" s="149"/>
      <c r="H404" s="149"/>
      <c r="I404" s="149">
        <v>1</v>
      </c>
      <c r="J404" s="149">
        <v>3</v>
      </c>
      <c r="K404" s="149">
        <v>2</v>
      </c>
      <c r="L404" s="149">
        <v>1</v>
      </c>
      <c r="M404" s="149">
        <v>1</v>
      </c>
      <c r="N404" s="149">
        <v>1</v>
      </c>
      <c r="O404" s="149">
        <v>4</v>
      </c>
      <c r="P404" s="149">
        <v>1</v>
      </c>
      <c r="Q404" s="149">
        <v>3</v>
      </c>
      <c r="R404" s="149">
        <v>1</v>
      </c>
      <c r="S404" s="149">
        <v>2</v>
      </c>
      <c r="T404" s="149">
        <v>2</v>
      </c>
      <c r="U404" s="149">
        <v>2</v>
      </c>
      <c r="V404" s="149">
        <v>3</v>
      </c>
      <c r="W404" s="149">
        <v>1</v>
      </c>
      <c r="X404" s="149">
        <v>16</v>
      </c>
      <c r="Y404" s="149">
        <v>3</v>
      </c>
      <c r="Z404" s="149">
        <v>3</v>
      </c>
      <c r="AA404" s="149">
        <v>2</v>
      </c>
      <c r="AB404" s="149">
        <v>6</v>
      </c>
      <c r="AC404" s="149">
        <v>1</v>
      </c>
      <c r="AD404" s="149">
        <v>7</v>
      </c>
      <c r="AE404" s="149"/>
      <c r="AF404" s="3"/>
      <c r="AG404" s="149"/>
      <c r="AH404" s="149"/>
      <c r="AI404" s="149"/>
      <c r="AJ404" s="149"/>
      <c r="AK404" s="149">
        <v>16</v>
      </c>
    </row>
    <row r="405" spans="1:37" x14ac:dyDescent="0.25">
      <c r="A405" s="151" t="s">
        <v>472</v>
      </c>
      <c r="B405" s="151">
        <v>9</v>
      </c>
      <c r="C405" s="176"/>
      <c r="D405" s="175"/>
      <c r="E405" s="151"/>
      <c r="F405" s="151"/>
      <c r="G405" s="151"/>
      <c r="H405" s="151">
        <v>2</v>
      </c>
      <c r="I405" s="151">
        <v>1</v>
      </c>
      <c r="J405" s="151">
        <v>1</v>
      </c>
      <c r="K405" s="151">
        <v>1</v>
      </c>
      <c r="L405" s="151">
        <v>2</v>
      </c>
      <c r="M405" s="151">
        <v>2</v>
      </c>
      <c r="N405" s="151">
        <v>2</v>
      </c>
      <c r="O405" s="151">
        <v>2</v>
      </c>
      <c r="P405" s="151">
        <v>1</v>
      </c>
      <c r="Q405" s="151">
        <v>1</v>
      </c>
      <c r="R405" s="151">
        <v>2</v>
      </c>
      <c r="S405" s="151">
        <v>10</v>
      </c>
      <c r="T405" s="151">
        <v>7</v>
      </c>
      <c r="U405" s="151">
        <v>3</v>
      </c>
      <c r="V405" s="151">
        <v>1</v>
      </c>
      <c r="W405" s="151">
        <v>1</v>
      </c>
      <c r="X405" s="151">
        <v>5</v>
      </c>
      <c r="Y405" s="151">
        <v>7</v>
      </c>
      <c r="Z405" s="151">
        <v>2</v>
      </c>
      <c r="AA405" s="151">
        <v>1</v>
      </c>
      <c r="AB405" s="151"/>
      <c r="AC405" s="151"/>
      <c r="AD405" s="151"/>
      <c r="AE405" s="151"/>
      <c r="AF405" s="3"/>
      <c r="AG405" s="151"/>
      <c r="AH405" s="151"/>
      <c r="AI405" s="151"/>
      <c r="AJ405" s="151"/>
      <c r="AK405" s="151">
        <v>12</v>
      </c>
    </row>
    <row r="406" spans="1:37" x14ac:dyDescent="0.25">
      <c r="A406" s="152" t="s">
        <v>473</v>
      </c>
      <c r="B406" s="152">
        <v>8</v>
      </c>
      <c r="C406" s="176"/>
      <c r="D406" s="175"/>
      <c r="E406" s="152"/>
      <c r="F406" s="152"/>
      <c r="G406" s="152">
        <v>1</v>
      </c>
      <c r="H406" s="152">
        <v>1</v>
      </c>
      <c r="I406" s="152">
        <v>1</v>
      </c>
      <c r="J406" s="152">
        <v>1</v>
      </c>
      <c r="K406" s="152">
        <v>4</v>
      </c>
      <c r="L406" s="152">
        <v>1</v>
      </c>
      <c r="M406" s="152">
        <v>3</v>
      </c>
      <c r="N406" s="152">
        <v>1</v>
      </c>
      <c r="O406" s="152">
        <v>2</v>
      </c>
      <c r="P406" s="152">
        <v>2</v>
      </c>
      <c r="Q406" s="152">
        <v>2</v>
      </c>
      <c r="R406" s="152">
        <v>1</v>
      </c>
      <c r="S406" s="152">
        <v>2</v>
      </c>
      <c r="T406" s="152">
        <v>3</v>
      </c>
      <c r="U406" s="152">
        <v>1</v>
      </c>
      <c r="V406" s="152">
        <v>1</v>
      </c>
      <c r="W406" s="152">
        <v>1</v>
      </c>
      <c r="X406" s="152">
        <v>1</v>
      </c>
      <c r="Y406" s="152">
        <v>3</v>
      </c>
      <c r="Z406" s="152">
        <v>1</v>
      </c>
      <c r="AA406" s="152">
        <v>3</v>
      </c>
      <c r="AB406" s="152">
        <v>2</v>
      </c>
      <c r="AC406" s="152">
        <v>5</v>
      </c>
      <c r="AD406" s="152">
        <v>2</v>
      </c>
      <c r="AE406" s="152">
        <v>20</v>
      </c>
      <c r="AF406" s="3"/>
      <c r="AG406" s="152"/>
      <c r="AH406" s="152"/>
      <c r="AI406" s="152"/>
      <c r="AJ406" s="152"/>
      <c r="AK406" s="152">
        <v>18</v>
      </c>
    </row>
    <row r="407" spans="1:37" x14ac:dyDescent="0.25">
      <c r="A407" s="155" t="s">
        <v>474</v>
      </c>
      <c r="B407" s="155">
        <v>9</v>
      </c>
      <c r="C407" s="176"/>
      <c r="D407" s="175"/>
      <c r="E407" s="155"/>
      <c r="F407" s="155"/>
      <c r="G407" s="155"/>
      <c r="H407" s="155">
        <v>1</v>
      </c>
      <c r="I407" s="155">
        <v>1</v>
      </c>
      <c r="J407" s="155">
        <v>1</v>
      </c>
      <c r="K407" s="155">
        <v>1</v>
      </c>
      <c r="L407" s="155">
        <v>4</v>
      </c>
      <c r="M407" s="155">
        <v>1</v>
      </c>
      <c r="N407" s="155">
        <v>1</v>
      </c>
      <c r="O407" s="155">
        <v>1</v>
      </c>
      <c r="P407" s="155">
        <v>1</v>
      </c>
      <c r="Q407" s="155">
        <v>1</v>
      </c>
      <c r="R407" s="155">
        <v>2</v>
      </c>
      <c r="S407" s="155">
        <v>1</v>
      </c>
      <c r="T407" s="155">
        <v>2</v>
      </c>
      <c r="U407" s="155">
        <v>1</v>
      </c>
      <c r="V407" s="155">
        <v>2</v>
      </c>
      <c r="W407" s="155">
        <v>1</v>
      </c>
      <c r="X407" s="155">
        <v>1</v>
      </c>
      <c r="Y407" s="155">
        <v>6</v>
      </c>
      <c r="Z407" s="155">
        <v>2</v>
      </c>
      <c r="AA407" s="155">
        <v>2</v>
      </c>
      <c r="AB407" s="155">
        <v>3</v>
      </c>
      <c r="AC407" s="155">
        <v>4</v>
      </c>
      <c r="AD407" s="155">
        <v>6</v>
      </c>
      <c r="AE407" s="155">
        <v>8</v>
      </c>
      <c r="AF407" s="3"/>
      <c r="AG407" s="155"/>
      <c r="AH407" s="155"/>
      <c r="AI407" s="155"/>
      <c r="AJ407" s="155"/>
      <c r="AK407" s="155">
        <v>18</v>
      </c>
    </row>
    <row r="408" spans="1:37" x14ac:dyDescent="0.25">
      <c r="A408" s="156" t="s">
        <v>475</v>
      </c>
      <c r="B408" s="156">
        <v>10</v>
      </c>
      <c r="C408" s="176"/>
      <c r="D408" s="175"/>
      <c r="E408" s="156"/>
      <c r="F408" s="156"/>
      <c r="G408" s="156"/>
      <c r="H408" s="156"/>
      <c r="I408" s="156">
        <v>1</v>
      </c>
      <c r="J408" s="156">
        <v>1</v>
      </c>
      <c r="K408" s="156">
        <v>1</v>
      </c>
      <c r="L408" s="156">
        <v>4</v>
      </c>
      <c r="M408" s="156">
        <v>1</v>
      </c>
      <c r="N408" s="156">
        <v>2</v>
      </c>
      <c r="O408" s="156">
        <v>2</v>
      </c>
      <c r="P408" s="156">
        <v>1</v>
      </c>
      <c r="Q408" s="156">
        <v>1</v>
      </c>
      <c r="R408" s="156">
        <v>1</v>
      </c>
      <c r="S408" s="156">
        <v>1</v>
      </c>
      <c r="T408" s="156">
        <v>1</v>
      </c>
      <c r="U408" s="156">
        <v>8</v>
      </c>
      <c r="V408" s="156">
        <v>3</v>
      </c>
      <c r="W408" s="156">
        <v>5</v>
      </c>
      <c r="X408" s="156">
        <v>1</v>
      </c>
      <c r="Y408" s="156">
        <v>1</v>
      </c>
      <c r="Z408" s="156">
        <v>3</v>
      </c>
      <c r="AA408" s="156">
        <v>3</v>
      </c>
      <c r="AB408" s="156">
        <v>10</v>
      </c>
      <c r="AC408" s="156">
        <v>1</v>
      </c>
      <c r="AD408" s="156"/>
      <c r="AE408" s="156"/>
      <c r="AF408" s="3"/>
      <c r="AG408" s="156"/>
      <c r="AH408" s="156"/>
      <c r="AI408" s="156"/>
      <c r="AJ408" s="156"/>
      <c r="AK408" s="156">
        <v>14</v>
      </c>
    </row>
    <row r="409" spans="1:37" x14ac:dyDescent="0.25">
      <c r="A409" s="156" t="s">
        <v>476</v>
      </c>
      <c r="B409" s="156">
        <v>8</v>
      </c>
      <c r="C409" s="176"/>
      <c r="D409" s="175"/>
      <c r="E409" s="156"/>
      <c r="F409" s="156"/>
      <c r="G409" s="156">
        <v>1</v>
      </c>
      <c r="H409" s="156">
        <v>1</v>
      </c>
      <c r="I409" s="156">
        <v>1</v>
      </c>
      <c r="J409" s="156">
        <v>2</v>
      </c>
      <c r="K409" s="156">
        <v>1</v>
      </c>
      <c r="L409" s="156">
        <v>1</v>
      </c>
      <c r="M409" s="156">
        <v>2</v>
      </c>
      <c r="N409" s="156">
        <v>1</v>
      </c>
      <c r="O409" s="156">
        <v>3</v>
      </c>
      <c r="P409" s="156">
        <v>1</v>
      </c>
      <c r="Q409" s="156">
        <v>1</v>
      </c>
      <c r="R409" s="156">
        <v>1</v>
      </c>
      <c r="S409" s="156">
        <v>1</v>
      </c>
      <c r="T409" s="156">
        <v>4</v>
      </c>
      <c r="U409" s="156">
        <v>4</v>
      </c>
      <c r="V409" s="156">
        <v>2</v>
      </c>
      <c r="W409" s="156">
        <v>2</v>
      </c>
      <c r="X409" s="156">
        <v>2</v>
      </c>
      <c r="Y409" s="156">
        <v>2</v>
      </c>
      <c r="Z409" s="156">
        <v>3</v>
      </c>
      <c r="AA409" s="156">
        <v>1</v>
      </c>
      <c r="AB409" s="156">
        <v>3</v>
      </c>
      <c r="AC409" s="156">
        <v>1</v>
      </c>
      <c r="AD409" s="156">
        <v>5</v>
      </c>
      <c r="AE409" s="156">
        <v>5</v>
      </c>
      <c r="AF409" s="3"/>
      <c r="AG409" s="156"/>
      <c r="AH409" s="156"/>
      <c r="AI409" s="156"/>
      <c r="AJ409" s="156"/>
      <c r="AK409" s="156">
        <v>17</v>
      </c>
    </row>
    <row r="410" spans="1:37" x14ac:dyDescent="0.25">
      <c r="A410" s="157" t="s">
        <v>477</v>
      </c>
      <c r="B410" s="157">
        <v>9</v>
      </c>
      <c r="C410" s="176"/>
      <c r="D410" s="175"/>
      <c r="E410" s="157"/>
      <c r="F410" s="157"/>
      <c r="G410" s="157"/>
      <c r="H410" s="157">
        <v>1</v>
      </c>
      <c r="I410" s="157">
        <v>2</v>
      </c>
      <c r="J410" s="157">
        <v>1</v>
      </c>
      <c r="K410" s="157">
        <v>2</v>
      </c>
      <c r="L410" s="157">
        <v>1</v>
      </c>
      <c r="M410" s="157">
        <v>1</v>
      </c>
      <c r="N410" s="157">
        <v>2</v>
      </c>
      <c r="O410" s="157">
        <v>2</v>
      </c>
      <c r="P410" s="157">
        <v>5</v>
      </c>
      <c r="Q410" s="157">
        <v>4</v>
      </c>
      <c r="R410" s="157">
        <v>5</v>
      </c>
      <c r="S410" s="157">
        <v>3</v>
      </c>
      <c r="T410" s="157">
        <v>1</v>
      </c>
      <c r="U410" s="157">
        <v>2</v>
      </c>
      <c r="V410" s="157">
        <v>5</v>
      </c>
      <c r="W410" s="157">
        <v>3</v>
      </c>
      <c r="X410" s="157">
        <v>11</v>
      </c>
      <c r="Y410" s="157">
        <v>1</v>
      </c>
      <c r="Z410" s="157">
        <v>3</v>
      </c>
      <c r="AA410" s="157">
        <v>2</v>
      </c>
      <c r="AB410" s="157"/>
      <c r="AC410" s="157"/>
      <c r="AD410" s="157"/>
      <c r="AE410" s="157"/>
      <c r="AF410" s="3"/>
      <c r="AG410" s="157"/>
      <c r="AH410" s="157"/>
      <c r="AI410" s="157"/>
      <c r="AJ410" s="157"/>
      <c r="AK410" s="157">
        <v>13</v>
      </c>
    </row>
    <row r="411" spans="1:37" x14ac:dyDescent="0.25">
      <c r="A411" s="157" t="s">
        <v>478</v>
      </c>
      <c r="B411" s="157">
        <v>9</v>
      </c>
      <c r="C411" s="176"/>
      <c r="D411" s="175"/>
      <c r="E411" s="157"/>
      <c r="F411" s="157"/>
      <c r="G411" s="157"/>
      <c r="H411" s="157">
        <v>1</v>
      </c>
      <c r="I411" s="157">
        <v>1</v>
      </c>
      <c r="J411" s="157">
        <v>2</v>
      </c>
      <c r="K411" s="157">
        <v>3</v>
      </c>
      <c r="L411" s="157">
        <v>1</v>
      </c>
      <c r="M411" s="157">
        <v>1</v>
      </c>
      <c r="N411" s="157">
        <v>2</v>
      </c>
      <c r="O411" s="157">
        <v>2</v>
      </c>
      <c r="P411" s="157">
        <v>6</v>
      </c>
      <c r="Q411" s="157">
        <v>2</v>
      </c>
      <c r="R411" s="157">
        <v>1</v>
      </c>
      <c r="S411" s="157">
        <v>2</v>
      </c>
      <c r="T411" s="157">
        <v>1</v>
      </c>
      <c r="U411" s="157">
        <v>2</v>
      </c>
      <c r="V411" s="157">
        <v>3</v>
      </c>
      <c r="W411" s="157">
        <v>2</v>
      </c>
      <c r="X411" s="157">
        <v>1</v>
      </c>
      <c r="Y411" s="157">
        <v>8</v>
      </c>
      <c r="Z411" s="157">
        <v>3</v>
      </c>
      <c r="AA411" s="157">
        <v>4</v>
      </c>
      <c r="AB411" s="157">
        <v>2</v>
      </c>
      <c r="AC411" s="157">
        <v>5</v>
      </c>
      <c r="AD411" s="157">
        <v>3</v>
      </c>
      <c r="AE411" s="157"/>
      <c r="AF411" s="3"/>
      <c r="AG411" s="157"/>
      <c r="AH411" s="157"/>
      <c r="AI411" s="157"/>
      <c r="AJ411" s="157"/>
      <c r="AK411" s="157">
        <v>15</v>
      </c>
    </row>
    <row r="412" spans="1:37" x14ac:dyDescent="0.25">
      <c r="A412" s="158" t="s">
        <v>479</v>
      </c>
      <c r="B412" s="158">
        <v>8</v>
      </c>
      <c r="C412" s="176"/>
      <c r="D412" s="175"/>
      <c r="E412" s="158"/>
      <c r="F412" s="158"/>
      <c r="G412" s="158">
        <v>1</v>
      </c>
      <c r="H412" s="158">
        <v>1</v>
      </c>
      <c r="I412" s="158">
        <v>1</v>
      </c>
      <c r="J412" s="158">
        <v>2</v>
      </c>
      <c r="K412" s="158">
        <v>2</v>
      </c>
      <c r="L412" s="158">
        <v>2</v>
      </c>
      <c r="M412" s="158">
        <v>3</v>
      </c>
      <c r="N412" s="158">
        <v>2</v>
      </c>
      <c r="O412" s="158">
        <v>1</v>
      </c>
      <c r="P412" s="158">
        <v>3</v>
      </c>
      <c r="Q412" s="158">
        <v>3</v>
      </c>
      <c r="R412" s="158">
        <v>2</v>
      </c>
      <c r="S412" s="158">
        <v>1</v>
      </c>
      <c r="T412" s="158">
        <v>1</v>
      </c>
      <c r="U412" s="158">
        <v>1</v>
      </c>
      <c r="V412" s="158">
        <v>3</v>
      </c>
      <c r="W412" s="158">
        <v>5</v>
      </c>
      <c r="X412" s="158">
        <v>7</v>
      </c>
      <c r="Y412" s="158">
        <v>3</v>
      </c>
      <c r="Z412" s="158">
        <v>2</v>
      </c>
      <c r="AA412" s="158">
        <v>3</v>
      </c>
      <c r="AB412" s="158"/>
      <c r="AC412" s="158"/>
      <c r="AD412" s="158"/>
      <c r="AE412" s="158"/>
      <c r="AF412" s="3"/>
      <c r="AG412" s="158"/>
      <c r="AH412" s="158"/>
      <c r="AI412" s="158"/>
      <c r="AJ412" s="158"/>
      <c r="AK412" s="158">
        <v>16</v>
      </c>
    </row>
    <row r="413" spans="1:37" x14ac:dyDescent="0.25">
      <c r="A413" s="159" t="s">
        <v>480</v>
      </c>
      <c r="B413" s="159">
        <v>9</v>
      </c>
      <c r="C413" s="176"/>
      <c r="D413" s="175"/>
      <c r="E413" s="159"/>
      <c r="F413" s="159"/>
      <c r="G413" s="159"/>
      <c r="H413" s="159">
        <v>1</v>
      </c>
      <c r="I413" s="159">
        <v>2</v>
      </c>
      <c r="J413" s="159">
        <v>1</v>
      </c>
      <c r="K413" s="159">
        <v>1</v>
      </c>
      <c r="L413" s="159">
        <v>2</v>
      </c>
      <c r="M413" s="159">
        <v>2</v>
      </c>
      <c r="N413" s="159">
        <v>1</v>
      </c>
      <c r="O413" s="159">
        <v>1</v>
      </c>
      <c r="P413" s="159">
        <v>1</v>
      </c>
      <c r="Q413" s="159">
        <v>1</v>
      </c>
      <c r="R413" s="159">
        <v>2</v>
      </c>
      <c r="S413" s="159">
        <v>2</v>
      </c>
      <c r="T413" s="159">
        <v>6</v>
      </c>
      <c r="U413" s="159">
        <v>2</v>
      </c>
      <c r="V413" s="159">
        <v>3</v>
      </c>
      <c r="W413" s="159">
        <v>3</v>
      </c>
      <c r="X413" s="159">
        <v>1</v>
      </c>
      <c r="Y413" s="159">
        <v>1</v>
      </c>
      <c r="Z413" s="159">
        <v>2</v>
      </c>
      <c r="AA413" s="159">
        <v>8</v>
      </c>
      <c r="AB413" s="159">
        <v>6</v>
      </c>
      <c r="AC413" s="159">
        <v>4</v>
      </c>
      <c r="AD413" s="159">
        <v>3</v>
      </c>
      <c r="AE413" s="159">
        <v>12</v>
      </c>
      <c r="AF413" s="3"/>
      <c r="AG413" s="159"/>
      <c r="AH413" s="159"/>
      <c r="AI413" s="159"/>
      <c r="AJ413" s="159"/>
      <c r="AK413" s="159">
        <v>15</v>
      </c>
    </row>
    <row r="414" spans="1:37" x14ac:dyDescent="0.25">
      <c r="A414" s="160" t="s">
        <v>481</v>
      </c>
      <c r="B414" s="160">
        <v>8</v>
      </c>
      <c r="C414" s="176"/>
      <c r="D414" s="175"/>
      <c r="E414" s="160"/>
      <c r="F414" s="160"/>
      <c r="G414" s="160">
        <v>1</v>
      </c>
      <c r="H414" s="160">
        <v>1</v>
      </c>
      <c r="I414" s="160">
        <v>1</v>
      </c>
      <c r="J414" s="160">
        <v>1</v>
      </c>
      <c r="K414" s="160">
        <v>2</v>
      </c>
      <c r="L414" s="160">
        <v>1</v>
      </c>
      <c r="M414" s="160">
        <v>1</v>
      </c>
      <c r="N414" s="160">
        <v>3</v>
      </c>
      <c r="O414" s="160">
        <v>1</v>
      </c>
      <c r="P414" s="160">
        <v>1</v>
      </c>
      <c r="Q414" s="160">
        <v>2</v>
      </c>
      <c r="R414" s="160">
        <v>4</v>
      </c>
      <c r="S414" s="160">
        <v>2</v>
      </c>
      <c r="T414" s="160">
        <v>3</v>
      </c>
      <c r="U414" s="160">
        <v>4</v>
      </c>
      <c r="V414" s="160">
        <v>1</v>
      </c>
      <c r="W414" s="160">
        <v>2</v>
      </c>
      <c r="X414" s="160">
        <v>1</v>
      </c>
      <c r="Y414" s="160">
        <v>1</v>
      </c>
      <c r="Z414" s="160">
        <v>1</v>
      </c>
      <c r="AA414" s="160">
        <v>4</v>
      </c>
      <c r="AB414" s="160">
        <v>1</v>
      </c>
      <c r="AC414" s="3">
        <v>5</v>
      </c>
      <c r="AD414" s="3">
        <v>7</v>
      </c>
      <c r="AE414" s="3">
        <v>1</v>
      </c>
      <c r="AF414" s="3">
        <v>1</v>
      </c>
      <c r="AG414" s="160">
        <v>3</v>
      </c>
      <c r="AH414" s="160"/>
      <c r="AI414" s="160"/>
      <c r="AJ414" s="160"/>
      <c r="AK414" s="160">
        <v>16</v>
      </c>
    </row>
    <row r="415" spans="1:37" x14ac:dyDescent="0.25">
      <c r="A415" s="160" t="s">
        <v>482</v>
      </c>
      <c r="B415" s="160">
        <v>8</v>
      </c>
      <c r="C415" s="176"/>
      <c r="D415" s="175"/>
      <c r="E415" s="160"/>
      <c r="F415" s="160"/>
      <c r="G415" s="160">
        <v>2</v>
      </c>
      <c r="H415" s="160">
        <v>2</v>
      </c>
      <c r="I415" s="160">
        <v>1</v>
      </c>
      <c r="J415" s="160">
        <v>3</v>
      </c>
      <c r="K415" s="160">
        <v>1</v>
      </c>
      <c r="L415" s="160">
        <v>1</v>
      </c>
      <c r="M415" s="160">
        <v>1</v>
      </c>
      <c r="N415" s="160">
        <v>2</v>
      </c>
      <c r="O415" s="160">
        <v>1</v>
      </c>
      <c r="P415" s="160">
        <v>3</v>
      </c>
      <c r="Q415" s="160">
        <v>2</v>
      </c>
      <c r="R415" s="160">
        <v>2</v>
      </c>
      <c r="S415" s="160">
        <v>5</v>
      </c>
      <c r="T415" s="160">
        <v>1</v>
      </c>
      <c r="U415" s="160">
        <v>1</v>
      </c>
      <c r="V415" s="160">
        <v>4</v>
      </c>
      <c r="W415" s="160">
        <v>2</v>
      </c>
      <c r="X415" s="160">
        <v>4</v>
      </c>
      <c r="Y415" s="160">
        <v>4</v>
      </c>
      <c r="Z415" s="160">
        <v>2</v>
      </c>
      <c r="AA415" s="160"/>
      <c r="AB415" s="160"/>
      <c r="AC415" s="160"/>
      <c r="AD415" s="160"/>
      <c r="AE415" s="160"/>
      <c r="AF415" s="3"/>
      <c r="AG415" s="160"/>
      <c r="AH415" s="160"/>
      <c r="AI415" s="160"/>
      <c r="AJ415" s="160"/>
      <c r="AK415" s="160">
        <v>15</v>
      </c>
    </row>
    <row r="416" spans="1:37" x14ac:dyDescent="0.25">
      <c r="A416" s="161" t="s">
        <v>483</v>
      </c>
      <c r="B416" s="161">
        <v>10</v>
      </c>
      <c r="C416" s="176"/>
      <c r="D416" s="175"/>
      <c r="E416" s="161"/>
      <c r="F416" s="161"/>
      <c r="G416" s="161"/>
      <c r="H416" s="161"/>
      <c r="I416" s="161">
        <v>1</v>
      </c>
      <c r="J416" s="161">
        <v>1</v>
      </c>
      <c r="K416" s="161">
        <v>2</v>
      </c>
      <c r="L416" s="161">
        <v>2</v>
      </c>
      <c r="M416" s="161">
        <v>1</v>
      </c>
      <c r="N416" s="161">
        <v>1</v>
      </c>
      <c r="O416" s="161">
        <v>1</v>
      </c>
      <c r="P416" s="161">
        <v>1</v>
      </c>
      <c r="Q416" s="161">
        <v>1</v>
      </c>
      <c r="R416" s="161">
        <v>2</v>
      </c>
      <c r="S416" s="161">
        <v>1</v>
      </c>
      <c r="T416" s="161">
        <v>2</v>
      </c>
      <c r="U416" s="161">
        <v>3</v>
      </c>
      <c r="V416" s="161">
        <v>3</v>
      </c>
      <c r="W416" s="161">
        <v>1</v>
      </c>
      <c r="X416" s="161">
        <v>2</v>
      </c>
      <c r="Y416" s="161">
        <v>3</v>
      </c>
      <c r="Z416" s="161">
        <v>4</v>
      </c>
      <c r="AA416" s="161">
        <v>4</v>
      </c>
      <c r="AB416" s="161">
        <v>2</v>
      </c>
      <c r="AC416" s="161">
        <v>5</v>
      </c>
      <c r="AD416" s="161">
        <v>1</v>
      </c>
      <c r="AE416" s="161">
        <v>9</v>
      </c>
      <c r="AF416" s="3">
        <v>2</v>
      </c>
      <c r="AG416" s="161"/>
      <c r="AH416" s="161"/>
      <c r="AI416" s="161"/>
      <c r="AJ416" s="161"/>
      <c r="AK416" s="161">
        <v>17</v>
      </c>
    </row>
    <row r="417" spans="1:37" x14ac:dyDescent="0.25">
      <c r="A417" s="161" t="s">
        <v>485</v>
      </c>
      <c r="B417" s="161">
        <v>7</v>
      </c>
      <c r="C417" s="176"/>
      <c r="D417" s="175"/>
      <c r="E417" s="161"/>
      <c r="F417" s="161">
        <v>1</v>
      </c>
      <c r="G417" s="161">
        <v>2</v>
      </c>
      <c r="H417" s="161">
        <v>2</v>
      </c>
      <c r="I417" s="161">
        <v>2</v>
      </c>
      <c r="J417" s="161">
        <v>3</v>
      </c>
      <c r="K417" s="161">
        <v>1</v>
      </c>
      <c r="L417" s="161">
        <v>1</v>
      </c>
      <c r="M417" s="161">
        <v>1</v>
      </c>
      <c r="N417" s="161">
        <v>1</v>
      </c>
      <c r="O417" s="161">
        <v>3</v>
      </c>
      <c r="P417" s="161">
        <v>2</v>
      </c>
      <c r="Q417" s="161">
        <v>1</v>
      </c>
      <c r="R417" s="161">
        <v>1</v>
      </c>
      <c r="S417" s="161">
        <v>3</v>
      </c>
      <c r="T417" s="161">
        <v>1</v>
      </c>
      <c r="U417" s="161">
        <v>1</v>
      </c>
      <c r="V417" s="161">
        <v>1</v>
      </c>
      <c r="W417" s="161">
        <v>1</v>
      </c>
      <c r="X417" s="161">
        <v>1</v>
      </c>
      <c r="Y417" s="161">
        <v>2</v>
      </c>
      <c r="Z417" s="161">
        <v>7</v>
      </c>
      <c r="AA417" s="161">
        <v>14</v>
      </c>
      <c r="AB417" s="161"/>
      <c r="AC417" s="161"/>
      <c r="AD417" s="161"/>
      <c r="AE417" s="161"/>
      <c r="AF417" s="3"/>
      <c r="AG417" s="161"/>
      <c r="AH417" s="161"/>
      <c r="AI417" s="161"/>
      <c r="AJ417" s="161"/>
      <c r="AK417" s="161">
        <v>19</v>
      </c>
    </row>
    <row r="418" spans="1:37" x14ac:dyDescent="0.25">
      <c r="A418" s="161" t="s">
        <v>486</v>
      </c>
      <c r="B418" s="161">
        <v>9</v>
      </c>
      <c r="C418" s="176"/>
      <c r="D418" s="175"/>
      <c r="E418" s="161"/>
      <c r="F418" s="161"/>
      <c r="G418" s="161"/>
      <c r="H418" s="161">
        <v>1</v>
      </c>
      <c r="I418" s="161">
        <v>2</v>
      </c>
      <c r="J418" s="161">
        <v>1</v>
      </c>
      <c r="K418" s="161">
        <v>3</v>
      </c>
      <c r="L418" s="161">
        <v>1</v>
      </c>
      <c r="M418" s="161">
        <v>1</v>
      </c>
      <c r="N418" s="161">
        <v>1</v>
      </c>
      <c r="O418" s="161">
        <v>1</v>
      </c>
      <c r="P418" s="161">
        <v>3</v>
      </c>
      <c r="Q418" s="161">
        <v>1</v>
      </c>
      <c r="R418" s="161">
        <v>3</v>
      </c>
      <c r="S418" s="161">
        <v>1</v>
      </c>
      <c r="T418" s="161">
        <v>4</v>
      </c>
      <c r="U418" s="161">
        <v>3</v>
      </c>
      <c r="V418" s="161">
        <v>5</v>
      </c>
      <c r="W418" s="161">
        <v>2</v>
      </c>
      <c r="X418" s="161">
        <v>8</v>
      </c>
      <c r="Y418" s="161">
        <v>2</v>
      </c>
      <c r="Z418" s="161">
        <v>4</v>
      </c>
      <c r="AA418" s="161">
        <v>3</v>
      </c>
      <c r="AB418" s="161"/>
      <c r="AC418" s="161"/>
      <c r="AD418" s="161"/>
      <c r="AE418" s="161"/>
      <c r="AF418" s="3"/>
      <c r="AG418" s="161"/>
      <c r="AH418" s="161"/>
      <c r="AI418" s="161"/>
      <c r="AJ418" s="161"/>
      <c r="AK418" s="161">
        <v>14</v>
      </c>
    </row>
    <row r="419" spans="1:37" x14ac:dyDescent="0.25">
      <c r="A419" s="162" t="s">
        <v>487</v>
      </c>
      <c r="B419" s="162">
        <v>9</v>
      </c>
      <c r="C419" s="176"/>
      <c r="D419" s="175"/>
      <c r="E419" s="162"/>
      <c r="F419" s="162"/>
      <c r="G419" s="162"/>
      <c r="H419" s="162">
        <v>4</v>
      </c>
      <c r="I419" s="162">
        <v>1</v>
      </c>
      <c r="J419" s="162">
        <v>1</v>
      </c>
      <c r="K419" s="162">
        <v>1</v>
      </c>
      <c r="L419" s="162">
        <v>2</v>
      </c>
      <c r="M419" s="162">
        <v>1</v>
      </c>
      <c r="N419" s="162">
        <v>3</v>
      </c>
      <c r="O419" s="162">
        <v>1</v>
      </c>
      <c r="P419" s="162">
        <v>1</v>
      </c>
      <c r="Q419" s="162">
        <v>4</v>
      </c>
      <c r="R419" s="162">
        <v>2</v>
      </c>
      <c r="S419" s="162">
        <v>1</v>
      </c>
      <c r="T419" s="162">
        <v>1</v>
      </c>
      <c r="U419" s="162">
        <v>1</v>
      </c>
      <c r="V419" s="162">
        <v>1</v>
      </c>
      <c r="W419" s="162">
        <v>9</v>
      </c>
      <c r="X419" s="162">
        <v>1</v>
      </c>
      <c r="Y419" s="162">
        <v>8</v>
      </c>
      <c r="Z419" s="162">
        <v>1</v>
      </c>
      <c r="AA419" s="162"/>
      <c r="AB419" s="162"/>
      <c r="AC419" s="162"/>
      <c r="AD419" s="162"/>
      <c r="AE419" s="162"/>
      <c r="AF419" s="3"/>
      <c r="AG419" s="162"/>
      <c r="AH419" s="162"/>
      <c r="AI419" s="162"/>
      <c r="AJ419" s="162"/>
      <c r="AK419" s="162">
        <v>15</v>
      </c>
    </row>
    <row r="420" spans="1:37" x14ac:dyDescent="0.25">
      <c r="A420" s="162" t="s">
        <v>488</v>
      </c>
      <c r="B420" s="162">
        <v>10</v>
      </c>
      <c r="C420" s="176"/>
      <c r="D420" s="175"/>
      <c r="E420" s="162"/>
      <c r="F420" s="162"/>
      <c r="G420" s="162"/>
      <c r="H420" s="162"/>
      <c r="I420" s="162">
        <v>3</v>
      </c>
      <c r="J420" s="162">
        <v>2</v>
      </c>
      <c r="K420" s="162">
        <v>1</v>
      </c>
      <c r="L420" s="162">
        <v>1</v>
      </c>
      <c r="M420" s="162">
        <v>1</v>
      </c>
      <c r="N420" s="162">
        <v>1</v>
      </c>
      <c r="O420" s="162">
        <v>4</v>
      </c>
      <c r="P420" s="162">
        <v>1</v>
      </c>
      <c r="Q420" s="162">
        <v>1</v>
      </c>
      <c r="R420" s="162">
        <v>6</v>
      </c>
      <c r="S420" s="162">
        <v>3</v>
      </c>
      <c r="T420" s="162">
        <v>1</v>
      </c>
      <c r="U420" s="162">
        <v>4</v>
      </c>
      <c r="V420" s="162">
        <v>8</v>
      </c>
      <c r="W420" s="162">
        <v>2</v>
      </c>
      <c r="X420" s="162">
        <v>3</v>
      </c>
      <c r="Y420" s="162">
        <v>1</v>
      </c>
      <c r="Z420" s="162">
        <v>5</v>
      </c>
      <c r="AA420" s="162"/>
      <c r="AB420" s="162"/>
      <c r="AC420" s="162"/>
      <c r="AD420" s="162"/>
      <c r="AE420" s="162"/>
      <c r="AF420" s="3"/>
      <c r="AG420" s="162"/>
      <c r="AH420" s="162"/>
      <c r="AI420" s="162"/>
      <c r="AJ420" s="162"/>
      <c r="AK420" s="162">
        <v>13</v>
      </c>
    </row>
    <row r="421" spans="1:37" x14ac:dyDescent="0.25">
      <c r="A421" s="162" t="s">
        <v>489</v>
      </c>
      <c r="B421" s="162">
        <v>9</v>
      </c>
      <c r="C421" s="176"/>
      <c r="D421" s="175"/>
      <c r="E421" s="162"/>
      <c r="F421" s="162"/>
      <c r="G421" s="162"/>
      <c r="H421" s="162">
        <v>1</v>
      </c>
      <c r="I421" s="162">
        <v>1</v>
      </c>
      <c r="J421" s="162">
        <v>3</v>
      </c>
      <c r="K421" s="162">
        <v>2</v>
      </c>
      <c r="L421" s="162">
        <v>1</v>
      </c>
      <c r="M421" s="162">
        <v>1</v>
      </c>
      <c r="N421" s="162">
        <v>4</v>
      </c>
      <c r="O421" s="162">
        <v>1</v>
      </c>
      <c r="P421" s="162">
        <v>1</v>
      </c>
      <c r="Q421" s="162">
        <v>1</v>
      </c>
      <c r="R421" s="162">
        <v>2</v>
      </c>
      <c r="S421" s="162">
        <v>1</v>
      </c>
      <c r="T421" s="162">
        <v>2</v>
      </c>
      <c r="U421" s="162">
        <v>4</v>
      </c>
      <c r="V421" s="162">
        <v>1</v>
      </c>
      <c r="W421" s="162">
        <v>1</v>
      </c>
      <c r="X421" s="162">
        <v>6</v>
      </c>
      <c r="Y421" s="162">
        <v>2</v>
      </c>
      <c r="Z421" s="162">
        <v>6</v>
      </c>
      <c r="AA421" s="162">
        <v>5</v>
      </c>
      <c r="AB421" s="162">
        <v>4</v>
      </c>
      <c r="AC421" s="162">
        <v>7</v>
      </c>
      <c r="AD421" s="162"/>
      <c r="AE421" s="162"/>
      <c r="AF421" s="3"/>
      <c r="AG421" s="162"/>
      <c r="AH421" s="162"/>
      <c r="AI421" s="162"/>
      <c r="AJ421" s="162"/>
      <c r="AK421" s="162">
        <v>16</v>
      </c>
    </row>
    <row r="422" spans="1:37" x14ac:dyDescent="0.25">
      <c r="A422" s="163" t="s">
        <v>490</v>
      </c>
      <c r="B422" s="163">
        <v>9</v>
      </c>
      <c r="C422" s="176"/>
      <c r="D422" s="175"/>
      <c r="E422" s="163"/>
      <c r="F422" s="163"/>
      <c r="G422" s="163"/>
      <c r="H422" s="163">
        <v>1</v>
      </c>
      <c r="I422" s="163">
        <v>1</v>
      </c>
      <c r="J422" s="163">
        <v>1</v>
      </c>
      <c r="K422" s="163">
        <v>2</v>
      </c>
      <c r="L422" s="163">
        <v>1</v>
      </c>
      <c r="M422" s="163">
        <v>1</v>
      </c>
      <c r="N422" s="163">
        <v>1</v>
      </c>
      <c r="O422" s="163">
        <v>1</v>
      </c>
      <c r="P422" s="163">
        <v>1</v>
      </c>
      <c r="Q422" s="163">
        <v>1</v>
      </c>
      <c r="R422" s="163">
        <v>2</v>
      </c>
      <c r="S422" s="163">
        <v>2</v>
      </c>
      <c r="T422" s="163">
        <v>5</v>
      </c>
      <c r="U422" s="163">
        <v>4</v>
      </c>
      <c r="V422" s="163">
        <v>3</v>
      </c>
      <c r="W422" s="163">
        <v>2</v>
      </c>
      <c r="X422" s="163">
        <v>1</v>
      </c>
      <c r="Y422" s="163">
        <v>3</v>
      </c>
      <c r="Z422" s="163">
        <v>3</v>
      </c>
      <c r="AA422" s="163">
        <v>3</v>
      </c>
      <c r="AB422" s="163">
        <v>2</v>
      </c>
      <c r="AC422" s="163">
        <v>2</v>
      </c>
      <c r="AD422" s="163">
        <v>1</v>
      </c>
      <c r="AE422" s="163">
        <v>5</v>
      </c>
      <c r="AF422" s="3">
        <v>1</v>
      </c>
      <c r="AG422" s="163">
        <v>3</v>
      </c>
      <c r="AH422" s="163"/>
      <c r="AI422" s="163"/>
      <c r="AJ422" s="163"/>
      <c r="AK422" s="163">
        <v>17</v>
      </c>
    </row>
    <row r="423" spans="1:37" x14ac:dyDescent="0.25">
      <c r="A423" s="164" t="s">
        <v>491</v>
      </c>
      <c r="B423" s="164">
        <v>9</v>
      </c>
      <c r="C423" s="176"/>
      <c r="D423" s="175"/>
      <c r="E423" s="164"/>
      <c r="F423" s="164"/>
      <c r="G423" s="164"/>
      <c r="H423" s="164">
        <v>1</v>
      </c>
      <c r="I423" s="164">
        <v>1</v>
      </c>
      <c r="J423" s="164">
        <v>1</v>
      </c>
      <c r="K423" s="164">
        <v>1</v>
      </c>
      <c r="L423" s="164">
        <v>1</v>
      </c>
      <c r="M423" s="164">
        <v>1</v>
      </c>
      <c r="N423" s="164">
        <v>2</v>
      </c>
      <c r="O423" s="164">
        <v>3</v>
      </c>
      <c r="P423" s="164">
        <v>1</v>
      </c>
      <c r="Q423" s="164">
        <v>1</v>
      </c>
      <c r="R423" s="164">
        <v>3</v>
      </c>
      <c r="S423" s="164">
        <v>2</v>
      </c>
      <c r="T423" s="164">
        <v>1</v>
      </c>
      <c r="U423" s="164">
        <v>1</v>
      </c>
      <c r="V423" s="164">
        <v>1</v>
      </c>
      <c r="W423" s="164">
        <v>17</v>
      </c>
      <c r="X423" s="164">
        <v>7</v>
      </c>
      <c r="Y423" s="164">
        <v>1</v>
      </c>
      <c r="Z423" s="164"/>
      <c r="AA423" s="164"/>
      <c r="AB423" s="164"/>
      <c r="AC423" s="164"/>
      <c r="AD423" s="164"/>
      <c r="AE423" s="164"/>
      <c r="AF423" s="3"/>
      <c r="AG423" s="164"/>
      <c r="AH423" s="164"/>
      <c r="AI423" s="164"/>
      <c r="AJ423" s="164"/>
      <c r="AK423" s="164">
        <v>15</v>
      </c>
    </row>
    <row r="424" spans="1:37" x14ac:dyDescent="0.25">
      <c r="A424" s="165" t="s">
        <v>492</v>
      </c>
      <c r="B424" s="165">
        <v>8</v>
      </c>
      <c r="C424" s="176"/>
      <c r="D424" s="175"/>
      <c r="E424" s="165"/>
      <c r="F424" s="165"/>
      <c r="G424" s="165">
        <v>1</v>
      </c>
      <c r="H424" s="165">
        <v>1</v>
      </c>
      <c r="I424" s="165">
        <v>1</v>
      </c>
      <c r="J424" s="165">
        <v>4</v>
      </c>
      <c r="K424" s="165">
        <v>1</v>
      </c>
      <c r="L424" s="165">
        <v>2</v>
      </c>
      <c r="M424" s="165">
        <v>1</v>
      </c>
      <c r="N424" s="165">
        <v>1</v>
      </c>
      <c r="O424" s="165">
        <v>1</v>
      </c>
      <c r="P424" s="165">
        <v>2</v>
      </c>
      <c r="Q424" s="165">
        <v>1</v>
      </c>
      <c r="R424" s="165">
        <v>6</v>
      </c>
      <c r="S424" s="165">
        <v>4</v>
      </c>
      <c r="T424" s="165">
        <v>1</v>
      </c>
      <c r="U424" s="165">
        <v>1</v>
      </c>
      <c r="V424" s="165">
        <v>2</v>
      </c>
      <c r="W424" s="165">
        <v>2</v>
      </c>
      <c r="X424" s="165">
        <v>5</v>
      </c>
      <c r="Y424" s="165">
        <v>9</v>
      </c>
      <c r="Z424" s="165">
        <v>4</v>
      </c>
      <c r="AA424" s="165">
        <v>3</v>
      </c>
      <c r="AB424" s="165"/>
      <c r="AC424" s="165"/>
      <c r="AD424" s="165"/>
      <c r="AE424" s="165"/>
      <c r="AF424" s="3"/>
      <c r="AG424" s="165"/>
      <c r="AH424" s="165"/>
      <c r="AI424" s="165"/>
      <c r="AJ424" s="165"/>
      <c r="AK424" s="165">
        <v>16</v>
      </c>
    </row>
    <row r="425" spans="1:37" x14ac:dyDescent="0.25">
      <c r="A425" s="165" t="s">
        <v>493</v>
      </c>
      <c r="B425" s="165">
        <v>9</v>
      </c>
      <c r="C425" s="176"/>
      <c r="D425" s="175"/>
      <c r="E425" s="165"/>
      <c r="F425" s="165"/>
      <c r="G425" s="165"/>
      <c r="H425" s="165">
        <v>1</v>
      </c>
      <c r="I425" s="165">
        <v>2</v>
      </c>
      <c r="J425" s="165">
        <v>1</v>
      </c>
      <c r="K425" s="165">
        <v>1</v>
      </c>
      <c r="L425" s="165">
        <v>1</v>
      </c>
      <c r="M425" s="165">
        <v>2</v>
      </c>
      <c r="N425" s="165">
        <v>1</v>
      </c>
      <c r="O425" s="165">
        <v>1</v>
      </c>
      <c r="P425" s="165">
        <v>3</v>
      </c>
      <c r="Q425" s="165">
        <v>2</v>
      </c>
      <c r="R425" s="165">
        <v>1</v>
      </c>
      <c r="S425" s="165">
        <v>4</v>
      </c>
      <c r="T425" s="165">
        <v>2</v>
      </c>
      <c r="U425" s="165">
        <v>4</v>
      </c>
      <c r="V425" s="165">
        <v>1</v>
      </c>
      <c r="W425" s="165">
        <v>1</v>
      </c>
      <c r="X425" s="165">
        <v>6</v>
      </c>
      <c r="Y425" s="165">
        <v>1</v>
      </c>
      <c r="Z425" s="165">
        <v>1</v>
      </c>
      <c r="AA425" s="165">
        <v>7</v>
      </c>
      <c r="AB425" s="165">
        <v>11</v>
      </c>
      <c r="AC425" s="165"/>
      <c r="AD425" s="165"/>
      <c r="AE425" s="165"/>
      <c r="AF425" s="3"/>
      <c r="AG425" s="165"/>
      <c r="AH425" s="165"/>
      <c r="AI425" s="165"/>
      <c r="AJ425" s="165"/>
      <c r="AK425" s="165">
        <v>16</v>
      </c>
    </row>
    <row r="426" spans="1:37" x14ac:dyDescent="0.25">
      <c r="A426" s="165" t="s">
        <v>494</v>
      </c>
      <c r="B426" s="165">
        <v>10</v>
      </c>
      <c r="C426" s="176"/>
      <c r="D426" s="175"/>
      <c r="E426" s="165"/>
      <c r="F426" s="165"/>
      <c r="G426" s="165"/>
      <c r="H426" s="165"/>
      <c r="I426" s="165">
        <v>2</v>
      </c>
      <c r="J426" s="165">
        <v>3</v>
      </c>
      <c r="K426" s="165">
        <v>2</v>
      </c>
      <c r="L426" s="165">
        <v>1</v>
      </c>
      <c r="M426" s="165">
        <v>1</v>
      </c>
      <c r="N426" s="165">
        <v>1</v>
      </c>
      <c r="O426" s="165">
        <v>2</v>
      </c>
      <c r="P426" s="165">
        <v>1</v>
      </c>
      <c r="Q426" s="165">
        <v>1</v>
      </c>
      <c r="R426" s="165">
        <v>1</v>
      </c>
      <c r="S426" s="165">
        <v>1</v>
      </c>
      <c r="T426" s="165">
        <v>2</v>
      </c>
      <c r="U426" s="165">
        <v>1</v>
      </c>
      <c r="V426" s="165">
        <v>2</v>
      </c>
      <c r="W426" s="165">
        <v>1</v>
      </c>
      <c r="X426" s="165">
        <v>1</v>
      </c>
      <c r="Y426" s="165">
        <v>4</v>
      </c>
      <c r="Z426" s="165">
        <v>1</v>
      </c>
      <c r="AA426" s="165">
        <v>1</v>
      </c>
      <c r="AB426" s="165">
        <v>12</v>
      </c>
      <c r="AC426" s="165">
        <v>4</v>
      </c>
      <c r="AD426" s="165">
        <v>4</v>
      </c>
      <c r="AE426" s="165"/>
      <c r="AF426" s="3"/>
      <c r="AG426" s="165"/>
      <c r="AH426" s="165"/>
      <c r="AI426" s="165"/>
      <c r="AJ426" s="165"/>
      <c r="AK426" s="165">
        <v>19</v>
      </c>
    </row>
    <row r="427" spans="1:37" x14ac:dyDescent="0.25">
      <c r="A427" s="165" t="s">
        <v>495</v>
      </c>
      <c r="B427" s="165">
        <v>9</v>
      </c>
      <c r="C427" s="176"/>
      <c r="D427" s="175"/>
      <c r="E427" s="165"/>
      <c r="F427" s="165"/>
      <c r="G427" s="165"/>
      <c r="H427" s="165">
        <v>1</v>
      </c>
      <c r="I427" s="165">
        <v>1</v>
      </c>
      <c r="J427" s="165">
        <v>1</v>
      </c>
      <c r="K427" s="165">
        <v>2</v>
      </c>
      <c r="L427" s="165">
        <v>2</v>
      </c>
      <c r="M427" s="165">
        <v>1</v>
      </c>
      <c r="N427" s="165">
        <v>2</v>
      </c>
      <c r="O427" s="165">
        <v>4</v>
      </c>
      <c r="P427" s="165">
        <v>1</v>
      </c>
      <c r="Q427" s="165">
        <v>2</v>
      </c>
      <c r="R427" s="165">
        <v>2</v>
      </c>
      <c r="S427" s="165">
        <v>1</v>
      </c>
      <c r="T427" s="165">
        <v>3</v>
      </c>
      <c r="U427" s="165">
        <v>1</v>
      </c>
      <c r="V427" s="165">
        <v>1</v>
      </c>
      <c r="W427" s="165">
        <v>1</v>
      </c>
      <c r="X427" s="165">
        <v>1</v>
      </c>
      <c r="Y427" s="165">
        <v>1</v>
      </c>
      <c r="Z427" s="165">
        <v>12</v>
      </c>
      <c r="AA427" s="165">
        <v>6</v>
      </c>
      <c r="AB427" s="165">
        <v>4</v>
      </c>
      <c r="AC427" s="165"/>
      <c r="AD427" s="165"/>
      <c r="AE427" s="165"/>
      <c r="AF427" s="3"/>
      <c r="AG427" s="165"/>
      <c r="AH427" s="165"/>
      <c r="AI427" s="165"/>
      <c r="AJ427" s="165"/>
      <c r="AK427" s="165">
        <v>18</v>
      </c>
    </row>
    <row r="428" spans="1:37" x14ac:dyDescent="0.25">
      <c r="A428" s="165" t="s">
        <v>496</v>
      </c>
      <c r="B428" s="165">
        <v>9</v>
      </c>
      <c r="C428" s="176"/>
      <c r="D428" s="175"/>
      <c r="E428" s="165"/>
      <c r="F428" s="165"/>
      <c r="G428" s="165"/>
      <c r="H428" s="165">
        <v>1</v>
      </c>
      <c r="I428" s="165">
        <v>1</v>
      </c>
      <c r="J428" s="165">
        <v>3</v>
      </c>
      <c r="K428" s="165">
        <v>1</v>
      </c>
      <c r="L428" s="165">
        <v>1</v>
      </c>
      <c r="M428" s="165">
        <v>2</v>
      </c>
      <c r="N428" s="165">
        <v>2</v>
      </c>
      <c r="O428" s="165">
        <v>1</v>
      </c>
      <c r="P428" s="165">
        <v>1</v>
      </c>
      <c r="Q428" s="165">
        <v>1</v>
      </c>
      <c r="R428" s="165">
        <v>1</v>
      </c>
      <c r="S428" s="165">
        <v>3</v>
      </c>
      <c r="T428" s="165">
        <v>1</v>
      </c>
      <c r="U428" s="165">
        <v>1</v>
      </c>
      <c r="V428" s="165">
        <v>3</v>
      </c>
      <c r="W428" s="165">
        <v>9</v>
      </c>
      <c r="X428" s="165">
        <v>1</v>
      </c>
      <c r="Y428" s="165">
        <v>8</v>
      </c>
      <c r="Z428" s="165">
        <v>8</v>
      </c>
      <c r="AA428" s="165">
        <v>2</v>
      </c>
      <c r="AB428" s="165">
        <v>2</v>
      </c>
      <c r="AC428" s="165"/>
      <c r="AD428" s="165"/>
      <c r="AE428" s="165"/>
      <c r="AF428" s="3"/>
      <c r="AG428" s="165"/>
      <c r="AH428" s="165"/>
      <c r="AI428" s="165"/>
      <c r="AJ428" s="165"/>
      <c r="AK428" s="165">
        <v>15</v>
      </c>
    </row>
    <row r="429" spans="1:37" x14ac:dyDescent="0.25">
      <c r="A429" s="165" t="s">
        <v>497</v>
      </c>
      <c r="B429" s="165">
        <v>9</v>
      </c>
      <c r="C429" s="176"/>
      <c r="D429" s="175"/>
      <c r="E429" s="165"/>
      <c r="F429" s="165"/>
      <c r="G429" s="165"/>
      <c r="H429" s="165">
        <v>1</v>
      </c>
      <c r="I429" s="165">
        <v>1</v>
      </c>
      <c r="J429" s="165">
        <v>1</v>
      </c>
      <c r="K429" s="165">
        <v>1</v>
      </c>
      <c r="L429" s="165">
        <v>1</v>
      </c>
      <c r="M429" s="165">
        <v>1</v>
      </c>
      <c r="N429" s="165">
        <v>3</v>
      </c>
      <c r="O429" s="165">
        <v>2</v>
      </c>
      <c r="P429" s="165">
        <v>2</v>
      </c>
      <c r="Q429" s="165">
        <v>1</v>
      </c>
      <c r="R429" s="165">
        <v>5</v>
      </c>
      <c r="S429" s="165">
        <v>1</v>
      </c>
      <c r="T429" s="165">
        <v>8</v>
      </c>
      <c r="U429" s="165">
        <v>2</v>
      </c>
      <c r="V429" s="165">
        <v>4</v>
      </c>
      <c r="W429" s="165">
        <v>3</v>
      </c>
      <c r="X429" s="165">
        <v>3</v>
      </c>
      <c r="Y429" s="165">
        <v>1</v>
      </c>
      <c r="Z429" s="165">
        <v>1</v>
      </c>
      <c r="AA429" s="165">
        <v>1</v>
      </c>
      <c r="AB429" s="165">
        <v>4</v>
      </c>
      <c r="AC429" s="165">
        <v>1</v>
      </c>
      <c r="AD429" s="165">
        <v>3</v>
      </c>
      <c r="AE429" s="165">
        <v>6</v>
      </c>
      <c r="AF429" s="3"/>
      <c r="AG429" s="165"/>
      <c r="AH429" s="165"/>
      <c r="AI429" s="165"/>
      <c r="AJ429" s="165"/>
      <c r="AK429" s="165">
        <v>14</v>
      </c>
    </row>
    <row r="430" spans="1:37" x14ac:dyDescent="0.25">
      <c r="A430" s="165" t="s">
        <v>498</v>
      </c>
      <c r="B430" s="165">
        <v>8</v>
      </c>
      <c r="C430" s="176"/>
      <c r="D430" s="175"/>
      <c r="E430" s="165"/>
      <c r="F430" s="165"/>
      <c r="G430" s="165">
        <v>1</v>
      </c>
      <c r="H430" s="165">
        <v>1</v>
      </c>
      <c r="I430" s="165">
        <v>1</v>
      </c>
      <c r="J430" s="165">
        <v>2</v>
      </c>
      <c r="K430" s="165">
        <v>1</v>
      </c>
      <c r="L430" s="165">
        <v>1</v>
      </c>
      <c r="M430" s="165">
        <v>1</v>
      </c>
      <c r="N430" s="165">
        <v>1</v>
      </c>
      <c r="O430" s="165">
        <v>2</v>
      </c>
      <c r="P430" s="165">
        <v>1</v>
      </c>
      <c r="Q430" s="165">
        <v>3</v>
      </c>
      <c r="R430" s="165">
        <v>1</v>
      </c>
      <c r="S430" s="165">
        <v>6</v>
      </c>
      <c r="T430" s="165">
        <v>4</v>
      </c>
      <c r="U430" s="165">
        <v>1</v>
      </c>
      <c r="V430" s="165">
        <v>2</v>
      </c>
      <c r="W430" s="165">
        <v>1</v>
      </c>
      <c r="X430" s="165">
        <v>2</v>
      </c>
      <c r="Y430" s="165">
        <v>2</v>
      </c>
      <c r="Z430" s="165">
        <v>6</v>
      </c>
      <c r="AA430" s="165">
        <v>4</v>
      </c>
      <c r="AB430" s="165">
        <v>3</v>
      </c>
      <c r="AC430" s="165">
        <v>2</v>
      </c>
      <c r="AD430" s="165"/>
      <c r="AE430" s="165"/>
      <c r="AF430" s="3"/>
      <c r="AG430" s="165"/>
      <c r="AH430" s="165"/>
      <c r="AI430" s="165"/>
      <c r="AJ430" s="165"/>
      <c r="AK430" s="165">
        <v>17</v>
      </c>
    </row>
    <row r="431" spans="1:37" x14ac:dyDescent="0.25">
      <c r="A431" s="166" t="s">
        <v>499</v>
      </c>
      <c r="B431" s="166">
        <v>7</v>
      </c>
      <c r="C431" s="176"/>
      <c r="D431" s="175"/>
      <c r="E431" s="166"/>
      <c r="F431" s="166">
        <v>1</v>
      </c>
      <c r="G431" s="166">
        <v>1</v>
      </c>
      <c r="H431" s="166">
        <v>2</v>
      </c>
      <c r="I431" s="166">
        <v>2</v>
      </c>
      <c r="J431" s="166">
        <v>2</v>
      </c>
      <c r="K431" s="166">
        <v>1</v>
      </c>
      <c r="L431" s="166">
        <v>1</v>
      </c>
      <c r="M431" s="166">
        <v>2</v>
      </c>
      <c r="N431" s="166">
        <v>1</v>
      </c>
      <c r="O431" s="166">
        <v>3</v>
      </c>
      <c r="P431" s="166">
        <v>2</v>
      </c>
      <c r="Q431" s="166">
        <v>1</v>
      </c>
      <c r="R431" s="166">
        <v>1</v>
      </c>
      <c r="S431" s="166">
        <v>1</v>
      </c>
      <c r="T431" s="166">
        <v>1</v>
      </c>
      <c r="U431" s="166">
        <v>1</v>
      </c>
      <c r="V431" s="166">
        <v>5</v>
      </c>
      <c r="W431" s="166">
        <v>1</v>
      </c>
      <c r="X431" s="166">
        <v>4</v>
      </c>
      <c r="Y431" s="166">
        <v>2</v>
      </c>
      <c r="Z431" s="166">
        <v>4</v>
      </c>
      <c r="AA431" s="166">
        <v>5</v>
      </c>
      <c r="AB431" s="166">
        <v>4</v>
      </c>
      <c r="AC431" s="166">
        <v>2</v>
      </c>
      <c r="AD431" s="166">
        <v>4</v>
      </c>
      <c r="AE431" s="166"/>
      <c r="AF431" s="3"/>
      <c r="AG431" s="166"/>
      <c r="AH431" s="166"/>
      <c r="AI431" s="166"/>
      <c r="AJ431" s="166"/>
      <c r="AK431" s="166">
        <v>18</v>
      </c>
    </row>
    <row r="432" spans="1:37" x14ac:dyDescent="0.25">
      <c r="A432" s="169" t="s">
        <v>500</v>
      </c>
      <c r="B432" s="169">
        <v>9</v>
      </c>
      <c r="C432" s="176"/>
      <c r="D432" s="175"/>
      <c r="E432" s="169"/>
      <c r="F432" s="169"/>
      <c r="G432" s="169"/>
      <c r="H432" s="169">
        <v>1</v>
      </c>
      <c r="I432" s="169">
        <v>1</v>
      </c>
      <c r="J432" s="169">
        <v>1</v>
      </c>
      <c r="K432" s="169">
        <v>1</v>
      </c>
      <c r="L432" s="169">
        <v>1</v>
      </c>
      <c r="M432" s="169">
        <v>1</v>
      </c>
      <c r="N432" s="169">
        <v>1</v>
      </c>
      <c r="O432" s="169">
        <v>1</v>
      </c>
      <c r="P432" s="169">
        <v>1</v>
      </c>
      <c r="Q432" s="169">
        <v>2</v>
      </c>
      <c r="R432" s="169">
        <v>1</v>
      </c>
      <c r="S432" s="169">
        <v>2</v>
      </c>
      <c r="T432" s="169">
        <v>1</v>
      </c>
      <c r="U432" s="169">
        <v>2</v>
      </c>
      <c r="V432" s="169">
        <v>6</v>
      </c>
      <c r="W432" s="169">
        <v>1</v>
      </c>
      <c r="X432" s="169">
        <v>3</v>
      </c>
      <c r="Y432" s="169">
        <v>3</v>
      </c>
      <c r="Z432" s="169">
        <v>4</v>
      </c>
      <c r="AA432" s="169">
        <v>2</v>
      </c>
      <c r="AB432" s="169">
        <v>4</v>
      </c>
      <c r="AC432" s="169">
        <v>4</v>
      </c>
      <c r="AD432" s="169">
        <v>3</v>
      </c>
      <c r="AE432" s="169">
        <v>2</v>
      </c>
      <c r="AF432" s="3">
        <v>4</v>
      </c>
      <c r="AG432" s="169"/>
      <c r="AH432" s="169"/>
      <c r="AI432" s="169"/>
      <c r="AJ432" s="169"/>
      <c r="AK432" s="169">
        <v>18</v>
      </c>
    </row>
    <row r="433" spans="1:37" x14ac:dyDescent="0.25">
      <c r="A433" s="169" t="s">
        <v>501</v>
      </c>
      <c r="B433" s="169">
        <v>8</v>
      </c>
      <c r="C433" s="176"/>
      <c r="D433" s="175"/>
      <c r="E433" s="169"/>
      <c r="F433" s="169"/>
      <c r="G433" s="169">
        <v>1</v>
      </c>
      <c r="H433" s="169">
        <v>1</v>
      </c>
      <c r="I433" s="169">
        <v>1</v>
      </c>
      <c r="J433" s="169">
        <v>1</v>
      </c>
      <c r="K433" s="169">
        <v>2</v>
      </c>
      <c r="L433" s="169">
        <v>1</v>
      </c>
      <c r="M433" s="169">
        <v>1</v>
      </c>
      <c r="N433" s="169">
        <v>1</v>
      </c>
      <c r="O433" s="169">
        <v>1</v>
      </c>
      <c r="P433" s="169">
        <v>1</v>
      </c>
      <c r="Q433" s="169">
        <v>2</v>
      </c>
      <c r="R433" s="169">
        <v>4</v>
      </c>
      <c r="S433" s="169">
        <v>5</v>
      </c>
      <c r="T433" s="169">
        <v>1</v>
      </c>
      <c r="U433" s="169">
        <v>1</v>
      </c>
      <c r="V433" s="169">
        <v>4</v>
      </c>
      <c r="W433" s="169">
        <v>2</v>
      </c>
      <c r="X433" s="169">
        <v>1</v>
      </c>
      <c r="Y433" s="169">
        <v>4</v>
      </c>
      <c r="Z433" s="169">
        <v>4</v>
      </c>
      <c r="AA433" s="169"/>
      <c r="AB433" s="169"/>
      <c r="AC433" s="169"/>
      <c r="AD433" s="169"/>
      <c r="AE433" s="169"/>
      <c r="AF433" s="3"/>
      <c r="AG433" s="169"/>
      <c r="AH433" s="169"/>
      <c r="AI433" s="169"/>
      <c r="AJ433" s="169"/>
      <c r="AK433" s="169">
        <v>17</v>
      </c>
    </row>
    <row r="434" spans="1:37" x14ac:dyDescent="0.25">
      <c r="A434" s="169" t="s">
        <v>502</v>
      </c>
      <c r="B434" s="169">
        <v>9</v>
      </c>
      <c r="C434" s="176"/>
      <c r="D434" s="175"/>
      <c r="E434" s="169"/>
      <c r="F434" s="169"/>
      <c r="G434" s="169"/>
      <c r="H434" s="169">
        <v>1</v>
      </c>
      <c r="I434" s="169">
        <v>1</v>
      </c>
      <c r="J434" s="169">
        <v>1</v>
      </c>
      <c r="K434" s="169">
        <v>1</v>
      </c>
      <c r="L434" s="169">
        <v>1</v>
      </c>
      <c r="M434" s="169">
        <v>1</v>
      </c>
      <c r="N434" s="169">
        <v>1</v>
      </c>
      <c r="O434" s="169">
        <v>1</v>
      </c>
      <c r="P434" s="169">
        <v>2</v>
      </c>
      <c r="Q434" s="169">
        <v>4</v>
      </c>
      <c r="R434" s="169">
        <v>3</v>
      </c>
      <c r="S434" s="169">
        <v>4</v>
      </c>
      <c r="T434" s="169">
        <v>4</v>
      </c>
      <c r="U434" s="169">
        <v>2</v>
      </c>
      <c r="V434" s="169">
        <v>1</v>
      </c>
      <c r="W434" s="169">
        <v>5</v>
      </c>
      <c r="X434" s="169">
        <v>1</v>
      </c>
      <c r="Y434" s="169">
        <v>1</v>
      </c>
      <c r="Z434" s="169">
        <v>8</v>
      </c>
      <c r="AA434" s="169">
        <v>2</v>
      </c>
      <c r="AB434" s="169">
        <v>3</v>
      </c>
      <c r="AC434" s="169">
        <v>7</v>
      </c>
      <c r="AD434" s="169">
        <v>2</v>
      </c>
      <c r="AE434" s="169"/>
      <c r="AF434" s="3"/>
      <c r="AG434" s="169"/>
      <c r="AH434" s="169"/>
      <c r="AI434" s="169"/>
      <c r="AJ434" s="169"/>
      <c r="AK434" s="169">
        <v>15</v>
      </c>
    </row>
    <row r="435" spans="1:37" x14ac:dyDescent="0.25">
      <c r="A435" s="169" t="s">
        <v>503</v>
      </c>
      <c r="B435" s="169">
        <v>7</v>
      </c>
      <c r="C435" s="176"/>
      <c r="D435" s="175"/>
      <c r="E435" s="169"/>
      <c r="F435" s="169">
        <v>1</v>
      </c>
      <c r="G435" s="169">
        <v>1</v>
      </c>
      <c r="H435" s="169">
        <v>1</v>
      </c>
      <c r="I435" s="169">
        <v>1</v>
      </c>
      <c r="J435" s="169">
        <v>3</v>
      </c>
      <c r="K435" s="169">
        <v>2</v>
      </c>
      <c r="L435" s="169">
        <v>1</v>
      </c>
      <c r="M435" s="169">
        <v>1</v>
      </c>
      <c r="N435" s="169">
        <v>3</v>
      </c>
      <c r="O435" s="169">
        <v>2</v>
      </c>
      <c r="P435" s="169">
        <v>1</v>
      </c>
      <c r="Q435" s="169">
        <v>1</v>
      </c>
      <c r="R435" s="169">
        <v>3</v>
      </c>
      <c r="S435" s="169">
        <v>1</v>
      </c>
      <c r="T435" s="169">
        <v>3</v>
      </c>
      <c r="U435" s="169">
        <v>1</v>
      </c>
      <c r="V435" s="169">
        <v>2</v>
      </c>
      <c r="W435" s="169">
        <v>1</v>
      </c>
      <c r="X435" s="169">
        <v>1</v>
      </c>
      <c r="Y435" s="169">
        <v>1</v>
      </c>
      <c r="Z435" s="169">
        <v>3</v>
      </c>
      <c r="AA435" s="169">
        <v>5</v>
      </c>
      <c r="AB435" s="169">
        <v>2</v>
      </c>
      <c r="AC435" s="169">
        <v>1</v>
      </c>
      <c r="AD435" s="169">
        <v>2</v>
      </c>
      <c r="AE435" s="169"/>
      <c r="AF435" s="3"/>
      <c r="AG435" s="169"/>
      <c r="AH435" s="169"/>
      <c r="AI435" s="169"/>
      <c r="AJ435" s="169"/>
      <c r="AK435" s="169">
        <v>19</v>
      </c>
    </row>
    <row r="436" spans="1:37" x14ac:dyDescent="0.25">
      <c r="A436" s="169" t="s">
        <v>504</v>
      </c>
      <c r="B436" s="169">
        <v>10</v>
      </c>
      <c r="C436" s="176"/>
      <c r="D436" s="175"/>
      <c r="E436" s="169"/>
      <c r="F436" s="169"/>
      <c r="G436" s="169"/>
      <c r="H436" s="169"/>
      <c r="I436" s="169">
        <v>1</v>
      </c>
      <c r="J436" s="169">
        <v>1</v>
      </c>
      <c r="K436" s="169">
        <v>2</v>
      </c>
      <c r="L436" s="169">
        <v>4</v>
      </c>
      <c r="M436" s="169">
        <v>2</v>
      </c>
      <c r="N436" s="169">
        <v>1</v>
      </c>
      <c r="O436" s="169">
        <v>1</v>
      </c>
      <c r="P436" s="169">
        <v>1</v>
      </c>
      <c r="Q436" s="169">
        <v>1</v>
      </c>
      <c r="R436" s="169">
        <v>1</v>
      </c>
      <c r="S436" s="169">
        <v>2</v>
      </c>
      <c r="T436" s="169">
        <v>4</v>
      </c>
      <c r="U436" s="169">
        <v>6</v>
      </c>
      <c r="V436" s="169">
        <v>2</v>
      </c>
      <c r="W436" s="169">
        <v>1</v>
      </c>
      <c r="X436" s="169">
        <v>1</v>
      </c>
      <c r="Y436" s="169">
        <v>2</v>
      </c>
      <c r="Z436" s="169">
        <v>1</v>
      </c>
      <c r="AA436" s="169">
        <v>2</v>
      </c>
      <c r="AB436" s="169">
        <v>1</v>
      </c>
      <c r="AC436" s="169">
        <v>1</v>
      </c>
      <c r="AD436" s="169">
        <v>15</v>
      </c>
      <c r="AE436" s="169"/>
      <c r="AF436" s="3"/>
      <c r="AG436" s="169"/>
      <c r="AH436" s="169"/>
      <c r="AI436" s="169"/>
      <c r="AJ436" s="169"/>
      <c r="AK436" s="169">
        <v>15</v>
      </c>
    </row>
    <row r="437" spans="1:37" x14ac:dyDescent="0.25">
      <c r="A437" s="169" t="s">
        <v>505</v>
      </c>
      <c r="B437" s="169">
        <v>8</v>
      </c>
      <c r="C437" s="176"/>
      <c r="D437" s="175"/>
      <c r="E437" s="169"/>
      <c r="F437" s="169"/>
      <c r="G437" s="169">
        <v>1</v>
      </c>
      <c r="H437" s="169">
        <v>1</v>
      </c>
      <c r="I437" s="169">
        <v>1</v>
      </c>
      <c r="J437" s="169">
        <v>2</v>
      </c>
      <c r="K437" s="169">
        <v>1</v>
      </c>
      <c r="L437" s="169">
        <v>1</v>
      </c>
      <c r="M437" s="169">
        <v>1</v>
      </c>
      <c r="N437" s="169">
        <v>1</v>
      </c>
      <c r="O437" s="169">
        <v>2</v>
      </c>
      <c r="P437" s="169">
        <v>1</v>
      </c>
      <c r="Q437" s="169">
        <v>3</v>
      </c>
      <c r="R437" s="169">
        <v>1</v>
      </c>
      <c r="S437" s="169">
        <v>1</v>
      </c>
      <c r="T437" s="169">
        <v>2</v>
      </c>
      <c r="U437" s="169">
        <v>3</v>
      </c>
      <c r="V437" s="169">
        <v>1</v>
      </c>
      <c r="W437" s="169">
        <v>2</v>
      </c>
      <c r="X437" s="169">
        <v>1</v>
      </c>
      <c r="Y437" s="169">
        <v>1</v>
      </c>
      <c r="Z437" s="169">
        <v>1</v>
      </c>
      <c r="AA437" s="169">
        <v>1</v>
      </c>
      <c r="AB437" s="169">
        <v>1</v>
      </c>
      <c r="AC437" s="169">
        <v>12</v>
      </c>
      <c r="AD437" s="169"/>
      <c r="AE437" s="169"/>
      <c r="AF437" s="3"/>
      <c r="AG437" s="169"/>
      <c r="AH437" s="169"/>
      <c r="AI437" s="169"/>
      <c r="AJ437" s="169"/>
      <c r="AK437" s="169">
        <v>22</v>
      </c>
    </row>
    <row r="438" spans="1:37" x14ac:dyDescent="0.25">
      <c r="A438" s="169" t="s">
        <v>506</v>
      </c>
      <c r="B438" s="169">
        <v>10</v>
      </c>
      <c r="C438" s="176"/>
      <c r="D438" s="175"/>
      <c r="E438" s="169"/>
      <c r="F438" s="169"/>
      <c r="G438" s="169"/>
      <c r="H438" s="169"/>
      <c r="I438" s="169">
        <v>1</v>
      </c>
      <c r="J438" s="169">
        <v>4</v>
      </c>
      <c r="K438" s="169">
        <v>1</v>
      </c>
      <c r="L438" s="169">
        <v>1</v>
      </c>
      <c r="M438" s="169">
        <v>2</v>
      </c>
      <c r="N438" s="169">
        <v>1</v>
      </c>
      <c r="O438" s="169">
        <v>1</v>
      </c>
      <c r="P438" s="169">
        <v>3</v>
      </c>
      <c r="Q438" s="169">
        <v>3</v>
      </c>
      <c r="R438" s="169">
        <v>1</v>
      </c>
      <c r="S438" s="169">
        <v>1</v>
      </c>
      <c r="T438" s="169">
        <v>2</v>
      </c>
      <c r="U438" s="169">
        <v>4</v>
      </c>
      <c r="V438" s="169">
        <v>1</v>
      </c>
      <c r="W438" s="169">
        <v>3</v>
      </c>
      <c r="X438" s="169">
        <v>1</v>
      </c>
      <c r="Y438" s="169">
        <v>1</v>
      </c>
      <c r="Z438" s="169">
        <v>2</v>
      </c>
      <c r="AA438" s="169">
        <v>7</v>
      </c>
      <c r="AB438" s="169">
        <v>6</v>
      </c>
      <c r="AC438" s="169">
        <v>5</v>
      </c>
      <c r="AD438" s="169">
        <v>4</v>
      </c>
      <c r="AE438" s="169"/>
      <c r="AF438" s="3"/>
      <c r="AG438" s="169"/>
      <c r="AH438" s="169"/>
      <c r="AI438" s="169"/>
      <c r="AJ438" s="169"/>
      <c r="AK438" s="169">
        <v>16</v>
      </c>
    </row>
    <row r="439" spans="1:37" x14ac:dyDescent="0.25">
      <c r="A439" s="169" t="s">
        <v>507</v>
      </c>
      <c r="B439" s="169">
        <v>8</v>
      </c>
      <c r="C439" s="176"/>
      <c r="D439" s="175"/>
      <c r="E439" s="169"/>
      <c r="F439" s="169"/>
      <c r="G439" s="169">
        <v>2</v>
      </c>
      <c r="H439" s="169">
        <v>1</v>
      </c>
      <c r="I439" s="169">
        <v>1</v>
      </c>
      <c r="J439" s="169">
        <v>1</v>
      </c>
      <c r="K439" s="169">
        <v>2</v>
      </c>
      <c r="L439" s="169">
        <v>3</v>
      </c>
      <c r="M439" s="169">
        <v>2</v>
      </c>
      <c r="N439" s="169">
        <v>1</v>
      </c>
      <c r="O439" s="169">
        <v>4</v>
      </c>
      <c r="P439" s="169">
        <v>2</v>
      </c>
      <c r="Q439" s="169">
        <v>1</v>
      </c>
      <c r="R439" s="169">
        <v>2</v>
      </c>
      <c r="S439" s="169">
        <v>1</v>
      </c>
      <c r="T439" s="169">
        <v>3</v>
      </c>
      <c r="U439" s="169">
        <v>1</v>
      </c>
      <c r="V439" s="169">
        <v>10</v>
      </c>
      <c r="W439" s="169">
        <v>5</v>
      </c>
      <c r="X439" s="169">
        <v>6</v>
      </c>
      <c r="Y439" s="169">
        <v>1</v>
      </c>
      <c r="Z439" s="169"/>
      <c r="AA439" s="169"/>
      <c r="AB439" s="169"/>
      <c r="AC439" s="169"/>
      <c r="AD439" s="169"/>
      <c r="AE439" s="169"/>
      <c r="AF439" s="3"/>
      <c r="AG439" s="169"/>
      <c r="AH439" s="169"/>
      <c r="AI439" s="169"/>
      <c r="AJ439" s="169"/>
      <c r="AK439" s="169">
        <v>15</v>
      </c>
    </row>
    <row r="440" spans="1:37" x14ac:dyDescent="0.25">
      <c r="A440" s="171" t="s">
        <v>508</v>
      </c>
      <c r="B440" s="171">
        <v>8</v>
      </c>
      <c r="C440" s="176"/>
      <c r="D440" s="175"/>
      <c r="E440" s="171"/>
      <c r="F440" s="171"/>
      <c r="G440" s="171">
        <v>2</v>
      </c>
      <c r="H440" s="171">
        <v>1</v>
      </c>
      <c r="I440" s="171">
        <v>1</v>
      </c>
      <c r="J440" s="171">
        <v>1</v>
      </c>
      <c r="K440" s="171">
        <v>1</v>
      </c>
      <c r="L440" s="171">
        <v>1</v>
      </c>
      <c r="M440" s="171">
        <v>2</v>
      </c>
      <c r="N440" s="171">
        <v>2</v>
      </c>
      <c r="O440" s="171">
        <v>1</v>
      </c>
      <c r="P440" s="171">
        <v>2</v>
      </c>
      <c r="Q440" s="171">
        <v>3</v>
      </c>
      <c r="R440" s="171">
        <v>3</v>
      </c>
      <c r="S440" s="171">
        <v>1</v>
      </c>
      <c r="T440" s="171">
        <v>3</v>
      </c>
      <c r="U440" s="171">
        <v>1</v>
      </c>
      <c r="V440" s="171">
        <v>5</v>
      </c>
      <c r="W440" s="171">
        <v>2</v>
      </c>
      <c r="X440" s="171">
        <v>2</v>
      </c>
      <c r="Y440" s="171"/>
      <c r="Z440" s="171"/>
      <c r="AA440" s="171"/>
      <c r="AB440" s="171"/>
      <c r="AC440" s="171"/>
      <c r="AD440" s="171"/>
      <c r="AE440" s="171"/>
      <c r="AF440" s="3"/>
      <c r="AG440" s="171"/>
      <c r="AH440" s="171"/>
      <c r="AI440" s="171"/>
      <c r="AJ440" s="171"/>
      <c r="AK440" s="171">
        <v>16</v>
      </c>
    </row>
    <row r="441" spans="1:37" x14ac:dyDescent="0.25">
      <c r="A441" s="171" t="s">
        <v>509</v>
      </c>
      <c r="B441" s="171">
        <v>9</v>
      </c>
      <c r="C441" s="176"/>
      <c r="D441" s="175"/>
      <c r="E441" s="171"/>
      <c r="F441" s="171"/>
      <c r="G441" s="171"/>
      <c r="H441" s="171">
        <v>1</v>
      </c>
      <c r="I441" s="171">
        <v>1</v>
      </c>
      <c r="J441" s="171">
        <v>1</v>
      </c>
      <c r="K441" s="171">
        <v>6</v>
      </c>
      <c r="L441" s="171">
        <v>1</v>
      </c>
      <c r="M441" s="171">
        <v>3</v>
      </c>
      <c r="N441" s="171">
        <v>2</v>
      </c>
      <c r="O441" s="171">
        <v>3</v>
      </c>
      <c r="P441" s="171">
        <v>1</v>
      </c>
      <c r="Q441" s="171">
        <v>2</v>
      </c>
      <c r="R441" s="171">
        <v>3</v>
      </c>
      <c r="S441" s="171">
        <v>2</v>
      </c>
      <c r="T441" s="171">
        <v>1</v>
      </c>
      <c r="U441" s="171">
        <v>2</v>
      </c>
      <c r="V441" s="171">
        <v>2</v>
      </c>
      <c r="W441" s="171">
        <v>2</v>
      </c>
      <c r="X441" s="171">
        <v>1</v>
      </c>
      <c r="Y441" s="171">
        <v>2</v>
      </c>
      <c r="Z441" s="171">
        <v>1</v>
      </c>
      <c r="AA441" s="171">
        <v>1</v>
      </c>
      <c r="AB441" s="171">
        <v>1</v>
      </c>
      <c r="AC441" s="171">
        <v>1</v>
      </c>
      <c r="AD441" s="171">
        <v>3</v>
      </c>
      <c r="AE441" s="171"/>
      <c r="AF441" s="3"/>
      <c r="AG441" s="171"/>
      <c r="AH441" s="171"/>
      <c r="AI441" s="171"/>
      <c r="AJ441" s="171"/>
      <c r="AK441" s="171">
        <v>14</v>
      </c>
    </row>
    <row r="442" spans="1:37" x14ac:dyDescent="0.25">
      <c r="A442" s="171" t="s">
        <v>510</v>
      </c>
      <c r="B442" s="171">
        <v>9</v>
      </c>
      <c r="C442" s="176"/>
      <c r="D442" s="175"/>
      <c r="E442" s="171"/>
      <c r="F442" s="171"/>
      <c r="G442" s="171"/>
      <c r="H442" s="171">
        <v>1</v>
      </c>
      <c r="I442" s="171">
        <v>2</v>
      </c>
      <c r="J442" s="171">
        <v>1</v>
      </c>
      <c r="K442" s="171">
        <v>3</v>
      </c>
      <c r="L442" s="171">
        <v>2</v>
      </c>
      <c r="M442" s="171">
        <v>2</v>
      </c>
      <c r="N442" s="171">
        <v>1</v>
      </c>
      <c r="O442" s="171">
        <v>4</v>
      </c>
      <c r="P442" s="171">
        <v>1</v>
      </c>
      <c r="Q442" s="171">
        <v>1</v>
      </c>
      <c r="R442" s="171">
        <v>1</v>
      </c>
      <c r="S442" s="171">
        <v>1</v>
      </c>
      <c r="T442" s="171">
        <v>1</v>
      </c>
      <c r="U442" s="171">
        <v>1</v>
      </c>
      <c r="V442" s="171">
        <v>2</v>
      </c>
      <c r="W442" s="171">
        <v>5</v>
      </c>
      <c r="X442" s="171">
        <v>2</v>
      </c>
      <c r="Y442" s="171">
        <v>1</v>
      </c>
      <c r="Z442" s="171">
        <v>7</v>
      </c>
      <c r="AA442" s="171">
        <v>3</v>
      </c>
      <c r="AB442" s="171">
        <v>1</v>
      </c>
      <c r="AC442" s="171">
        <v>1</v>
      </c>
      <c r="AD442" s="171">
        <v>10</v>
      </c>
      <c r="AE442" s="171"/>
      <c r="AF442" s="3"/>
      <c r="AG442" s="171"/>
      <c r="AH442" s="171"/>
      <c r="AI442" s="171"/>
      <c r="AJ442" s="171"/>
      <c r="AK442" s="171">
        <v>16</v>
      </c>
    </row>
    <row r="443" spans="1:37" x14ac:dyDescent="0.25">
      <c r="A443" s="171" t="s">
        <v>511</v>
      </c>
      <c r="B443" s="171">
        <v>9</v>
      </c>
      <c r="C443" s="176"/>
      <c r="D443" s="175"/>
      <c r="E443" s="171"/>
      <c r="F443" s="171"/>
      <c r="G443" s="171"/>
      <c r="H443" s="171">
        <v>1</v>
      </c>
      <c r="I443" s="171">
        <v>1</v>
      </c>
      <c r="J443" s="171">
        <v>3</v>
      </c>
      <c r="K443" s="171">
        <v>1</v>
      </c>
      <c r="L443" s="171">
        <v>2</v>
      </c>
      <c r="M443" s="171">
        <v>1</v>
      </c>
      <c r="N443" s="171">
        <v>1</v>
      </c>
      <c r="O443" s="171">
        <v>1</v>
      </c>
      <c r="P443" s="171">
        <v>7</v>
      </c>
      <c r="Q443" s="171">
        <v>2</v>
      </c>
      <c r="R443" s="171">
        <v>5</v>
      </c>
      <c r="S443" s="171">
        <v>1</v>
      </c>
      <c r="T443" s="171">
        <v>1</v>
      </c>
      <c r="U443" s="171">
        <v>1</v>
      </c>
      <c r="V443" s="171">
        <v>5</v>
      </c>
      <c r="W443" s="171">
        <v>4</v>
      </c>
      <c r="X443" s="171">
        <v>2</v>
      </c>
      <c r="Y443" s="171">
        <v>1</v>
      </c>
      <c r="Z443" s="171">
        <v>2</v>
      </c>
      <c r="AA443" s="171">
        <v>5</v>
      </c>
      <c r="AB443" s="171">
        <v>2</v>
      </c>
      <c r="AC443" s="171">
        <v>1</v>
      </c>
      <c r="AD443" s="171"/>
      <c r="AE443" s="171"/>
      <c r="AF443" s="3"/>
      <c r="AG443" s="171"/>
      <c r="AH443" s="171"/>
      <c r="AI443" s="171"/>
      <c r="AJ443" s="171"/>
      <c r="AK443" s="171">
        <v>14</v>
      </c>
    </row>
    <row r="444" spans="1:37" x14ac:dyDescent="0.25">
      <c r="A444" s="171" t="s">
        <v>512</v>
      </c>
      <c r="B444" s="171">
        <v>8</v>
      </c>
      <c r="C444" s="176"/>
      <c r="D444" s="175"/>
      <c r="E444" s="171"/>
      <c r="F444" s="171"/>
      <c r="G444" s="171">
        <v>2</v>
      </c>
      <c r="H444" s="171">
        <v>2</v>
      </c>
      <c r="I444" s="171">
        <v>2</v>
      </c>
      <c r="J444" s="171">
        <v>2</v>
      </c>
      <c r="K444" s="171">
        <v>1</v>
      </c>
      <c r="L444" s="171">
        <v>2</v>
      </c>
      <c r="M444" s="171">
        <v>1</v>
      </c>
      <c r="N444" s="171">
        <v>1</v>
      </c>
      <c r="O444" s="171">
        <v>1</v>
      </c>
      <c r="P444" s="171">
        <v>1</v>
      </c>
      <c r="Q444" s="171">
        <v>2</v>
      </c>
      <c r="R444" s="171">
        <v>1</v>
      </c>
      <c r="S444" s="171">
        <v>1</v>
      </c>
      <c r="T444" s="171">
        <v>8</v>
      </c>
      <c r="U444" s="171">
        <v>1</v>
      </c>
      <c r="V444" s="171">
        <v>4</v>
      </c>
      <c r="W444" s="171">
        <v>2</v>
      </c>
      <c r="X444" s="171">
        <v>1</v>
      </c>
      <c r="Y444" s="171">
        <v>1</v>
      </c>
      <c r="Z444" s="171">
        <v>2</v>
      </c>
      <c r="AA444" s="171">
        <v>2</v>
      </c>
      <c r="AB444" s="171">
        <v>5</v>
      </c>
      <c r="AC444" s="171">
        <v>7</v>
      </c>
      <c r="AD444" s="171">
        <v>2</v>
      </c>
      <c r="AE444" s="171"/>
      <c r="AF444" s="3"/>
      <c r="AG444" s="171"/>
      <c r="AH444" s="171"/>
      <c r="AI444" s="171"/>
      <c r="AJ444" s="171"/>
      <c r="AK444" s="171">
        <v>15</v>
      </c>
    </row>
    <row r="445" spans="1:37" x14ac:dyDescent="0.25">
      <c r="A445" s="171" t="s">
        <v>513</v>
      </c>
      <c r="B445" s="171">
        <v>10</v>
      </c>
      <c r="C445" s="176"/>
      <c r="D445" s="175"/>
      <c r="E445" s="171"/>
      <c r="F445" s="171"/>
      <c r="G445" s="171"/>
      <c r="H445" s="171"/>
      <c r="I445" s="171">
        <v>1</v>
      </c>
      <c r="J445" s="171">
        <v>2</v>
      </c>
      <c r="K445" s="171">
        <v>1</v>
      </c>
      <c r="L445" s="171">
        <v>1</v>
      </c>
      <c r="M445" s="171">
        <v>2</v>
      </c>
      <c r="N445" s="171">
        <v>2</v>
      </c>
      <c r="O445" s="171">
        <v>1</v>
      </c>
      <c r="P445" s="171">
        <v>2</v>
      </c>
      <c r="Q445" s="171">
        <v>1</v>
      </c>
      <c r="R445" s="171">
        <v>2</v>
      </c>
      <c r="S445" s="171">
        <v>2</v>
      </c>
      <c r="T445" s="171">
        <v>1</v>
      </c>
      <c r="U445" s="171">
        <v>4</v>
      </c>
      <c r="V445" s="171">
        <v>3</v>
      </c>
      <c r="W445" s="171">
        <v>1</v>
      </c>
      <c r="X445" s="171">
        <v>3</v>
      </c>
      <c r="Y445" s="171">
        <v>2</v>
      </c>
      <c r="Z445" s="171">
        <v>8</v>
      </c>
      <c r="AA445" s="171">
        <v>4</v>
      </c>
      <c r="AB445" s="171">
        <v>3</v>
      </c>
      <c r="AC445" s="171">
        <v>2</v>
      </c>
      <c r="AD445" s="171"/>
      <c r="AE445" s="171"/>
      <c r="AF445" s="3"/>
      <c r="AG445" s="171"/>
      <c r="AH445" s="171"/>
      <c r="AI445" s="171"/>
      <c r="AJ445" s="171"/>
      <c r="AK445" s="171">
        <v>17</v>
      </c>
    </row>
    <row r="446" spans="1:37" x14ac:dyDescent="0.25">
      <c r="A446" s="172" t="s">
        <v>514</v>
      </c>
      <c r="B446" s="172">
        <v>10</v>
      </c>
      <c r="C446" s="176"/>
      <c r="D446" s="175"/>
      <c r="E446" s="172"/>
      <c r="F446" s="172"/>
      <c r="G446" s="172"/>
      <c r="H446" s="172"/>
      <c r="I446" s="172">
        <v>1</v>
      </c>
      <c r="J446" s="172">
        <v>1</v>
      </c>
      <c r="K446" s="172">
        <v>1</v>
      </c>
      <c r="L446" s="172">
        <v>1</v>
      </c>
      <c r="M446" s="172">
        <v>1</v>
      </c>
      <c r="N446" s="172">
        <v>3</v>
      </c>
      <c r="O446" s="172">
        <v>2</v>
      </c>
      <c r="P446" s="172">
        <v>1</v>
      </c>
      <c r="Q446" s="172">
        <v>5</v>
      </c>
      <c r="R446" s="172">
        <v>1</v>
      </c>
      <c r="S446" s="172">
        <v>2</v>
      </c>
      <c r="T446" s="172">
        <v>2</v>
      </c>
      <c r="U446" s="172">
        <v>3</v>
      </c>
      <c r="V446" s="172">
        <v>4</v>
      </c>
      <c r="W446" s="172">
        <v>12</v>
      </c>
      <c r="X446" s="172">
        <v>3</v>
      </c>
      <c r="Y446" s="172">
        <v>1</v>
      </c>
      <c r="Z446" s="172">
        <v>2</v>
      </c>
      <c r="AA446" s="172">
        <v>1</v>
      </c>
      <c r="AB446" s="172">
        <v>5</v>
      </c>
      <c r="AC446" s="172"/>
      <c r="AD446" s="172"/>
      <c r="AE446" s="172"/>
      <c r="AF446" s="3"/>
      <c r="AG446" s="172"/>
      <c r="AH446" s="172"/>
      <c r="AI446" s="172"/>
      <c r="AJ446" s="172"/>
      <c r="AK446" s="172">
        <v>14</v>
      </c>
    </row>
    <row r="447" spans="1:37" x14ac:dyDescent="0.25">
      <c r="A447" s="172" t="s">
        <v>515</v>
      </c>
      <c r="B447" s="172">
        <v>9</v>
      </c>
      <c r="C447" s="176"/>
      <c r="D447" s="175"/>
      <c r="E447" s="172"/>
      <c r="F447" s="172"/>
      <c r="G447" s="172"/>
      <c r="H447" s="172">
        <v>1</v>
      </c>
      <c r="I447" s="172">
        <v>1</v>
      </c>
      <c r="J447" s="172">
        <v>1</v>
      </c>
      <c r="K447" s="172">
        <v>2</v>
      </c>
      <c r="L447" s="172">
        <v>1</v>
      </c>
      <c r="M447" s="172">
        <v>1</v>
      </c>
      <c r="N447" s="172">
        <v>4</v>
      </c>
      <c r="O447" s="172">
        <v>1</v>
      </c>
      <c r="P447" s="172">
        <v>1</v>
      </c>
      <c r="Q447" s="172">
        <v>2</v>
      </c>
      <c r="R447" s="172">
        <v>1</v>
      </c>
      <c r="S447" s="172">
        <v>6</v>
      </c>
      <c r="T447" s="172">
        <v>3</v>
      </c>
      <c r="U447" s="172">
        <v>2</v>
      </c>
      <c r="V447" s="172">
        <v>2</v>
      </c>
      <c r="W447" s="172">
        <v>4</v>
      </c>
      <c r="X447" s="172"/>
      <c r="Y447" s="172"/>
      <c r="Z447" s="172"/>
      <c r="AA447" s="172"/>
      <c r="AB447" s="172"/>
      <c r="AC447" s="172"/>
      <c r="AD447" s="172"/>
      <c r="AE447" s="172"/>
      <c r="AF447" s="3"/>
      <c r="AG447" s="172"/>
      <c r="AH447" s="172"/>
      <c r="AI447" s="172"/>
      <c r="AJ447" s="172"/>
      <c r="AK447" s="172">
        <v>15</v>
      </c>
    </row>
    <row r="448" spans="1:37" x14ac:dyDescent="0.25">
      <c r="A448" s="172" t="s">
        <v>516</v>
      </c>
      <c r="B448" s="172">
        <v>9</v>
      </c>
      <c r="C448" s="176"/>
      <c r="D448" s="175"/>
      <c r="E448" s="172"/>
      <c r="F448" s="172"/>
      <c r="G448" s="172"/>
      <c r="H448" s="172">
        <v>1</v>
      </c>
      <c r="I448" s="172">
        <v>1</v>
      </c>
      <c r="J448" s="172">
        <v>1</v>
      </c>
      <c r="K448" s="172">
        <v>1</v>
      </c>
      <c r="L448" s="172">
        <v>1</v>
      </c>
      <c r="M448" s="172">
        <v>1</v>
      </c>
      <c r="N448" s="172">
        <v>2</v>
      </c>
      <c r="O448" s="172">
        <v>1</v>
      </c>
      <c r="P448" s="172">
        <v>1</v>
      </c>
      <c r="Q448" s="172">
        <v>1</v>
      </c>
      <c r="R448" s="172">
        <v>1</v>
      </c>
      <c r="S448" s="172">
        <v>3</v>
      </c>
      <c r="T448" s="172">
        <v>1</v>
      </c>
      <c r="U448" s="172">
        <v>1</v>
      </c>
      <c r="V448" s="172">
        <v>3</v>
      </c>
      <c r="W448" s="172">
        <v>4</v>
      </c>
      <c r="X448" s="172">
        <v>1</v>
      </c>
      <c r="Y448" s="172">
        <v>2</v>
      </c>
      <c r="Z448" s="172">
        <v>5</v>
      </c>
      <c r="AA448" s="172">
        <v>6</v>
      </c>
      <c r="AB448" s="172"/>
      <c r="AC448" s="172"/>
      <c r="AD448" s="172"/>
      <c r="AE448" s="172"/>
      <c r="AF448" s="3"/>
      <c r="AG448" s="172"/>
      <c r="AH448" s="172"/>
      <c r="AI448" s="172"/>
      <c r="AJ448" s="172"/>
      <c r="AK448" s="172">
        <v>18</v>
      </c>
    </row>
    <row r="449" spans="1:37" x14ac:dyDescent="0.25">
      <c r="A449" s="172" t="s">
        <v>517</v>
      </c>
      <c r="B449" s="172">
        <v>9</v>
      </c>
      <c r="C449" s="176"/>
      <c r="D449" s="175"/>
      <c r="E449" s="172"/>
      <c r="F449" s="172"/>
      <c r="G449" s="172"/>
      <c r="H449" s="172">
        <v>2</v>
      </c>
      <c r="I449" s="172">
        <v>1</v>
      </c>
      <c r="J449" s="172">
        <v>4</v>
      </c>
      <c r="K449" s="172">
        <v>1</v>
      </c>
      <c r="L449" s="172">
        <v>1</v>
      </c>
      <c r="M449" s="172">
        <v>2</v>
      </c>
      <c r="N449" s="172">
        <v>1</v>
      </c>
      <c r="O449" s="172">
        <v>1</v>
      </c>
      <c r="P449" s="172">
        <v>1</v>
      </c>
      <c r="Q449" s="172">
        <v>1</v>
      </c>
      <c r="R449" s="172">
        <v>2</v>
      </c>
      <c r="S449" s="172">
        <v>2</v>
      </c>
      <c r="T449" s="172">
        <v>8</v>
      </c>
      <c r="U449" s="172">
        <v>2</v>
      </c>
      <c r="V449" s="172">
        <v>2</v>
      </c>
      <c r="W449" s="172">
        <v>3</v>
      </c>
      <c r="X449" s="172">
        <v>11</v>
      </c>
      <c r="Y449" s="172">
        <v>1</v>
      </c>
      <c r="Z449" s="172">
        <v>2</v>
      </c>
      <c r="AA449" s="172">
        <v>6</v>
      </c>
      <c r="AB449" s="172"/>
      <c r="AC449" s="172"/>
      <c r="AD449" s="172"/>
      <c r="AE449" s="172"/>
      <c r="AF449" s="3"/>
      <c r="AG449" s="172"/>
      <c r="AH449" s="172"/>
      <c r="AI449" s="172"/>
      <c r="AJ449" s="172"/>
      <c r="AK449" s="172">
        <v>14</v>
      </c>
    </row>
    <row r="450" spans="1:37" x14ac:dyDescent="0.25">
      <c r="A450" s="172" t="s">
        <v>518</v>
      </c>
      <c r="B450" s="172">
        <v>9</v>
      </c>
      <c r="C450" s="176"/>
      <c r="D450" s="175"/>
      <c r="E450" s="172"/>
      <c r="F450" s="172"/>
      <c r="G450" s="172"/>
      <c r="H450" s="172">
        <v>1</v>
      </c>
      <c r="I450" s="172">
        <v>1</v>
      </c>
      <c r="J450" s="172">
        <v>2</v>
      </c>
      <c r="K450" s="172">
        <v>1</v>
      </c>
      <c r="L450" s="172">
        <v>1</v>
      </c>
      <c r="M450" s="172">
        <v>1</v>
      </c>
      <c r="N450" s="172">
        <v>3</v>
      </c>
      <c r="O450" s="172">
        <v>1</v>
      </c>
      <c r="P450" s="172">
        <v>3</v>
      </c>
      <c r="Q450" s="172">
        <v>2</v>
      </c>
      <c r="R450" s="172">
        <v>5</v>
      </c>
      <c r="S450" s="172">
        <v>1</v>
      </c>
      <c r="T450" s="172">
        <v>3</v>
      </c>
      <c r="U450" s="172">
        <v>2</v>
      </c>
      <c r="V450" s="172">
        <v>1</v>
      </c>
      <c r="W450" s="172">
        <v>1</v>
      </c>
      <c r="X450" s="172">
        <v>1</v>
      </c>
      <c r="Y450" s="172">
        <v>1</v>
      </c>
      <c r="Z450" s="172">
        <v>3</v>
      </c>
      <c r="AA450" s="172">
        <v>5</v>
      </c>
      <c r="AB450" s="172">
        <v>6</v>
      </c>
      <c r="AC450" s="172">
        <v>7</v>
      </c>
      <c r="AD450" s="172">
        <v>2</v>
      </c>
      <c r="AE450" s="172"/>
      <c r="AF450" s="3"/>
      <c r="AG450" s="172"/>
      <c r="AH450" s="172"/>
      <c r="AI450" s="172"/>
      <c r="AJ450" s="172"/>
      <c r="AK450" s="172">
        <v>17</v>
      </c>
    </row>
    <row r="451" spans="1:37" x14ac:dyDescent="0.25">
      <c r="A451" s="172" t="s">
        <v>519</v>
      </c>
      <c r="B451" s="172">
        <v>8</v>
      </c>
      <c r="C451" s="176"/>
      <c r="D451" s="175"/>
      <c r="E451" s="172"/>
      <c r="F451" s="172"/>
      <c r="G451" s="172">
        <v>1</v>
      </c>
      <c r="H451" s="172">
        <v>1</v>
      </c>
      <c r="I451" s="172">
        <v>2</v>
      </c>
      <c r="J451" s="172">
        <v>2</v>
      </c>
      <c r="K451" s="172">
        <v>2</v>
      </c>
      <c r="L451" s="172">
        <v>4</v>
      </c>
      <c r="M451" s="172">
        <v>2</v>
      </c>
      <c r="N451" s="172">
        <v>2</v>
      </c>
      <c r="O451" s="172">
        <v>2</v>
      </c>
      <c r="P451" s="172">
        <v>1</v>
      </c>
      <c r="Q451" s="172">
        <v>1</v>
      </c>
      <c r="R451" s="172">
        <v>1</v>
      </c>
      <c r="S451" s="172">
        <v>3</v>
      </c>
      <c r="T451" s="172">
        <v>2</v>
      </c>
      <c r="U451" s="172">
        <v>1</v>
      </c>
      <c r="V451" s="172">
        <v>3</v>
      </c>
      <c r="W451" s="172">
        <v>3</v>
      </c>
      <c r="X451" s="172">
        <v>4</v>
      </c>
      <c r="Y451" s="172">
        <v>1</v>
      </c>
      <c r="Z451" s="172">
        <v>5</v>
      </c>
      <c r="AA451" s="172">
        <v>6</v>
      </c>
      <c r="AB451" s="172">
        <v>1</v>
      </c>
      <c r="AC451" s="172">
        <v>3</v>
      </c>
      <c r="AD451" s="172"/>
      <c r="AE451" s="172"/>
      <c r="AF451" s="3"/>
      <c r="AG451" s="172"/>
      <c r="AH451" s="172"/>
      <c r="AI451" s="172"/>
      <c r="AJ451" s="172"/>
      <c r="AK451" s="172">
        <v>16</v>
      </c>
    </row>
    <row r="452" spans="1:37" x14ac:dyDescent="0.25">
      <c r="A452" s="173" t="s">
        <v>521</v>
      </c>
      <c r="B452" s="173">
        <v>10</v>
      </c>
      <c r="C452" s="176"/>
      <c r="D452" s="175"/>
      <c r="E452" s="173"/>
      <c r="F452" s="173"/>
      <c r="G452" s="173"/>
      <c r="H452" s="173"/>
      <c r="I452" s="173">
        <v>2</v>
      </c>
      <c r="J452" s="173">
        <v>1</v>
      </c>
      <c r="K452" s="173">
        <v>1</v>
      </c>
      <c r="L452" s="173">
        <v>1</v>
      </c>
      <c r="M452" s="173">
        <v>3</v>
      </c>
      <c r="N452" s="173">
        <v>1</v>
      </c>
      <c r="O452" s="173">
        <v>1</v>
      </c>
      <c r="P452" s="173">
        <v>1</v>
      </c>
      <c r="Q452" s="173">
        <v>3</v>
      </c>
      <c r="R452" s="173">
        <v>1</v>
      </c>
      <c r="S452" s="173">
        <v>1</v>
      </c>
      <c r="T452" s="173">
        <v>1</v>
      </c>
      <c r="U452" s="173">
        <v>1</v>
      </c>
      <c r="V452" s="173">
        <v>3</v>
      </c>
      <c r="W452" s="173">
        <v>2</v>
      </c>
      <c r="X452" s="173">
        <v>3</v>
      </c>
      <c r="Y452" s="173">
        <v>5</v>
      </c>
      <c r="Z452" s="173">
        <v>3</v>
      </c>
      <c r="AA452" s="173">
        <v>1</v>
      </c>
      <c r="AB452" s="173">
        <v>5</v>
      </c>
      <c r="AC452" s="173">
        <v>1</v>
      </c>
      <c r="AD452" s="173">
        <v>2</v>
      </c>
      <c r="AE452" s="173">
        <v>8</v>
      </c>
      <c r="AF452" s="3">
        <v>1</v>
      </c>
      <c r="AG452" s="173">
        <v>4</v>
      </c>
      <c r="AH452" s="173"/>
      <c r="AI452" s="173"/>
      <c r="AJ452" s="173"/>
      <c r="AK452" s="173">
        <v>17</v>
      </c>
    </row>
    <row r="453" spans="1:37" x14ac:dyDescent="0.25">
      <c r="A453" s="173" t="s">
        <v>522</v>
      </c>
      <c r="B453" s="173">
        <v>7</v>
      </c>
      <c r="C453" s="176"/>
      <c r="D453" s="175"/>
      <c r="E453" s="173"/>
      <c r="F453" s="173">
        <v>1</v>
      </c>
      <c r="G453" s="173">
        <v>1</v>
      </c>
      <c r="H453" s="173">
        <v>1</v>
      </c>
      <c r="I453" s="173">
        <v>1</v>
      </c>
      <c r="J453" s="173">
        <v>1</v>
      </c>
      <c r="K453" s="173">
        <v>1</v>
      </c>
      <c r="L453" s="173">
        <v>1</v>
      </c>
      <c r="M453" s="173">
        <v>1</v>
      </c>
      <c r="N453" s="173">
        <v>3</v>
      </c>
      <c r="O453" s="173">
        <v>1</v>
      </c>
      <c r="P453" s="173">
        <v>2</v>
      </c>
      <c r="Q453" s="173">
        <v>1</v>
      </c>
      <c r="R453" s="173">
        <v>4</v>
      </c>
      <c r="S453" s="173">
        <v>1</v>
      </c>
      <c r="T453" s="173">
        <v>5</v>
      </c>
      <c r="U453" s="173">
        <v>11</v>
      </c>
      <c r="V453" s="173">
        <v>2</v>
      </c>
      <c r="W453" s="173">
        <v>1</v>
      </c>
      <c r="X453" s="173">
        <v>2</v>
      </c>
      <c r="Y453" s="173">
        <v>7</v>
      </c>
      <c r="Z453" s="173">
        <v>1</v>
      </c>
      <c r="AA453" s="173">
        <v>1</v>
      </c>
      <c r="AB453" s="173">
        <v>11</v>
      </c>
      <c r="AC453" s="173"/>
      <c r="AD453" s="173"/>
      <c r="AE453" s="173"/>
      <c r="AF453" s="3"/>
      <c r="AG453" s="173"/>
      <c r="AH453" s="173"/>
      <c r="AI453" s="173"/>
      <c r="AJ453" s="173"/>
      <c r="AK453" s="173">
        <v>15</v>
      </c>
    </row>
    <row r="454" spans="1:37" x14ac:dyDescent="0.25">
      <c r="A454" s="173" t="s">
        <v>523</v>
      </c>
      <c r="B454" s="173">
        <v>9</v>
      </c>
      <c r="C454" s="176"/>
      <c r="D454" s="175"/>
      <c r="E454" s="173"/>
      <c r="F454" s="173"/>
      <c r="G454" s="173"/>
      <c r="H454" s="173">
        <v>1</v>
      </c>
      <c r="I454" s="173">
        <v>2</v>
      </c>
      <c r="J454" s="173">
        <v>2</v>
      </c>
      <c r="K454" s="173">
        <v>2</v>
      </c>
      <c r="L454" s="173">
        <v>1</v>
      </c>
      <c r="M454" s="173">
        <v>1</v>
      </c>
      <c r="N454" s="173">
        <v>3</v>
      </c>
      <c r="O454" s="173">
        <v>1</v>
      </c>
      <c r="P454" s="173">
        <v>2</v>
      </c>
      <c r="Q454" s="173">
        <v>1</v>
      </c>
      <c r="R454" s="173">
        <v>1</v>
      </c>
      <c r="S454" s="173">
        <v>4</v>
      </c>
      <c r="T454" s="173">
        <v>1</v>
      </c>
      <c r="U454" s="173">
        <v>1</v>
      </c>
      <c r="V454" s="173">
        <v>2</v>
      </c>
      <c r="W454" s="173">
        <v>1</v>
      </c>
      <c r="X454" s="173">
        <v>3</v>
      </c>
      <c r="Y454" s="173">
        <v>6</v>
      </c>
      <c r="Z454" s="173">
        <v>3</v>
      </c>
      <c r="AA454" s="173">
        <v>3</v>
      </c>
      <c r="AB454" s="173">
        <v>3</v>
      </c>
      <c r="AC454" s="173">
        <v>1</v>
      </c>
      <c r="AD454" s="173">
        <v>2</v>
      </c>
      <c r="AE454" s="173">
        <v>2</v>
      </c>
      <c r="AF454" s="3">
        <v>7</v>
      </c>
      <c r="AG454" s="173"/>
      <c r="AH454" s="173"/>
      <c r="AI454" s="173"/>
      <c r="AJ454" s="173"/>
      <c r="AK454" s="173">
        <v>17</v>
      </c>
    </row>
    <row r="455" spans="1:37" x14ac:dyDescent="0.25">
      <c r="A455" s="175" t="s">
        <v>524</v>
      </c>
      <c r="B455" s="175">
        <v>9</v>
      </c>
      <c r="C455" s="176"/>
      <c r="D455" s="175"/>
      <c r="E455" s="175"/>
      <c r="F455" s="175"/>
      <c r="G455" s="175"/>
      <c r="H455" s="175">
        <v>1</v>
      </c>
      <c r="I455" s="175">
        <v>1</v>
      </c>
      <c r="J455" s="175">
        <v>2</v>
      </c>
      <c r="K455" s="175">
        <v>2</v>
      </c>
      <c r="L455" s="175">
        <v>1</v>
      </c>
      <c r="M455" s="175">
        <v>4</v>
      </c>
      <c r="N455" s="175">
        <v>1</v>
      </c>
      <c r="O455" s="175">
        <v>3</v>
      </c>
      <c r="P455" s="175">
        <v>1</v>
      </c>
      <c r="Q455" s="175">
        <v>1</v>
      </c>
      <c r="R455" s="175">
        <v>2</v>
      </c>
      <c r="S455" s="175">
        <v>2</v>
      </c>
      <c r="T455" s="175">
        <v>6</v>
      </c>
      <c r="U455" s="175">
        <v>3</v>
      </c>
      <c r="V455" s="175">
        <v>3</v>
      </c>
      <c r="W455" s="175">
        <v>1</v>
      </c>
      <c r="X455" s="175">
        <v>3</v>
      </c>
      <c r="Y455" s="175">
        <v>1</v>
      </c>
      <c r="Z455" s="175">
        <v>6</v>
      </c>
      <c r="AA455" s="175">
        <v>1</v>
      </c>
      <c r="AB455" s="175">
        <v>9</v>
      </c>
      <c r="AC455" s="175">
        <v>3</v>
      </c>
      <c r="AD455" s="175"/>
      <c r="AE455" s="175"/>
      <c r="AF455" s="3"/>
      <c r="AG455" s="175"/>
      <c r="AH455" s="175"/>
      <c r="AI455" s="175"/>
      <c r="AJ455" s="175"/>
      <c r="AK455" s="175">
        <v>14</v>
      </c>
    </row>
    <row r="456" spans="1:37" x14ac:dyDescent="0.25">
      <c r="A456" s="175" t="s">
        <v>525</v>
      </c>
      <c r="B456" s="175">
        <v>9</v>
      </c>
      <c r="C456" s="176"/>
      <c r="D456" s="175"/>
      <c r="E456" s="175"/>
      <c r="F456" s="175"/>
      <c r="G456" s="175"/>
      <c r="H456" s="175">
        <v>1</v>
      </c>
      <c r="I456" s="175">
        <v>1</v>
      </c>
      <c r="J456" s="175">
        <v>1</v>
      </c>
      <c r="K456" s="175">
        <v>4</v>
      </c>
      <c r="L456" s="175">
        <v>2</v>
      </c>
      <c r="M456" s="175">
        <v>1</v>
      </c>
      <c r="N456" s="175">
        <v>1</v>
      </c>
      <c r="O456" s="175">
        <v>1</v>
      </c>
      <c r="P456" s="175">
        <v>1</v>
      </c>
      <c r="Q456" s="175">
        <v>2</v>
      </c>
      <c r="R456" s="175">
        <v>1</v>
      </c>
      <c r="S456" s="175">
        <v>2</v>
      </c>
      <c r="T456" s="175">
        <v>1</v>
      </c>
      <c r="U456" s="175">
        <v>1</v>
      </c>
      <c r="V456" s="175">
        <v>1</v>
      </c>
      <c r="W456" s="175">
        <v>9</v>
      </c>
      <c r="X456" s="175">
        <v>6</v>
      </c>
      <c r="Y456" s="175">
        <v>6</v>
      </c>
      <c r="Z456" s="175">
        <v>2</v>
      </c>
      <c r="AA456" s="175">
        <v>1</v>
      </c>
      <c r="AB456" s="175">
        <v>2</v>
      </c>
      <c r="AC456" s="175">
        <v>4</v>
      </c>
      <c r="AD456" s="175"/>
      <c r="AE456" s="175"/>
      <c r="AF456" s="3"/>
      <c r="AG456" s="175"/>
      <c r="AH456" s="175"/>
      <c r="AI456" s="175"/>
      <c r="AJ456" s="175"/>
      <c r="AK456" s="175">
        <v>16</v>
      </c>
    </row>
    <row r="457" spans="1:37" x14ac:dyDescent="0.25">
      <c r="A457" s="175" t="s">
        <v>526</v>
      </c>
      <c r="B457" s="175">
        <v>9</v>
      </c>
      <c r="C457" s="176"/>
      <c r="D457" s="175"/>
      <c r="E457" s="175"/>
      <c r="F457" s="175"/>
      <c r="G457" s="175"/>
      <c r="H457" s="175">
        <v>2</v>
      </c>
      <c r="I457" s="175">
        <v>1</v>
      </c>
      <c r="J457" s="175">
        <v>1</v>
      </c>
      <c r="K457" s="175">
        <v>1</v>
      </c>
      <c r="L457" s="175">
        <v>1</v>
      </c>
      <c r="M457" s="175">
        <v>1</v>
      </c>
      <c r="N457" s="175">
        <v>2</v>
      </c>
      <c r="O457" s="175">
        <v>2</v>
      </c>
      <c r="P457" s="175">
        <v>1</v>
      </c>
      <c r="Q457" s="175">
        <v>1</v>
      </c>
      <c r="R457" s="175">
        <v>2</v>
      </c>
      <c r="S457" s="175">
        <v>1</v>
      </c>
      <c r="T457" s="175">
        <v>1</v>
      </c>
      <c r="U457" s="175">
        <v>2</v>
      </c>
      <c r="V457" s="175">
        <v>1</v>
      </c>
      <c r="W457" s="175">
        <v>3</v>
      </c>
      <c r="X457" s="175">
        <v>9</v>
      </c>
      <c r="Y457" s="175">
        <v>2</v>
      </c>
      <c r="Z457" s="175">
        <v>1</v>
      </c>
      <c r="AA457" s="175">
        <v>2</v>
      </c>
      <c r="AB457" s="175">
        <v>2</v>
      </c>
      <c r="AC457" s="175">
        <v>1</v>
      </c>
      <c r="AD457" s="175">
        <v>7</v>
      </c>
      <c r="AE457" s="175">
        <v>5</v>
      </c>
      <c r="AF457" s="3"/>
      <c r="AG457" s="175"/>
      <c r="AH457" s="175"/>
      <c r="AI457" s="175"/>
      <c r="AJ457" s="175"/>
      <c r="AK457" s="175">
        <v>16</v>
      </c>
    </row>
    <row r="458" spans="1:37" x14ac:dyDescent="0.25">
      <c r="A458" s="175" t="s">
        <v>527</v>
      </c>
      <c r="B458" s="175">
        <v>8</v>
      </c>
      <c r="C458" s="176"/>
      <c r="D458" s="175"/>
      <c r="E458" s="175"/>
      <c r="F458" s="175"/>
      <c r="G458" s="175">
        <v>1</v>
      </c>
      <c r="H458" s="175">
        <v>1</v>
      </c>
      <c r="I458" s="175">
        <v>1</v>
      </c>
      <c r="J458" s="175">
        <v>1</v>
      </c>
      <c r="K458" s="175">
        <v>1</v>
      </c>
      <c r="L458" s="175">
        <v>2</v>
      </c>
      <c r="M458" s="175">
        <v>1</v>
      </c>
      <c r="N458" s="175">
        <v>1</v>
      </c>
      <c r="O458" s="175">
        <v>2</v>
      </c>
      <c r="P458" s="175">
        <v>1</v>
      </c>
      <c r="Q458" s="175">
        <v>4</v>
      </c>
      <c r="R458" s="175">
        <v>1</v>
      </c>
      <c r="S458" s="175">
        <v>4</v>
      </c>
      <c r="T458" s="175">
        <v>2</v>
      </c>
      <c r="U458" s="175">
        <v>1</v>
      </c>
      <c r="V458" s="175">
        <v>2</v>
      </c>
      <c r="W458" s="175">
        <v>4</v>
      </c>
      <c r="X458" s="175">
        <v>3</v>
      </c>
      <c r="Y458" s="175">
        <v>4</v>
      </c>
      <c r="Z458" s="175">
        <v>6</v>
      </c>
      <c r="AA458" s="175">
        <v>2</v>
      </c>
      <c r="AB458" s="175">
        <v>4</v>
      </c>
      <c r="AC458" s="175">
        <v>1</v>
      </c>
      <c r="AD458" s="175"/>
      <c r="AE458" s="175"/>
      <c r="AF458" s="3"/>
      <c r="AG458" s="175"/>
      <c r="AH458" s="175"/>
      <c r="AI458" s="175"/>
      <c r="AJ458" s="175"/>
      <c r="AK458" s="175">
        <v>17</v>
      </c>
    </row>
    <row r="459" spans="1:37" x14ac:dyDescent="0.25">
      <c r="A459" s="175" t="s">
        <v>528</v>
      </c>
      <c r="B459" s="175">
        <v>9</v>
      </c>
      <c r="C459" s="176"/>
      <c r="D459" s="175"/>
      <c r="E459" s="175"/>
      <c r="F459" s="175"/>
      <c r="G459" s="175"/>
      <c r="H459" s="175">
        <v>1</v>
      </c>
      <c r="I459" s="175">
        <v>1</v>
      </c>
      <c r="J459" s="175">
        <v>1</v>
      </c>
      <c r="K459" s="175">
        <v>1</v>
      </c>
      <c r="L459" s="175">
        <v>2</v>
      </c>
      <c r="M459" s="175">
        <v>1</v>
      </c>
      <c r="N459" s="175">
        <v>1</v>
      </c>
      <c r="O459" s="175">
        <v>1</v>
      </c>
      <c r="P459" s="175">
        <v>1</v>
      </c>
      <c r="Q459" s="175">
        <v>2</v>
      </c>
      <c r="R459" s="175">
        <v>1</v>
      </c>
      <c r="S459" s="175">
        <v>2</v>
      </c>
      <c r="T459" s="175">
        <v>2</v>
      </c>
      <c r="U459" s="175">
        <v>2</v>
      </c>
      <c r="V459" s="175">
        <v>3</v>
      </c>
      <c r="W459" s="175">
        <v>1</v>
      </c>
      <c r="X459" s="175">
        <v>1</v>
      </c>
      <c r="Y459" s="175">
        <v>5</v>
      </c>
      <c r="Z459" s="175">
        <v>3</v>
      </c>
      <c r="AA459" s="175">
        <v>7</v>
      </c>
      <c r="AB459" s="175">
        <v>2</v>
      </c>
      <c r="AC459" s="175">
        <v>5</v>
      </c>
      <c r="AD459" s="175">
        <v>5</v>
      </c>
      <c r="AE459" s="175">
        <v>3</v>
      </c>
      <c r="AF459" s="3"/>
      <c r="AG459" s="175"/>
      <c r="AH459" s="175"/>
      <c r="AI459" s="175"/>
      <c r="AJ459" s="175"/>
      <c r="AK459" s="175">
        <v>18</v>
      </c>
    </row>
    <row r="460" spans="1:37" x14ac:dyDescent="0.25">
      <c r="A460" s="175" t="s">
        <v>529</v>
      </c>
      <c r="B460" s="175">
        <v>9</v>
      </c>
      <c r="C460" s="176"/>
      <c r="D460" s="175"/>
      <c r="E460" s="175"/>
      <c r="F460" s="175"/>
      <c r="G460" s="175"/>
      <c r="H460" s="175">
        <v>1</v>
      </c>
      <c r="I460" s="175">
        <v>2</v>
      </c>
      <c r="J460" s="175">
        <v>1</v>
      </c>
      <c r="K460" s="175">
        <v>2</v>
      </c>
      <c r="L460" s="175">
        <v>1</v>
      </c>
      <c r="M460" s="175">
        <v>2</v>
      </c>
      <c r="N460" s="175">
        <v>2</v>
      </c>
      <c r="O460" s="175">
        <v>1</v>
      </c>
      <c r="P460" s="175">
        <v>3</v>
      </c>
      <c r="Q460" s="175">
        <v>3</v>
      </c>
      <c r="R460" s="175">
        <v>1</v>
      </c>
      <c r="S460" s="175">
        <v>1</v>
      </c>
      <c r="T460" s="175">
        <v>2</v>
      </c>
      <c r="U460" s="175">
        <v>3</v>
      </c>
      <c r="V460" s="175">
        <v>4</v>
      </c>
      <c r="W460" s="175">
        <v>1</v>
      </c>
      <c r="X460" s="175">
        <v>1</v>
      </c>
      <c r="Y460" s="175">
        <v>1</v>
      </c>
      <c r="Z460" s="175">
        <v>1</v>
      </c>
      <c r="AA460" s="175"/>
      <c r="AB460" s="175"/>
      <c r="AC460" s="175"/>
      <c r="AD460" s="175"/>
      <c r="AE460" s="175"/>
      <c r="AF460" s="3"/>
      <c r="AG460" s="175"/>
      <c r="AH460" s="175"/>
      <c r="AI460" s="175"/>
      <c r="AJ460" s="175"/>
      <c r="AK460" s="175">
        <v>16</v>
      </c>
    </row>
    <row r="461" spans="1:37" x14ac:dyDescent="0.25">
      <c r="A461" s="175" t="s">
        <v>530</v>
      </c>
      <c r="B461" s="175">
        <v>8</v>
      </c>
      <c r="C461" s="176"/>
      <c r="D461" s="175"/>
      <c r="E461" s="175"/>
      <c r="F461" s="175"/>
      <c r="G461" s="175">
        <v>1</v>
      </c>
      <c r="H461" s="175">
        <v>1</v>
      </c>
      <c r="I461" s="175">
        <v>1</v>
      </c>
      <c r="J461" s="175">
        <v>1</v>
      </c>
      <c r="K461" s="175">
        <v>1</v>
      </c>
      <c r="L461" s="175">
        <v>4</v>
      </c>
      <c r="M461" s="175">
        <v>1</v>
      </c>
      <c r="N461" s="175">
        <v>1</v>
      </c>
      <c r="O461" s="175">
        <v>1</v>
      </c>
      <c r="P461" s="175">
        <v>3</v>
      </c>
      <c r="Q461" s="175">
        <v>2</v>
      </c>
      <c r="R461" s="175">
        <v>1</v>
      </c>
      <c r="S461" s="175">
        <v>1</v>
      </c>
      <c r="T461" s="175">
        <v>1</v>
      </c>
      <c r="U461" s="175">
        <v>2</v>
      </c>
      <c r="V461" s="175">
        <v>2</v>
      </c>
      <c r="W461" s="175">
        <v>1</v>
      </c>
      <c r="X461" s="175">
        <v>4</v>
      </c>
      <c r="Y461" s="175">
        <v>3</v>
      </c>
      <c r="Z461" s="175">
        <v>1</v>
      </c>
      <c r="AA461" s="175">
        <v>1</v>
      </c>
      <c r="AB461" s="175">
        <v>12</v>
      </c>
      <c r="AC461" s="175">
        <v>6</v>
      </c>
      <c r="AD461" s="175">
        <v>1</v>
      </c>
      <c r="AE461" s="175"/>
      <c r="AF461" s="3"/>
      <c r="AG461" s="175"/>
      <c r="AH461" s="175"/>
      <c r="AI461" s="175"/>
      <c r="AJ461" s="175"/>
      <c r="AK461" s="175">
        <v>18</v>
      </c>
    </row>
    <row r="462" spans="1:37" x14ac:dyDescent="0.25">
      <c r="A462" s="175" t="s">
        <v>531</v>
      </c>
      <c r="B462" s="175">
        <v>9</v>
      </c>
      <c r="C462" s="176"/>
      <c r="D462" s="175"/>
      <c r="E462" s="175"/>
      <c r="F462" s="175"/>
      <c r="G462" s="175"/>
      <c r="H462" s="175">
        <v>1</v>
      </c>
      <c r="I462" s="175">
        <v>1</v>
      </c>
      <c r="J462" s="175">
        <v>1</v>
      </c>
      <c r="K462" s="175">
        <v>1</v>
      </c>
      <c r="L462" s="175">
        <v>2</v>
      </c>
      <c r="M462" s="175">
        <v>2</v>
      </c>
      <c r="N462" s="175">
        <v>1</v>
      </c>
      <c r="O462" s="175">
        <v>1</v>
      </c>
      <c r="P462" s="175">
        <v>3</v>
      </c>
      <c r="Q462" s="175">
        <v>1</v>
      </c>
      <c r="R462" s="175">
        <v>7</v>
      </c>
      <c r="S462" s="175">
        <v>2</v>
      </c>
      <c r="T462" s="175">
        <v>2</v>
      </c>
      <c r="U462" s="175">
        <v>2</v>
      </c>
      <c r="V462" s="175">
        <v>3</v>
      </c>
      <c r="W462" s="175">
        <v>1</v>
      </c>
      <c r="X462" s="175">
        <v>4</v>
      </c>
      <c r="Y462" s="175">
        <v>1</v>
      </c>
      <c r="Z462" s="175">
        <v>1</v>
      </c>
      <c r="AA462" s="175">
        <v>2</v>
      </c>
      <c r="AB462" s="175">
        <v>6</v>
      </c>
      <c r="AC462" s="175">
        <v>14</v>
      </c>
      <c r="AD462" s="175"/>
      <c r="AE462" s="175"/>
      <c r="AF462" s="3"/>
      <c r="AG462" s="175"/>
      <c r="AH462" s="175"/>
      <c r="AI462" s="175"/>
      <c r="AJ462" s="175"/>
      <c r="AK462" s="175">
        <v>15</v>
      </c>
    </row>
    <row r="463" spans="1:37" x14ac:dyDescent="0.25">
      <c r="A463" s="175" t="s">
        <v>532</v>
      </c>
      <c r="B463" s="175">
        <v>9</v>
      </c>
      <c r="C463" s="176"/>
      <c r="D463" s="175"/>
      <c r="E463" s="175"/>
      <c r="F463" s="175"/>
      <c r="G463" s="175"/>
      <c r="H463" s="175">
        <v>2</v>
      </c>
      <c r="I463" s="175">
        <v>1</v>
      </c>
      <c r="J463" s="175">
        <v>2</v>
      </c>
      <c r="K463" s="175">
        <v>1</v>
      </c>
      <c r="L463" s="175">
        <v>1</v>
      </c>
      <c r="M463" s="175">
        <v>1</v>
      </c>
      <c r="N463" s="175">
        <v>1</v>
      </c>
      <c r="O463" s="175">
        <v>6</v>
      </c>
      <c r="P463" s="175">
        <v>2</v>
      </c>
      <c r="Q463" s="175">
        <v>2</v>
      </c>
      <c r="R463" s="175">
        <v>4</v>
      </c>
      <c r="S463" s="175">
        <v>1</v>
      </c>
      <c r="T463" s="175">
        <v>1</v>
      </c>
      <c r="U463" s="175">
        <v>3</v>
      </c>
      <c r="V463" s="175">
        <v>1</v>
      </c>
      <c r="W463" s="175">
        <v>3</v>
      </c>
      <c r="X463" s="175">
        <v>1</v>
      </c>
      <c r="Y463" s="175">
        <v>1</v>
      </c>
      <c r="Z463" s="175">
        <v>2</v>
      </c>
      <c r="AA463" s="175">
        <v>3</v>
      </c>
      <c r="AB463" s="175"/>
      <c r="AC463" s="175"/>
      <c r="AD463" s="175"/>
      <c r="AE463" s="175"/>
      <c r="AF463" s="3"/>
      <c r="AG463" s="175"/>
      <c r="AH463" s="175"/>
      <c r="AI463" s="175"/>
      <c r="AJ463" s="175"/>
      <c r="AK463" s="175">
        <v>15</v>
      </c>
    </row>
    <row r="464" spans="1:37" x14ac:dyDescent="0.25">
      <c r="A464" s="175" t="s">
        <v>533</v>
      </c>
      <c r="B464" s="175">
        <v>8</v>
      </c>
      <c r="C464" s="176"/>
      <c r="D464" s="175"/>
      <c r="E464" s="175"/>
      <c r="F464" s="175"/>
      <c r="G464" s="175">
        <v>1</v>
      </c>
      <c r="H464" s="175">
        <v>1</v>
      </c>
      <c r="I464" s="175">
        <v>1</v>
      </c>
      <c r="J464" s="175">
        <v>1</v>
      </c>
      <c r="K464" s="175">
        <v>1</v>
      </c>
      <c r="L464" s="175">
        <v>2</v>
      </c>
      <c r="M464" s="175">
        <v>1</v>
      </c>
      <c r="N464" s="175">
        <v>1</v>
      </c>
      <c r="O464" s="175">
        <v>2</v>
      </c>
      <c r="P464" s="175">
        <v>1</v>
      </c>
      <c r="Q464" s="175">
        <v>1</v>
      </c>
      <c r="R464" s="175">
        <v>1</v>
      </c>
      <c r="S464" s="175">
        <v>2</v>
      </c>
      <c r="T464" s="175">
        <v>3</v>
      </c>
      <c r="U464" s="175">
        <v>1</v>
      </c>
      <c r="V464" s="175">
        <v>1</v>
      </c>
      <c r="W464" s="175">
        <v>2</v>
      </c>
      <c r="X464" s="175">
        <v>3</v>
      </c>
      <c r="Y464" s="175">
        <v>2</v>
      </c>
      <c r="Z464" s="175">
        <v>10</v>
      </c>
      <c r="AA464" s="175">
        <v>1</v>
      </c>
      <c r="AB464" s="175">
        <v>3</v>
      </c>
      <c r="AC464" s="175"/>
      <c r="AD464" s="175"/>
      <c r="AE464" s="175"/>
      <c r="AF464" s="3"/>
      <c r="AG464" s="175"/>
      <c r="AH464" s="175"/>
      <c r="AI464" s="175"/>
      <c r="AJ464" s="175"/>
      <c r="AK464" s="175">
        <v>19</v>
      </c>
    </row>
    <row r="465" spans="1:37" x14ac:dyDescent="0.25">
      <c r="A465" s="175" t="s">
        <v>534</v>
      </c>
      <c r="B465" s="175">
        <v>8</v>
      </c>
      <c r="C465" s="176"/>
      <c r="D465" s="175"/>
      <c r="E465" s="175"/>
      <c r="F465" s="175"/>
      <c r="G465" s="175">
        <v>2</v>
      </c>
      <c r="H465" s="175">
        <v>1</v>
      </c>
      <c r="I465" s="175">
        <v>1</v>
      </c>
      <c r="J465" s="175">
        <v>1</v>
      </c>
      <c r="K465" s="175">
        <v>2</v>
      </c>
      <c r="L465" s="175">
        <v>1</v>
      </c>
      <c r="M465" s="175">
        <v>1</v>
      </c>
      <c r="N465" s="175">
        <v>3</v>
      </c>
      <c r="O465" s="175">
        <v>1</v>
      </c>
      <c r="P465" s="175">
        <v>4</v>
      </c>
      <c r="Q465" s="175">
        <v>1</v>
      </c>
      <c r="R465" s="175">
        <v>1</v>
      </c>
      <c r="S465" s="175">
        <v>1</v>
      </c>
      <c r="T465" s="175">
        <v>4</v>
      </c>
      <c r="U465" s="175">
        <v>2</v>
      </c>
      <c r="V465" s="175">
        <v>5</v>
      </c>
      <c r="W465" s="175">
        <v>1</v>
      </c>
      <c r="X465" s="175">
        <v>1</v>
      </c>
      <c r="Y465" s="175">
        <v>2</v>
      </c>
      <c r="Z465" s="175">
        <v>4</v>
      </c>
      <c r="AA465" s="175">
        <v>2</v>
      </c>
      <c r="AB465" s="175">
        <v>2</v>
      </c>
      <c r="AC465" s="175">
        <v>1</v>
      </c>
      <c r="AD465" s="175">
        <v>4</v>
      </c>
      <c r="AE465" s="175">
        <v>1</v>
      </c>
      <c r="AF465" s="3"/>
      <c r="AG465" s="175"/>
      <c r="AH465" s="175"/>
      <c r="AI465" s="175"/>
      <c r="AJ465" s="175"/>
      <c r="AK465" s="175">
        <v>15</v>
      </c>
    </row>
    <row r="466" spans="1:37" x14ac:dyDescent="0.25">
      <c r="A466" s="175" t="s">
        <v>535</v>
      </c>
      <c r="B466" s="175">
        <v>10</v>
      </c>
      <c r="C466" s="176"/>
      <c r="D466" s="175"/>
      <c r="E466" s="175"/>
      <c r="F466" s="175"/>
      <c r="G466" s="175"/>
      <c r="H466" s="175"/>
      <c r="I466" s="175">
        <v>3</v>
      </c>
      <c r="J466" s="175">
        <v>1</v>
      </c>
      <c r="K466" s="175">
        <v>4</v>
      </c>
      <c r="L466" s="175">
        <v>1</v>
      </c>
      <c r="M466" s="175">
        <v>1</v>
      </c>
      <c r="N466" s="175">
        <v>1</v>
      </c>
      <c r="O466" s="175">
        <v>1</v>
      </c>
      <c r="P466" s="175">
        <v>1</v>
      </c>
      <c r="Q466" s="175">
        <v>1</v>
      </c>
      <c r="R466" s="175">
        <v>1</v>
      </c>
      <c r="S466" s="175">
        <v>1</v>
      </c>
      <c r="T466" s="175">
        <v>1</v>
      </c>
      <c r="U466" s="175">
        <v>1</v>
      </c>
      <c r="V466" s="175">
        <v>1</v>
      </c>
      <c r="W466" s="175">
        <v>1</v>
      </c>
      <c r="X466" s="175">
        <v>3</v>
      </c>
      <c r="Y466" s="175">
        <v>1</v>
      </c>
      <c r="Z466" s="175">
        <v>1</v>
      </c>
      <c r="AA466" s="175">
        <v>3</v>
      </c>
      <c r="AB466" s="175">
        <v>9</v>
      </c>
      <c r="AC466" s="175">
        <v>11</v>
      </c>
      <c r="AD466" s="175">
        <v>1</v>
      </c>
      <c r="AE466" s="175">
        <v>1</v>
      </c>
      <c r="AF466" s="3">
        <v>1</v>
      </c>
      <c r="AG466" s="175">
        <v>1</v>
      </c>
      <c r="AH466" s="175">
        <v>1</v>
      </c>
      <c r="AI466" s="175"/>
      <c r="AJ466" s="175"/>
      <c r="AK466" s="175">
        <v>19</v>
      </c>
    </row>
    <row r="467" spans="1:37" x14ac:dyDescent="0.25">
      <c r="A467" s="175" t="s">
        <v>536</v>
      </c>
      <c r="B467" s="175">
        <v>5</v>
      </c>
      <c r="C467" s="176"/>
      <c r="D467" s="175">
        <v>1</v>
      </c>
      <c r="E467" s="175">
        <v>2</v>
      </c>
      <c r="F467" s="175">
        <v>2</v>
      </c>
      <c r="G467" s="175">
        <v>1</v>
      </c>
      <c r="H467" s="175">
        <v>1</v>
      </c>
      <c r="I467" s="175">
        <v>1</v>
      </c>
      <c r="J467" s="175">
        <v>1</v>
      </c>
      <c r="K467" s="175">
        <v>2</v>
      </c>
      <c r="L467" s="175">
        <v>1</v>
      </c>
      <c r="M467" s="175">
        <v>2</v>
      </c>
      <c r="N467" s="175">
        <v>1</v>
      </c>
      <c r="O467" s="175">
        <v>1</v>
      </c>
      <c r="P467" s="175">
        <v>2</v>
      </c>
      <c r="Q467" s="175">
        <v>2</v>
      </c>
      <c r="R467" s="175">
        <v>2</v>
      </c>
      <c r="S467" s="175">
        <v>4</v>
      </c>
      <c r="T467" s="175">
        <v>1</v>
      </c>
      <c r="U467" s="175">
        <v>8</v>
      </c>
      <c r="V467" s="175">
        <v>5</v>
      </c>
      <c r="W467" s="175">
        <v>4</v>
      </c>
      <c r="X467" s="175">
        <v>1</v>
      </c>
      <c r="Y467" s="175">
        <v>3</v>
      </c>
      <c r="Z467" s="175">
        <v>6</v>
      </c>
      <c r="AA467" s="175">
        <v>3</v>
      </c>
      <c r="AB467" s="175">
        <v>4</v>
      </c>
      <c r="AC467" s="175">
        <v>1</v>
      </c>
      <c r="AD467" s="175">
        <v>2</v>
      </c>
      <c r="AE467" s="175"/>
      <c r="AF467" s="3"/>
      <c r="AG467" s="175"/>
      <c r="AH467" s="175"/>
      <c r="AI467" s="175"/>
      <c r="AJ467" s="175"/>
      <c r="AK467" s="174">
        <v>17</v>
      </c>
    </row>
    <row r="468" spans="1:37" x14ac:dyDescent="0.25">
      <c r="A468" s="175" t="s">
        <v>537</v>
      </c>
      <c r="B468" s="175">
        <v>9</v>
      </c>
      <c r="C468" s="176"/>
      <c r="D468" s="175"/>
      <c r="E468" s="175"/>
      <c r="F468" s="175"/>
      <c r="G468" s="175"/>
      <c r="H468" s="175">
        <v>1</v>
      </c>
      <c r="I468" s="175">
        <v>1</v>
      </c>
      <c r="J468" s="175">
        <v>1</v>
      </c>
      <c r="K468" s="175">
        <v>1</v>
      </c>
      <c r="L468" s="175">
        <v>1</v>
      </c>
      <c r="M468" s="175">
        <v>1</v>
      </c>
      <c r="N468" s="175">
        <v>1</v>
      </c>
      <c r="O468" s="175">
        <v>1</v>
      </c>
      <c r="P468" s="175">
        <v>1</v>
      </c>
      <c r="Q468" s="175">
        <v>1</v>
      </c>
      <c r="R468" s="175">
        <v>2</v>
      </c>
      <c r="S468" s="175">
        <v>2</v>
      </c>
      <c r="T468" s="175">
        <v>1</v>
      </c>
      <c r="U468" s="175">
        <v>1</v>
      </c>
      <c r="V468" s="175">
        <v>2</v>
      </c>
      <c r="W468" s="175">
        <v>1</v>
      </c>
      <c r="X468" s="175">
        <v>1</v>
      </c>
      <c r="Y468" s="175">
        <v>1</v>
      </c>
      <c r="Z468" s="175">
        <v>4</v>
      </c>
      <c r="AA468" s="175">
        <v>2</v>
      </c>
      <c r="AB468" s="175">
        <v>1</v>
      </c>
      <c r="AC468" s="175">
        <v>5</v>
      </c>
      <c r="AD468" s="175">
        <v>1</v>
      </c>
      <c r="AE468" s="175">
        <v>3</v>
      </c>
      <c r="AF468" s="3">
        <v>2</v>
      </c>
      <c r="AG468" s="175">
        <v>12</v>
      </c>
      <c r="AH468" s="175">
        <v>2</v>
      </c>
      <c r="AI468" s="175"/>
      <c r="AJ468" s="175"/>
      <c r="AK468" s="175">
        <v>21</v>
      </c>
    </row>
    <row r="469" spans="1:37" x14ac:dyDescent="0.25">
      <c r="A469" s="175" t="s">
        <v>538</v>
      </c>
      <c r="B469" s="175">
        <v>9</v>
      </c>
      <c r="C469" s="176"/>
      <c r="D469" s="175"/>
      <c r="E469" s="175"/>
      <c r="F469" s="175"/>
      <c r="G469" s="175"/>
      <c r="H469" s="175">
        <v>1</v>
      </c>
      <c r="I469" s="175">
        <v>1</v>
      </c>
      <c r="J469" s="175">
        <v>1</v>
      </c>
      <c r="K469" s="175">
        <v>1</v>
      </c>
      <c r="L469" s="175">
        <v>1</v>
      </c>
      <c r="M469" s="175">
        <v>4</v>
      </c>
      <c r="N469" s="175">
        <v>1</v>
      </c>
      <c r="O469" s="175">
        <v>2</v>
      </c>
      <c r="P469" s="175">
        <v>4</v>
      </c>
      <c r="Q469" s="175">
        <v>2</v>
      </c>
      <c r="R469" s="175">
        <v>1</v>
      </c>
      <c r="S469" s="175">
        <v>3</v>
      </c>
      <c r="T469" s="175">
        <v>13</v>
      </c>
      <c r="U469" s="175">
        <v>1</v>
      </c>
      <c r="V469" s="175">
        <v>5</v>
      </c>
      <c r="W469" s="175">
        <v>3</v>
      </c>
      <c r="X469" s="175">
        <v>1</v>
      </c>
      <c r="Y469" s="175"/>
      <c r="Z469" s="175"/>
      <c r="AA469" s="175"/>
      <c r="AB469" s="175"/>
      <c r="AC469" s="175"/>
      <c r="AD469" s="175"/>
      <c r="AE469" s="175"/>
      <c r="AF469" s="3"/>
      <c r="AG469" s="175"/>
      <c r="AH469" s="175"/>
      <c r="AI469" s="175"/>
      <c r="AJ469" s="175"/>
      <c r="AK469" s="175">
        <v>12</v>
      </c>
    </row>
    <row r="470" spans="1:37" x14ac:dyDescent="0.25">
      <c r="A470" s="175" t="s">
        <v>539</v>
      </c>
      <c r="B470" s="175">
        <v>10</v>
      </c>
      <c r="C470" s="176"/>
      <c r="D470" s="175"/>
      <c r="E470" s="175"/>
      <c r="F470" s="175"/>
      <c r="G470" s="175"/>
      <c r="H470" s="175"/>
      <c r="I470" s="175">
        <v>1</v>
      </c>
      <c r="J470" s="175">
        <v>1</v>
      </c>
      <c r="K470" s="175">
        <v>1</v>
      </c>
      <c r="L470" s="175">
        <v>2</v>
      </c>
      <c r="M470" s="175">
        <v>1</v>
      </c>
      <c r="N470" s="175">
        <v>2</v>
      </c>
      <c r="O470" s="175">
        <v>2</v>
      </c>
      <c r="P470" s="175">
        <v>1</v>
      </c>
      <c r="Q470" s="175">
        <v>1</v>
      </c>
      <c r="R470" s="175">
        <v>1</v>
      </c>
      <c r="S470" s="175">
        <v>10</v>
      </c>
      <c r="T470" s="175">
        <v>1</v>
      </c>
      <c r="U470" s="175">
        <v>1</v>
      </c>
      <c r="V470" s="175">
        <v>2</v>
      </c>
      <c r="W470" s="175">
        <v>3</v>
      </c>
      <c r="X470" s="175">
        <v>2</v>
      </c>
      <c r="Y470" s="175">
        <v>4</v>
      </c>
      <c r="Z470" s="175"/>
      <c r="AA470" s="175"/>
      <c r="AB470" s="175"/>
      <c r="AC470" s="175"/>
      <c r="AD470" s="175"/>
      <c r="AE470" s="175"/>
      <c r="AF470" s="3"/>
      <c r="AG470" s="175"/>
      <c r="AH470" s="175"/>
      <c r="AI470" s="175"/>
      <c r="AJ470" s="175"/>
      <c r="AK470" s="175">
        <v>15</v>
      </c>
    </row>
    <row r="471" spans="1:37" x14ac:dyDescent="0.25">
      <c r="A471" s="175" t="s">
        <v>540</v>
      </c>
      <c r="B471" s="175">
        <v>8</v>
      </c>
      <c r="C471" s="176"/>
      <c r="D471" s="175"/>
      <c r="E471" s="175"/>
      <c r="F471" s="175"/>
      <c r="G471" s="175">
        <v>1</v>
      </c>
      <c r="H471" s="175">
        <v>1</v>
      </c>
      <c r="I471" s="175">
        <v>1</v>
      </c>
      <c r="J471" s="175">
        <v>1</v>
      </c>
      <c r="K471" s="175">
        <v>1</v>
      </c>
      <c r="L471" s="175">
        <v>1</v>
      </c>
      <c r="M471" s="175">
        <v>1</v>
      </c>
      <c r="N471" s="175">
        <v>1</v>
      </c>
      <c r="O471" s="175">
        <v>4</v>
      </c>
      <c r="P471" s="175">
        <v>2</v>
      </c>
      <c r="Q471" s="175">
        <v>2</v>
      </c>
      <c r="R471" s="175">
        <v>2</v>
      </c>
      <c r="S471" s="175">
        <v>1</v>
      </c>
      <c r="T471" s="175">
        <v>2</v>
      </c>
      <c r="U471" s="175">
        <v>2</v>
      </c>
      <c r="V471" s="175">
        <v>5</v>
      </c>
      <c r="W471" s="175">
        <v>3</v>
      </c>
      <c r="X471" s="175">
        <v>8</v>
      </c>
      <c r="Y471" s="175">
        <v>1</v>
      </c>
      <c r="Z471" s="175">
        <v>2</v>
      </c>
      <c r="AA471" s="175">
        <v>4</v>
      </c>
      <c r="AB471" s="175">
        <v>2</v>
      </c>
      <c r="AC471" s="175">
        <v>1</v>
      </c>
      <c r="AD471" s="175"/>
      <c r="AE471" s="175"/>
      <c r="AF471" s="3"/>
      <c r="AG471" s="175"/>
      <c r="AH471" s="175"/>
      <c r="AI471" s="175"/>
      <c r="AJ471" s="175"/>
      <c r="AK471" s="175">
        <v>16</v>
      </c>
    </row>
    <row r="472" spans="1:37" x14ac:dyDescent="0.25">
      <c r="A472" s="175" t="s">
        <v>541</v>
      </c>
      <c r="B472" s="175">
        <v>9</v>
      </c>
      <c r="C472" s="176"/>
      <c r="D472" s="175"/>
      <c r="E472" s="175"/>
      <c r="F472" s="175"/>
      <c r="G472" s="175"/>
      <c r="H472" s="175">
        <v>1</v>
      </c>
      <c r="I472" s="175">
        <v>1</v>
      </c>
      <c r="J472" s="175">
        <v>1</v>
      </c>
      <c r="K472" s="175">
        <v>1</v>
      </c>
      <c r="L472" s="175">
        <v>1</v>
      </c>
      <c r="M472" s="175">
        <v>1</v>
      </c>
      <c r="N472" s="175">
        <v>1</v>
      </c>
      <c r="O472" s="175">
        <v>3</v>
      </c>
      <c r="P472" s="175">
        <v>1</v>
      </c>
      <c r="Q472" s="175">
        <v>3</v>
      </c>
      <c r="R472" s="175">
        <v>1</v>
      </c>
      <c r="S472" s="175">
        <v>3</v>
      </c>
      <c r="T472" s="175">
        <v>2</v>
      </c>
      <c r="U472" s="175">
        <v>3</v>
      </c>
      <c r="V472" s="175">
        <v>3</v>
      </c>
      <c r="W472" s="175">
        <v>2</v>
      </c>
      <c r="X472" s="175">
        <v>1</v>
      </c>
      <c r="Y472" s="175">
        <v>3</v>
      </c>
      <c r="Z472" s="175">
        <v>7</v>
      </c>
      <c r="AA472" s="175">
        <v>8</v>
      </c>
      <c r="AB472" s="175"/>
      <c r="AC472" s="175"/>
      <c r="AD472" s="175"/>
      <c r="AE472" s="175"/>
      <c r="AF472" s="3"/>
      <c r="AG472" s="175"/>
      <c r="AH472" s="175"/>
      <c r="AI472" s="175"/>
      <c r="AJ472" s="175"/>
      <c r="AK472" s="175">
        <v>17</v>
      </c>
    </row>
    <row r="473" spans="1:37" x14ac:dyDescent="0.25">
      <c r="A473" s="176" t="s">
        <v>542</v>
      </c>
      <c r="B473" s="176">
        <v>9</v>
      </c>
      <c r="C473" s="176"/>
      <c r="D473" s="176"/>
      <c r="E473" s="176"/>
      <c r="F473" s="176"/>
      <c r="G473" s="176"/>
      <c r="H473" s="176">
        <v>3</v>
      </c>
      <c r="I473" s="176">
        <v>3</v>
      </c>
      <c r="J473" s="176">
        <v>1</v>
      </c>
      <c r="K473" s="176">
        <v>1</v>
      </c>
      <c r="L473" s="176">
        <v>1</v>
      </c>
      <c r="M473" s="176">
        <v>1</v>
      </c>
      <c r="N473" s="176">
        <v>1</v>
      </c>
      <c r="O473" s="176">
        <v>1</v>
      </c>
      <c r="P473" s="176">
        <v>1</v>
      </c>
      <c r="Q473" s="176">
        <v>2</v>
      </c>
      <c r="R473" s="176">
        <v>1</v>
      </c>
      <c r="S473" s="176">
        <v>1</v>
      </c>
      <c r="T473" s="176">
        <v>1</v>
      </c>
      <c r="U473" s="176">
        <v>2</v>
      </c>
      <c r="V473" s="176">
        <v>1</v>
      </c>
      <c r="W473" s="176">
        <v>2</v>
      </c>
      <c r="X473" s="176">
        <v>7</v>
      </c>
      <c r="Y473" s="176">
        <v>1</v>
      </c>
      <c r="Z473" s="176">
        <v>2</v>
      </c>
      <c r="AA473" s="176">
        <v>17</v>
      </c>
      <c r="AB473" s="176">
        <v>3</v>
      </c>
      <c r="AC473" s="176">
        <v>5</v>
      </c>
      <c r="AD473" s="176"/>
      <c r="AE473" s="176"/>
      <c r="AF473" s="3"/>
      <c r="AG473" s="176"/>
      <c r="AH473" s="176"/>
      <c r="AI473" s="176"/>
      <c r="AJ473" s="176"/>
      <c r="AK473" s="176">
        <v>17</v>
      </c>
    </row>
    <row r="474" spans="1:37" x14ac:dyDescent="0.25">
      <c r="A474" s="176" t="s">
        <v>543</v>
      </c>
      <c r="B474" s="176">
        <v>9</v>
      </c>
      <c r="C474" s="176"/>
      <c r="D474" s="176"/>
      <c r="E474" s="176"/>
      <c r="F474" s="176"/>
      <c r="G474" s="176"/>
      <c r="H474" s="176">
        <v>1</v>
      </c>
      <c r="I474" s="176">
        <v>3</v>
      </c>
      <c r="J474" s="176">
        <v>1</v>
      </c>
      <c r="K474" s="176">
        <v>1</v>
      </c>
      <c r="L474" s="176">
        <v>1</v>
      </c>
      <c r="M474" s="176">
        <v>1</v>
      </c>
      <c r="N474" s="176">
        <v>2</v>
      </c>
      <c r="O474" s="176">
        <v>1</v>
      </c>
      <c r="P474" s="176">
        <v>2</v>
      </c>
      <c r="Q474" s="176">
        <v>1</v>
      </c>
      <c r="R474" s="176">
        <v>2</v>
      </c>
      <c r="S474" s="176">
        <v>1</v>
      </c>
      <c r="T474" s="176">
        <v>2</v>
      </c>
      <c r="U474" s="176">
        <v>1</v>
      </c>
      <c r="V474" s="176">
        <v>4</v>
      </c>
      <c r="W474" s="176">
        <v>1</v>
      </c>
      <c r="X474" s="176">
        <v>5</v>
      </c>
      <c r="Y474" s="176">
        <v>3</v>
      </c>
      <c r="Z474" s="176">
        <v>6</v>
      </c>
      <c r="AA474" s="176">
        <v>3</v>
      </c>
      <c r="AB474" s="176">
        <v>1</v>
      </c>
      <c r="AC474" s="176">
        <v>3</v>
      </c>
      <c r="AD474" s="176">
        <v>5</v>
      </c>
      <c r="AE474" s="176"/>
      <c r="AF474" s="3"/>
      <c r="AG474" s="176"/>
      <c r="AH474" s="176"/>
      <c r="AI474" s="176"/>
      <c r="AJ474" s="176"/>
      <c r="AK474" s="176">
        <v>17</v>
      </c>
    </row>
    <row r="475" spans="1:37" x14ac:dyDescent="0.25">
      <c r="A475" s="176" t="s">
        <v>544</v>
      </c>
      <c r="B475" s="176">
        <v>7</v>
      </c>
      <c r="C475" s="176"/>
      <c r="D475" s="176"/>
      <c r="E475" s="176"/>
      <c r="F475" s="176">
        <v>1</v>
      </c>
      <c r="G475" s="176">
        <v>2</v>
      </c>
      <c r="H475" s="176">
        <v>1</v>
      </c>
      <c r="I475" s="176">
        <v>1</v>
      </c>
      <c r="J475" s="176">
        <v>1</v>
      </c>
      <c r="K475" s="176">
        <v>1</v>
      </c>
      <c r="L475" s="176">
        <v>1</v>
      </c>
      <c r="M475" s="176">
        <v>1</v>
      </c>
      <c r="N475" s="176">
        <v>1</v>
      </c>
      <c r="O475" s="176">
        <v>1</v>
      </c>
      <c r="P475" s="176">
        <v>2</v>
      </c>
      <c r="Q475" s="176">
        <v>2</v>
      </c>
      <c r="R475" s="176">
        <v>2</v>
      </c>
      <c r="S475" s="176">
        <v>1</v>
      </c>
      <c r="T475" s="176">
        <v>2</v>
      </c>
      <c r="U475" s="176">
        <v>1</v>
      </c>
      <c r="V475" s="176">
        <v>1</v>
      </c>
      <c r="W475" s="176">
        <v>1</v>
      </c>
      <c r="X475" s="176">
        <v>1</v>
      </c>
      <c r="Y475" s="176">
        <v>1</v>
      </c>
      <c r="Z475" s="176">
        <v>1</v>
      </c>
      <c r="AA475" s="176">
        <v>4</v>
      </c>
      <c r="AB475" s="176">
        <v>3</v>
      </c>
      <c r="AC475" s="176">
        <v>6</v>
      </c>
      <c r="AD475" s="176">
        <v>11</v>
      </c>
      <c r="AE475" s="176"/>
      <c r="AF475" s="3"/>
      <c r="AG475" s="176"/>
      <c r="AH475" s="176"/>
      <c r="AI475" s="176"/>
      <c r="AJ475" s="176"/>
      <c r="AK475" s="176">
        <v>22</v>
      </c>
    </row>
    <row r="476" spans="1:37" x14ac:dyDescent="0.25">
      <c r="A476" s="176" t="s">
        <v>545</v>
      </c>
      <c r="B476" s="176">
        <v>9</v>
      </c>
      <c r="C476" s="176"/>
      <c r="D476" s="176"/>
      <c r="E476" s="176"/>
      <c r="F476" s="176"/>
      <c r="G476" s="176"/>
      <c r="H476" s="176">
        <v>1</v>
      </c>
      <c r="I476" s="176">
        <v>1</v>
      </c>
      <c r="J476" s="176">
        <v>1</v>
      </c>
      <c r="K476" s="176">
        <v>3</v>
      </c>
      <c r="L476" s="176">
        <v>1</v>
      </c>
      <c r="M476" s="176">
        <v>1</v>
      </c>
      <c r="N476" s="176">
        <v>1</v>
      </c>
      <c r="O476" s="176">
        <v>3</v>
      </c>
      <c r="P476" s="176">
        <v>1</v>
      </c>
      <c r="Q476" s="176">
        <v>1</v>
      </c>
      <c r="R476" s="176">
        <v>2</v>
      </c>
      <c r="S476" s="176">
        <v>2</v>
      </c>
      <c r="T476" s="176">
        <v>5</v>
      </c>
      <c r="U476" s="176">
        <v>1</v>
      </c>
      <c r="V476" s="176">
        <v>1</v>
      </c>
      <c r="W476" s="176">
        <v>2</v>
      </c>
      <c r="X476" s="176">
        <v>2</v>
      </c>
      <c r="Y476" s="176">
        <v>7</v>
      </c>
      <c r="Z476" s="176">
        <v>5</v>
      </c>
      <c r="AA476" s="176">
        <v>5</v>
      </c>
      <c r="AB476" s="176">
        <v>7</v>
      </c>
      <c r="AC476" s="176">
        <v>1</v>
      </c>
      <c r="AD476" s="176"/>
      <c r="AE476" s="176"/>
      <c r="AF476" s="3"/>
      <c r="AG476" s="176"/>
      <c r="AH476" s="176"/>
      <c r="AI476" s="176"/>
      <c r="AJ476" s="176"/>
      <c r="AK476" s="176">
        <v>17</v>
      </c>
    </row>
    <row r="477" spans="1:37" x14ac:dyDescent="0.25">
      <c r="A477" s="176" t="s">
        <v>546</v>
      </c>
      <c r="B477" s="176">
        <v>8</v>
      </c>
      <c r="C477" s="176"/>
      <c r="D477" s="176"/>
      <c r="E477" s="176"/>
      <c r="F477" s="176"/>
      <c r="G477" s="176">
        <v>1</v>
      </c>
      <c r="H477" s="176">
        <v>1</v>
      </c>
      <c r="I477" s="176">
        <v>1</v>
      </c>
      <c r="J477" s="176">
        <v>1</v>
      </c>
      <c r="K477" s="176">
        <v>1</v>
      </c>
      <c r="L477" s="176">
        <v>2</v>
      </c>
      <c r="M477" s="176">
        <v>2</v>
      </c>
      <c r="N477" s="176">
        <v>2</v>
      </c>
      <c r="O477" s="176">
        <v>2</v>
      </c>
      <c r="P477" s="176">
        <v>3</v>
      </c>
      <c r="Q477" s="176">
        <v>1</v>
      </c>
      <c r="R477" s="176">
        <v>1</v>
      </c>
      <c r="S477" s="176">
        <v>1</v>
      </c>
      <c r="T477" s="176">
        <v>2</v>
      </c>
      <c r="U477" s="176">
        <v>1</v>
      </c>
      <c r="V477" s="176">
        <v>3</v>
      </c>
      <c r="W477" s="176">
        <v>3</v>
      </c>
      <c r="X477" s="176">
        <v>3</v>
      </c>
      <c r="Y477" s="176">
        <v>2</v>
      </c>
      <c r="Z477" s="176">
        <v>1</v>
      </c>
      <c r="AA477" s="176">
        <v>5</v>
      </c>
      <c r="AB477" s="176">
        <v>2</v>
      </c>
      <c r="AC477" s="176">
        <v>5</v>
      </c>
      <c r="AD477" s="176">
        <v>5</v>
      </c>
      <c r="AE477" s="176"/>
      <c r="AF477" s="3"/>
      <c r="AG477" s="176"/>
      <c r="AH477" s="176"/>
      <c r="AI477" s="176"/>
      <c r="AJ477" s="176"/>
      <c r="AK477" s="176">
        <v>17</v>
      </c>
    </row>
    <row r="478" spans="1:37" x14ac:dyDescent="0.25">
      <c r="A478" s="176" t="s">
        <v>547</v>
      </c>
      <c r="B478" s="176">
        <v>9</v>
      </c>
      <c r="C478" s="176"/>
      <c r="D478" s="176"/>
      <c r="E478" s="176"/>
      <c r="F478" s="176"/>
      <c r="G478" s="176"/>
      <c r="H478" s="176">
        <v>2</v>
      </c>
      <c r="I478" s="176">
        <v>2</v>
      </c>
      <c r="J478" s="176">
        <v>2</v>
      </c>
      <c r="K478" s="176">
        <v>4</v>
      </c>
      <c r="L478" s="176">
        <v>1</v>
      </c>
      <c r="M478" s="176">
        <v>1</v>
      </c>
      <c r="N478" s="176">
        <v>1</v>
      </c>
      <c r="O478" s="176">
        <v>1</v>
      </c>
      <c r="P478" s="176">
        <v>8</v>
      </c>
      <c r="Q478" s="176">
        <v>1</v>
      </c>
      <c r="R478" s="176">
        <v>1</v>
      </c>
      <c r="S478" s="176">
        <v>1</v>
      </c>
      <c r="T478" s="176">
        <v>1</v>
      </c>
      <c r="U478" s="176">
        <v>2</v>
      </c>
      <c r="V478" s="176">
        <v>1</v>
      </c>
      <c r="W478" s="176">
        <v>4</v>
      </c>
      <c r="X478" s="176">
        <v>2</v>
      </c>
      <c r="Y478" s="176">
        <v>5</v>
      </c>
      <c r="Z478" s="176">
        <v>1</v>
      </c>
      <c r="AA478" s="176">
        <v>1</v>
      </c>
      <c r="AB478" s="176">
        <v>1</v>
      </c>
      <c r="AC478" s="176">
        <v>2</v>
      </c>
      <c r="AD478" s="176">
        <v>6</v>
      </c>
      <c r="AE478" s="176">
        <v>1</v>
      </c>
      <c r="AF478" s="3"/>
      <c r="AG478" s="176"/>
      <c r="AH478" s="176"/>
      <c r="AI478" s="176"/>
      <c r="AJ478" s="176"/>
      <c r="AK478" s="176">
        <v>15</v>
      </c>
    </row>
    <row r="479" spans="1:37" x14ac:dyDescent="0.25">
      <c r="A479" s="181" t="s">
        <v>548</v>
      </c>
      <c r="B479" s="181">
        <v>10</v>
      </c>
      <c r="C479" s="181"/>
      <c r="D479" s="181"/>
      <c r="E479" s="181"/>
      <c r="F479" s="181"/>
      <c r="G479" s="181"/>
      <c r="H479" s="181"/>
      <c r="I479" s="181">
        <v>2</v>
      </c>
      <c r="J479" s="181">
        <v>1</v>
      </c>
      <c r="K479" s="181">
        <v>1</v>
      </c>
      <c r="L479" s="181">
        <v>1</v>
      </c>
      <c r="M479" s="181">
        <v>1</v>
      </c>
      <c r="N479" s="181">
        <v>1</v>
      </c>
      <c r="O479" s="181">
        <v>1</v>
      </c>
      <c r="P479" s="181">
        <v>1</v>
      </c>
      <c r="Q479" s="181">
        <v>3</v>
      </c>
      <c r="R479" s="181">
        <v>6</v>
      </c>
      <c r="S479" s="181">
        <v>1</v>
      </c>
      <c r="T479" s="181">
        <v>1</v>
      </c>
      <c r="U479" s="181">
        <v>4</v>
      </c>
      <c r="V479" s="181">
        <v>1</v>
      </c>
      <c r="W479" s="181">
        <v>2</v>
      </c>
      <c r="X479" s="181">
        <v>4</v>
      </c>
      <c r="Y479" s="181">
        <v>3</v>
      </c>
      <c r="Z479" s="181">
        <v>1</v>
      </c>
      <c r="AA479" s="181">
        <v>2</v>
      </c>
      <c r="AB479" s="181">
        <v>3</v>
      </c>
      <c r="AC479" s="181">
        <v>1</v>
      </c>
      <c r="AD479" s="181">
        <v>4</v>
      </c>
      <c r="AE479" s="181"/>
      <c r="AF479" s="3"/>
      <c r="AG479" s="181"/>
      <c r="AH479" s="181"/>
      <c r="AI479" s="181"/>
      <c r="AJ479" s="181"/>
      <c r="AK479" s="181">
        <v>15</v>
      </c>
    </row>
    <row r="480" spans="1:37" x14ac:dyDescent="0.25">
      <c r="A480" s="181" t="s">
        <v>549</v>
      </c>
      <c r="B480" s="181">
        <v>8</v>
      </c>
      <c r="C480" s="181"/>
      <c r="D480" s="181"/>
      <c r="E480" s="181"/>
      <c r="F480" s="181"/>
      <c r="G480" s="181">
        <v>1</v>
      </c>
      <c r="H480" s="181">
        <v>1</v>
      </c>
      <c r="I480" s="181">
        <v>1</v>
      </c>
      <c r="J480" s="181">
        <v>2</v>
      </c>
      <c r="K480" s="181">
        <v>1</v>
      </c>
      <c r="L480" s="181">
        <v>1</v>
      </c>
      <c r="M480" s="181">
        <v>1</v>
      </c>
      <c r="N480" s="181">
        <v>1</v>
      </c>
      <c r="O480" s="181">
        <v>2</v>
      </c>
      <c r="P480" s="181">
        <v>2</v>
      </c>
      <c r="Q480" s="181">
        <v>2</v>
      </c>
      <c r="R480" s="181">
        <v>4</v>
      </c>
      <c r="S480" s="181">
        <v>1</v>
      </c>
      <c r="T480" s="181">
        <v>1</v>
      </c>
      <c r="U480" s="181">
        <v>3</v>
      </c>
      <c r="V480" s="181">
        <v>5</v>
      </c>
      <c r="W480" s="181">
        <v>1</v>
      </c>
      <c r="X480" s="181">
        <v>9</v>
      </c>
      <c r="Y480" s="181">
        <v>1</v>
      </c>
      <c r="Z480" s="181">
        <v>3</v>
      </c>
      <c r="AA480" s="181">
        <v>4</v>
      </c>
      <c r="AB480" s="181">
        <v>2</v>
      </c>
      <c r="AC480" s="181">
        <v>4</v>
      </c>
      <c r="AD480" s="181">
        <v>2</v>
      </c>
      <c r="AE480" s="181">
        <v>2</v>
      </c>
      <c r="AF480" s="3"/>
      <c r="AG480" s="181"/>
      <c r="AH480" s="181"/>
      <c r="AI480" s="181"/>
      <c r="AJ480" s="181"/>
      <c r="AK480" s="181">
        <v>17</v>
      </c>
    </row>
    <row r="481" spans="1:37" x14ac:dyDescent="0.25">
      <c r="A481" s="181" t="s">
        <v>550</v>
      </c>
      <c r="B481" s="181">
        <v>8</v>
      </c>
      <c r="C481" s="181"/>
      <c r="D481" s="181"/>
      <c r="E481" s="181"/>
      <c r="F481" s="181"/>
      <c r="G481" s="181">
        <v>2</v>
      </c>
      <c r="H481" s="181">
        <v>1</v>
      </c>
      <c r="I481" s="181">
        <v>1</v>
      </c>
      <c r="J481" s="181">
        <v>1</v>
      </c>
      <c r="K481" s="181">
        <v>3</v>
      </c>
      <c r="L481" s="181">
        <v>2</v>
      </c>
      <c r="M481" s="181">
        <v>1</v>
      </c>
      <c r="N481" s="181">
        <v>1</v>
      </c>
      <c r="O481" s="181">
        <v>3</v>
      </c>
      <c r="P481" s="181">
        <v>1</v>
      </c>
      <c r="Q481" s="181">
        <v>1</v>
      </c>
      <c r="R481" s="181">
        <v>2</v>
      </c>
      <c r="S481" s="181">
        <v>1</v>
      </c>
      <c r="T481" s="181">
        <v>3</v>
      </c>
      <c r="U481" s="181">
        <v>1</v>
      </c>
      <c r="V481" s="181">
        <v>2</v>
      </c>
      <c r="W481" s="181">
        <v>4</v>
      </c>
      <c r="X481" s="181">
        <v>4</v>
      </c>
      <c r="Y481" s="181">
        <v>3</v>
      </c>
      <c r="Z481" s="181">
        <v>1</v>
      </c>
      <c r="AA481" s="181">
        <v>1</v>
      </c>
      <c r="AB481" s="181">
        <v>3</v>
      </c>
      <c r="AC481" s="181"/>
      <c r="AD481" s="181"/>
      <c r="AE481" s="181"/>
      <c r="AF481" s="3"/>
      <c r="AG481" s="181"/>
      <c r="AH481" s="181"/>
      <c r="AI481" s="181"/>
      <c r="AJ481" s="181"/>
      <c r="AK481" s="181">
        <v>17</v>
      </c>
    </row>
    <row r="482" spans="1:37" x14ac:dyDescent="0.25">
      <c r="A482" s="181" t="s">
        <v>551</v>
      </c>
      <c r="B482" s="181">
        <v>8</v>
      </c>
      <c r="C482" s="181"/>
      <c r="D482" s="181"/>
      <c r="E482" s="181"/>
      <c r="F482" s="181"/>
      <c r="G482" s="181">
        <v>1</v>
      </c>
      <c r="H482" s="181">
        <v>1</v>
      </c>
      <c r="I482" s="181">
        <v>1</v>
      </c>
      <c r="J482" s="181">
        <v>1</v>
      </c>
      <c r="K482" s="181">
        <v>3</v>
      </c>
      <c r="L482" s="181">
        <v>2</v>
      </c>
      <c r="M482" s="181">
        <v>2</v>
      </c>
      <c r="N482" s="181">
        <v>1</v>
      </c>
      <c r="O482" s="181">
        <v>1</v>
      </c>
      <c r="P482" s="181">
        <v>1</v>
      </c>
      <c r="Q482" s="181">
        <v>1</v>
      </c>
      <c r="R482" s="181">
        <v>1</v>
      </c>
      <c r="S482" s="181">
        <v>1</v>
      </c>
      <c r="T482" s="181">
        <v>1</v>
      </c>
      <c r="U482" s="181">
        <v>1</v>
      </c>
      <c r="V482" s="181">
        <v>1</v>
      </c>
      <c r="W482" s="181">
        <v>2</v>
      </c>
      <c r="X482" s="181">
        <v>1</v>
      </c>
      <c r="Y482" s="181">
        <v>1</v>
      </c>
      <c r="Z482" s="181">
        <v>2</v>
      </c>
      <c r="AA482" s="181">
        <v>5</v>
      </c>
      <c r="AB482" s="181">
        <v>1</v>
      </c>
      <c r="AC482" s="181">
        <v>4</v>
      </c>
      <c r="AD482" s="181">
        <v>2</v>
      </c>
      <c r="AE482" s="181">
        <v>1</v>
      </c>
      <c r="AF482" s="3">
        <v>3</v>
      </c>
      <c r="AG482" s="181">
        <v>4</v>
      </c>
      <c r="AH482" s="181">
        <v>15</v>
      </c>
      <c r="AI482" s="181"/>
      <c r="AJ482" s="181"/>
      <c r="AK482" s="181">
        <v>20</v>
      </c>
    </row>
    <row r="483" spans="1:37" x14ac:dyDescent="0.25">
      <c r="A483" s="181" t="s">
        <v>552</v>
      </c>
      <c r="B483" s="181">
        <v>9</v>
      </c>
      <c r="C483" s="181"/>
      <c r="D483" s="181"/>
      <c r="E483" s="181"/>
      <c r="F483" s="181"/>
      <c r="G483" s="181"/>
      <c r="H483" s="181">
        <v>1</v>
      </c>
      <c r="I483" s="181">
        <v>2</v>
      </c>
      <c r="J483" s="181">
        <v>1</v>
      </c>
      <c r="K483" s="181">
        <v>1</v>
      </c>
      <c r="L483" s="181">
        <v>1</v>
      </c>
      <c r="M483" s="181">
        <v>2</v>
      </c>
      <c r="N483" s="181">
        <v>3</v>
      </c>
      <c r="O483" s="181">
        <v>1</v>
      </c>
      <c r="P483" s="181">
        <v>1</v>
      </c>
      <c r="Q483" s="181">
        <v>1</v>
      </c>
      <c r="R483" s="181">
        <v>1</v>
      </c>
      <c r="S483" s="181">
        <v>3</v>
      </c>
      <c r="T483" s="181">
        <v>1</v>
      </c>
      <c r="U483" s="181">
        <v>2</v>
      </c>
      <c r="V483" s="181">
        <v>6</v>
      </c>
      <c r="W483" s="181">
        <v>4</v>
      </c>
      <c r="X483" s="181">
        <v>1</v>
      </c>
      <c r="Y483" s="181">
        <v>3</v>
      </c>
      <c r="Z483" s="181">
        <v>4</v>
      </c>
      <c r="AA483" s="181">
        <v>7</v>
      </c>
      <c r="AB483" s="181">
        <v>2</v>
      </c>
      <c r="AC483" s="181">
        <v>3</v>
      </c>
      <c r="AD483" s="181"/>
      <c r="AE483" s="181"/>
      <c r="AF483" s="3"/>
      <c r="AG483" s="181"/>
      <c r="AH483" s="181"/>
      <c r="AI483" s="181"/>
      <c r="AJ483" s="181"/>
      <c r="AK483" s="181">
        <v>15</v>
      </c>
    </row>
    <row r="484" spans="1:37" x14ac:dyDescent="0.25">
      <c r="A484" s="181" t="s">
        <v>553</v>
      </c>
      <c r="B484" s="181">
        <v>7</v>
      </c>
      <c r="C484" s="181"/>
      <c r="D484" s="181"/>
      <c r="E484" s="181"/>
      <c r="F484" s="181">
        <v>2</v>
      </c>
      <c r="G484" s="181">
        <v>1</v>
      </c>
      <c r="H484" s="181">
        <v>1</v>
      </c>
      <c r="I484" s="181">
        <v>2</v>
      </c>
      <c r="J484" s="181">
        <v>1</v>
      </c>
      <c r="K484" s="181">
        <v>1</v>
      </c>
      <c r="L484" s="181">
        <v>2</v>
      </c>
      <c r="M484" s="181">
        <v>1</v>
      </c>
      <c r="N484" s="181">
        <v>2</v>
      </c>
      <c r="O484" s="181">
        <v>1</v>
      </c>
      <c r="P484" s="181">
        <v>3</v>
      </c>
      <c r="Q484" s="181">
        <v>1</v>
      </c>
      <c r="R484" s="181">
        <v>2</v>
      </c>
      <c r="S484" s="181">
        <v>4</v>
      </c>
      <c r="T484" s="181">
        <v>2</v>
      </c>
      <c r="U484" s="181">
        <v>1</v>
      </c>
      <c r="V484" s="181">
        <v>1</v>
      </c>
      <c r="W484" s="181">
        <v>2</v>
      </c>
      <c r="X484" s="181">
        <v>2</v>
      </c>
      <c r="Y484" s="181">
        <v>3</v>
      </c>
      <c r="Z484" s="181">
        <v>3</v>
      </c>
      <c r="AA484" s="181">
        <v>1</v>
      </c>
      <c r="AB484" s="181">
        <v>5</v>
      </c>
      <c r="AC484" s="181">
        <v>1</v>
      </c>
      <c r="AD484" s="181">
        <v>1</v>
      </c>
      <c r="AE484" s="181">
        <v>9</v>
      </c>
      <c r="AF484" s="3">
        <v>4</v>
      </c>
      <c r="AG484" s="181"/>
      <c r="AH484" s="181"/>
      <c r="AI484" s="181"/>
      <c r="AJ484" s="181"/>
      <c r="AK484" s="181">
        <v>18</v>
      </c>
    </row>
    <row r="485" spans="1:37" x14ac:dyDescent="0.25">
      <c r="A485" s="181" t="s">
        <v>554</v>
      </c>
      <c r="B485" s="181">
        <v>9</v>
      </c>
      <c r="C485" s="181"/>
      <c r="D485" s="181"/>
      <c r="E485" s="181"/>
      <c r="F485" s="181"/>
      <c r="G485" s="181"/>
      <c r="H485" s="181">
        <v>1</v>
      </c>
      <c r="I485" s="181">
        <v>3</v>
      </c>
      <c r="J485" s="181">
        <v>1</v>
      </c>
      <c r="K485" s="181">
        <v>1</v>
      </c>
      <c r="L485" s="181">
        <v>2</v>
      </c>
      <c r="M485" s="181">
        <v>2</v>
      </c>
      <c r="N485" s="181">
        <v>2</v>
      </c>
      <c r="O485" s="181">
        <v>1</v>
      </c>
      <c r="P485" s="181">
        <v>1</v>
      </c>
      <c r="Q485" s="181">
        <v>1</v>
      </c>
      <c r="R485" s="181">
        <v>2</v>
      </c>
      <c r="S485" s="181">
        <v>3</v>
      </c>
      <c r="T485" s="181">
        <v>1</v>
      </c>
      <c r="U485" s="181">
        <v>4</v>
      </c>
      <c r="V485" s="181">
        <v>4</v>
      </c>
      <c r="W485" s="181">
        <v>4</v>
      </c>
      <c r="X485" s="181">
        <v>7</v>
      </c>
      <c r="Y485" s="181">
        <v>1</v>
      </c>
      <c r="Z485" s="181">
        <v>1</v>
      </c>
      <c r="AA485" s="181">
        <v>2</v>
      </c>
      <c r="AB485" s="181">
        <v>1</v>
      </c>
      <c r="AC485" s="181">
        <v>1</v>
      </c>
      <c r="AD485" s="181">
        <v>11</v>
      </c>
      <c r="AE485" s="181"/>
      <c r="AF485" s="3"/>
      <c r="AG485" s="181"/>
      <c r="AH485" s="181"/>
      <c r="AI485" s="181"/>
      <c r="AJ485" s="181"/>
      <c r="AK485" s="181">
        <v>15</v>
      </c>
    </row>
    <row r="486" spans="1:37" x14ac:dyDescent="0.25">
      <c r="A486" s="181" t="s">
        <v>555</v>
      </c>
      <c r="B486" s="181">
        <v>9</v>
      </c>
      <c r="C486" s="181"/>
      <c r="D486" s="181"/>
      <c r="E486" s="181"/>
      <c r="F486" s="181"/>
      <c r="G486" s="181"/>
      <c r="H486" s="181">
        <v>1</v>
      </c>
      <c r="I486" s="181">
        <v>1</v>
      </c>
      <c r="J486" s="181">
        <v>1</v>
      </c>
      <c r="K486" s="181">
        <v>2</v>
      </c>
      <c r="L486" s="181">
        <v>1</v>
      </c>
      <c r="M486" s="181">
        <v>1</v>
      </c>
      <c r="N486" s="181">
        <v>2</v>
      </c>
      <c r="O486" s="181">
        <v>1</v>
      </c>
      <c r="P486" s="181">
        <v>5</v>
      </c>
      <c r="Q486" s="181">
        <v>2</v>
      </c>
      <c r="R486" s="181">
        <v>3</v>
      </c>
      <c r="S486" s="181">
        <v>1</v>
      </c>
      <c r="T486" s="181">
        <v>3</v>
      </c>
      <c r="U486" s="181">
        <v>2</v>
      </c>
      <c r="V486" s="181">
        <v>1</v>
      </c>
      <c r="W486" s="181">
        <v>2</v>
      </c>
      <c r="X486" s="181">
        <v>5</v>
      </c>
      <c r="Y486" s="181">
        <v>3</v>
      </c>
      <c r="Z486" s="181">
        <v>2</v>
      </c>
      <c r="AA486" s="181"/>
      <c r="AB486" s="181"/>
      <c r="AC486" s="181"/>
      <c r="AD486" s="181"/>
      <c r="AE486" s="181"/>
      <c r="AF486" s="3"/>
      <c r="AG486" s="181"/>
      <c r="AH486" s="181"/>
      <c r="AI486" s="181"/>
      <c r="AJ486" s="181"/>
      <c r="AK486" s="181">
        <v>16</v>
      </c>
    </row>
    <row r="487" spans="1:37" x14ac:dyDescent="0.25">
      <c r="A487" s="181" t="s">
        <v>556</v>
      </c>
      <c r="B487" s="181">
        <v>8</v>
      </c>
      <c r="C487" s="181"/>
      <c r="D487" s="181"/>
      <c r="E487" s="181"/>
      <c r="F487" s="181"/>
      <c r="G487" s="181">
        <v>1</v>
      </c>
      <c r="H487" s="181">
        <v>2</v>
      </c>
      <c r="I487" s="181">
        <v>2</v>
      </c>
      <c r="J487" s="181">
        <v>1</v>
      </c>
      <c r="K487" s="181">
        <v>3</v>
      </c>
      <c r="L487" s="181">
        <v>1</v>
      </c>
      <c r="M487" s="181">
        <v>4</v>
      </c>
      <c r="N487" s="181">
        <v>1</v>
      </c>
      <c r="O487" s="181">
        <v>1</v>
      </c>
      <c r="P487" s="181">
        <v>5</v>
      </c>
      <c r="Q487" s="181">
        <v>3</v>
      </c>
      <c r="R487" s="181">
        <v>1</v>
      </c>
      <c r="S487" s="181">
        <v>3</v>
      </c>
      <c r="T487" s="181">
        <v>1</v>
      </c>
      <c r="U487" s="181">
        <v>1</v>
      </c>
      <c r="V487" s="181">
        <v>3</v>
      </c>
      <c r="W487" s="181">
        <v>6</v>
      </c>
      <c r="X487" s="181">
        <v>1</v>
      </c>
      <c r="Y487" s="181">
        <v>1</v>
      </c>
      <c r="Z487" s="181">
        <v>2</v>
      </c>
      <c r="AA487" s="181">
        <v>1</v>
      </c>
      <c r="AB487" s="181">
        <v>2</v>
      </c>
      <c r="AC487" s="181">
        <v>1</v>
      </c>
      <c r="AD487" s="181">
        <v>2</v>
      </c>
      <c r="AE487" s="181">
        <v>4</v>
      </c>
      <c r="AF487" s="3"/>
      <c r="AG487" s="181"/>
      <c r="AH487" s="181"/>
      <c r="AI487" s="181"/>
      <c r="AJ487" s="181"/>
      <c r="AK487" s="181">
        <v>15</v>
      </c>
    </row>
    <row r="488" spans="1:37" x14ac:dyDescent="0.25">
      <c r="A488" s="181" t="s">
        <v>557</v>
      </c>
      <c r="B488" s="181">
        <v>9</v>
      </c>
      <c r="C488" s="181"/>
      <c r="D488" s="181"/>
      <c r="E488" s="181"/>
      <c r="F488" s="181"/>
      <c r="G488" s="181"/>
      <c r="H488" s="181">
        <v>1</v>
      </c>
      <c r="I488" s="181">
        <v>2</v>
      </c>
      <c r="J488" s="181">
        <v>1</v>
      </c>
      <c r="K488" s="181">
        <v>2</v>
      </c>
      <c r="L488" s="181">
        <v>3</v>
      </c>
      <c r="M488" s="181">
        <v>1</v>
      </c>
      <c r="N488" s="181">
        <v>2</v>
      </c>
      <c r="O488" s="181">
        <v>1</v>
      </c>
      <c r="P488" s="181">
        <v>3</v>
      </c>
      <c r="Q488" s="181">
        <v>2</v>
      </c>
      <c r="R488" s="181">
        <v>2</v>
      </c>
      <c r="S488" s="181">
        <v>3</v>
      </c>
      <c r="T488" s="181">
        <v>3</v>
      </c>
      <c r="U488" s="181">
        <v>1</v>
      </c>
      <c r="V488" s="181">
        <v>4</v>
      </c>
      <c r="W488" s="181">
        <v>1</v>
      </c>
      <c r="X488" s="181">
        <v>2</v>
      </c>
      <c r="Y488" s="181">
        <v>2</v>
      </c>
      <c r="Z488" s="181">
        <v>1</v>
      </c>
      <c r="AA488" s="181">
        <v>5</v>
      </c>
      <c r="AB488" s="181"/>
      <c r="AC488" s="181"/>
      <c r="AD488" s="181"/>
      <c r="AE488" s="181"/>
      <c r="AF488" s="3"/>
      <c r="AG488" s="181"/>
      <c r="AH488" s="181"/>
      <c r="AI488" s="181"/>
      <c r="AJ488" s="181"/>
      <c r="AK488" s="181">
        <v>14</v>
      </c>
    </row>
    <row r="489" spans="1:37" x14ac:dyDescent="0.25">
      <c r="A489" s="181" t="s">
        <v>558</v>
      </c>
      <c r="B489" s="181">
        <v>10</v>
      </c>
      <c r="C489" s="181"/>
      <c r="D489" s="181"/>
      <c r="E489" s="181"/>
      <c r="F489" s="181"/>
      <c r="G489" s="181"/>
      <c r="H489" s="181"/>
      <c r="I489" s="181">
        <v>1</v>
      </c>
      <c r="J489" s="181">
        <v>1</v>
      </c>
      <c r="K489" s="181">
        <v>1</v>
      </c>
      <c r="L489" s="181">
        <v>1</v>
      </c>
      <c r="M489" s="181">
        <v>1</v>
      </c>
      <c r="N489" s="181">
        <v>1</v>
      </c>
      <c r="O489" s="181">
        <v>1</v>
      </c>
      <c r="P489" s="181">
        <v>1</v>
      </c>
      <c r="Q489" s="181">
        <v>2</v>
      </c>
      <c r="R489" s="181">
        <v>2</v>
      </c>
      <c r="S489" s="181">
        <v>1</v>
      </c>
      <c r="T489" s="181">
        <v>1</v>
      </c>
      <c r="U489" s="181">
        <v>2</v>
      </c>
      <c r="V489" s="181">
        <v>2</v>
      </c>
      <c r="W489" s="181">
        <v>5</v>
      </c>
      <c r="X489" s="181">
        <v>5</v>
      </c>
      <c r="Y489" s="181">
        <v>2</v>
      </c>
      <c r="Z489" s="181">
        <v>1</v>
      </c>
      <c r="AA489" s="181">
        <v>2</v>
      </c>
      <c r="AB489" s="181">
        <v>7</v>
      </c>
      <c r="AC489" s="181">
        <v>1</v>
      </c>
      <c r="AD489" s="181">
        <v>12</v>
      </c>
      <c r="AE489" s="181"/>
      <c r="AF489" s="3"/>
      <c r="AG489" s="181"/>
      <c r="AH489" s="181"/>
      <c r="AI489" s="181"/>
      <c r="AJ489" s="181"/>
      <c r="AK489" s="181">
        <v>17</v>
      </c>
    </row>
    <row r="490" spans="1:37" x14ac:dyDescent="0.25">
      <c r="A490" s="181" t="s">
        <v>559</v>
      </c>
      <c r="B490" s="181">
        <v>9</v>
      </c>
      <c r="C490" s="181"/>
      <c r="D490" s="181"/>
      <c r="E490" s="181"/>
      <c r="F490" s="181"/>
      <c r="G490" s="181"/>
      <c r="H490" s="181">
        <v>2</v>
      </c>
      <c r="I490" s="181">
        <v>1</v>
      </c>
      <c r="J490" s="181">
        <v>3</v>
      </c>
      <c r="K490" s="181">
        <v>2</v>
      </c>
      <c r="L490" s="181">
        <v>2</v>
      </c>
      <c r="M490" s="181">
        <v>2</v>
      </c>
      <c r="N490" s="181">
        <v>3</v>
      </c>
      <c r="O490" s="181">
        <v>1</v>
      </c>
      <c r="P490" s="181">
        <v>2</v>
      </c>
      <c r="Q490" s="181">
        <v>1</v>
      </c>
      <c r="R490" s="181">
        <v>5</v>
      </c>
      <c r="S490" s="181">
        <v>1</v>
      </c>
      <c r="T490" s="181">
        <v>1</v>
      </c>
      <c r="U490" s="181">
        <v>1</v>
      </c>
      <c r="V490" s="181">
        <v>1</v>
      </c>
      <c r="W490" s="181">
        <v>3</v>
      </c>
      <c r="X490" s="181">
        <v>1</v>
      </c>
      <c r="Y490" s="181">
        <v>3</v>
      </c>
      <c r="Z490" s="181">
        <v>1</v>
      </c>
      <c r="AA490" s="181">
        <v>11</v>
      </c>
      <c r="AB490" s="181">
        <v>7</v>
      </c>
      <c r="AC490" s="181">
        <v>2</v>
      </c>
      <c r="AD490" s="181"/>
      <c r="AE490" s="181"/>
      <c r="AF490" s="3"/>
      <c r="AG490" s="181"/>
      <c r="AH490" s="181"/>
      <c r="AI490" s="181"/>
      <c r="AJ490" s="181"/>
      <c r="AK490" s="181">
        <v>15</v>
      </c>
    </row>
    <row r="491" spans="1:37" x14ac:dyDescent="0.25">
      <c r="A491" s="181" t="s">
        <v>560</v>
      </c>
      <c r="B491" s="181">
        <v>9</v>
      </c>
      <c r="C491" s="181"/>
      <c r="D491" s="181"/>
      <c r="E491" s="181"/>
      <c r="F491" s="181"/>
      <c r="G491" s="181"/>
      <c r="H491" s="181">
        <v>1</v>
      </c>
      <c r="I491" s="181">
        <v>2</v>
      </c>
      <c r="J491" s="181">
        <v>1</v>
      </c>
      <c r="K491" s="181">
        <v>1</v>
      </c>
      <c r="L491" s="181">
        <v>2</v>
      </c>
      <c r="M491" s="181">
        <v>1</v>
      </c>
      <c r="N491" s="181">
        <v>2</v>
      </c>
      <c r="O491" s="181">
        <v>2</v>
      </c>
      <c r="P491" s="181">
        <v>1</v>
      </c>
      <c r="Q491" s="181">
        <v>1</v>
      </c>
      <c r="R491" s="181">
        <v>1</v>
      </c>
      <c r="S491" s="181">
        <v>2</v>
      </c>
      <c r="T491" s="181">
        <v>2</v>
      </c>
      <c r="U491" s="181">
        <v>1</v>
      </c>
      <c r="V491" s="181">
        <v>2</v>
      </c>
      <c r="W491" s="181">
        <v>2</v>
      </c>
      <c r="X491" s="181">
        <v>1</v>
      </c>
      <c r="Y491" s="181">
        <v>2</v>
      </c>
      <c r="Z491" s="181">
        <v>4</v>
      </c>
      <c r="AA491" s="181">
        <v>1</v>
      </c>
      <c r="AB491" s="181">
        <v>6</v>
      </c>
      <c r="AC491" s="181">
        <v>8</v>
      </c>
      <c r="AD491" s="181">
        <v>2</v>
      </c>
      <c r="AE491" s="181"/>
      <c r="AF491" s="3"/>
      <c r="AG491" s="181"/>
      <c r="AH491" s="181"/>
      <c r="AI491" s="181"/>
      <c r="AJ491" s="181"/>
      <c r="AK491" s="181">
        <v>18</v>
      </c>
    </row>
    <row r="492" spans="1:37" x14ac:dyDescent="0.25">
      <c r="A492" s="181" t="s">
        <v>561</v>
      </c>
      <c r="B492" s="181">
        <v>8</v>
      </c>
      <c r="C492" s="181"/>
      <c r="D492" s="181"/>
      <c r="E492" s="181"/>
      <c r="F492" s="181"/>
      <c r="G492" s="181">
        <v>1</v>
      </c>
      <c r="H492" s="181">
        <v>1</v>
      </c>
      <c r="I492" s="181">
        <v>1</v>
      </c>
      <c r="J492" s="181">
        <v>2</v>
      </c>
      <c r="K492" s="181">
        <v>1</v>
      </c>
      <c r="L492" s="181">
        <v>1</v>
      </c>
      <c r="M492" s="181">
        <v>1</v>
      </c>
      <c r="N492" s="181">
        <v>3</v>
      </c>
      <c r="O492" s="181">
        <v>2</v>
      </c>
      <c r="P492" s="181">
        <v>1</v>
      </c>
      <c r="Q492" s="181">
        <v>5</v>
      </c>
      <c r="R492" s="181">
        <v>2</v>
      </c>
      <c r="S492" s="181">
        <v>3</v>
      </c>
      <c r="T492" s="181">
        <v>4</v>
      </c>
      <c r="U492" s="181">
        <v>1</v>
      </c>
      <c r="V492" s="181">
        <v>1</v>
      </c>
      <c r="W492" s="181">
        <v>3</v>
      </c>
      <c r="X492" s="181">
        <v>2</v>
      </c>
      <c r="Y492" s="181">
        <v>4</v>
      </c>
      <c r="Z492" s="181">
        <v>9</v>
      </c>
      <c r="AA492" s="181">
        <v>5</v>
      </c>
      <c r="AB492" s="181">
        <v>2</v>
      </c>
      <c r="AC492" s="181">
        <v>3</v>
      </c>
      <c r="AD492" s="181">
        <v>2</v>
      </c>
      <c r="AE492" s="181">
        <v>5</v>
      </c>
      <c r="AF492" s="3"/>
      <c r="AG492" s="181"/>
      <c r="AH492" s="181"/>
      <c r="AI492" s="181"/>
      <c r="AJ492" s="181"/>
      <c r="AK492" s="181">
        <v>16</v>
      </c>
    </row>
    <row r="493" spans="1:37" x14ac:dyDescent="0.25">
      <c r="A493" s="181" t="s">
        <v>562</v>
      </c>
      <c r="B493" s="181">
        <v>9</v>
      </c>
      <c r="C493" s="181"/>
      <c r="D493" s="181"/>
      <c r="E493" s="181"/>
      <c r="F493" s="181"/>
      <c r="G493" s="181"/>
      <c r="H493" s="181">
        <v>1</v>
      </c>
      <c r="I493" s="181">
        <v>1</v>
      </c>
      <c r="J493" s="181">
        <v>3</v>
      </c>
      <c r="K493" s="181">
        <v>1</v>
      </c>
      <c r="L493" s="181">
        <v>2</v>
      </c>
      <c r="M493" s="181">
        <v>1</v>
      </c>
      <c r="N493" s="181">
        <v>3</v>
      </c>
      <c r="O493" s="181">
        <v>1</v>
      </c>
      <c r="P493" s="181">
        <v>1</v>
      </c>
      <c r="Q493" s="181">
        <v>3</v>
      </c>
      <c r="R493" s="181">
        <v>2</v>
      </c>
      <c r="S493" s="181">
        <v>2</v>
      </c>
      <c r="T493" s="181">
        <v>1</v>
      </c>
      <c r="U493" s="181">
        <v>4</v>
      </c>
      <c r="V493" s="181">
        <v>1</v>
      </c>
      <c r="W493" s="181">
        <v>3</v>
      </c>
      <c r="X493" s="181">
        <v>5</v>
      </c>
      <c r="Y493" s="181">
        <v>1</v>
      </c>
      <c r="Z493" s="181">
        <v>1</v>
      </c>
      <c r="AA493" s="181">
        <v>3</v>
      </c>
      <c r="AB493" s="181">
        <v>7</v>
      </c>
      <c r="AC493" s="181">
        <v>3</v>
      </c>
      <c r="AD493" s="181">
        <v>1</v>
      </c>
      <c r="AE493" s="181">
        <v>1</v>
      </c>
      <c r="AF493" s="3">
        <v>6</v>
      </c>
      <c r="AG493" s="181">
        <v>2</v>
      </c>
      <c r="AH493" s="181">
        <v>3</v>
      </c>
      <c r="AI493" s="181"/>
      <c r="AJ493" s="181"/>
      <c r="AK493" s="181">
        <v>16</v>
      </c>
    </row>
    <row r="494" spans="1:37" x14ac:dyDescent="0.25">
      <c r="A494" s="181" t="s">
        <v>563</v>
      </c>
      <c r="B494" s="181">
        <v>10</v>
      </c>
      <c r="C494" s="181"/>
      <c r="D494" s="181"/>
      <c r="E494" s="181"/>
      <c r="F494" s="181"/>
      <c r="G494" s="181"/>
      <c r="H494" s="181"/>
      <c r="I494" s="181">
        <v>1</v>
      </c>
      <c r="J494" s="181">
        <v>1</v>
      </c>
      <c r="K494" s="181">
        <v>2</v>
      </c>
      <c r="L494" s="181">
        <v>2</v>
      </c>
      <c r="M494" s="181">
        <v>3</v>
      </c>
      <c r="N494" s="181">
        <v>1</v>
      </c>
      <c r="O494" s="181">
        <v>1</v>
      </c>
      <c r="P494" s="181">
        <v>2</v>
      </c>
      <c r="Q494" s="181">
        <v>2</v>
      </c>
      <c r="R494" s="181">
        <v>4</v>
      </c>
      <c r="S494" s="181">
        <v>2</v>
      </c>
      <c r="T494" s="181">
        <v>1</v>
      </c>
      <c r="U494" s="181">
        <v>10</v>
      </c>
      <c r="V494" s="181">
        <v>6</v>
      </c>
      <c r="W494" s="181">
        <v>1</v>
      </c>
      <c r="X494" s="181">
        <v>1</v>
      </c>
      <c r="Y494" s="181">
        <v>4</v>
      </c>
      <c r="Z494" s="181">
        <v>2</v>
      </c>
      <c r="AA494" s="181">
        <v>1</v>
      </c>
      <c r="AB494" s="181">
        <v>15</v>
      </c>
      <c r="AC494" s="181"/>
      <c r="AD494" s="181"/>
      <c r="AE494" s="181"/>
      <c r="AF494" s="3"/>
      <c r="AG494" s="181"/>
      <c r="AH494" s="181"/>
      <c r="AI494" s="181"/>
      <c r="AJ494" s="181"/>
      <c r="AK494" s="181">
        <v>12</v>
      </c>
    </row>
    <row r="495" spans="1:37" x14ac:dyDescent="0.25">
      <c r="A495" s="181" t="s">
        <v>564</v>
      </c>
      <c r="B495" s="181">
        <v>9</v>
      </c>
      <c r="C495" s="181"/>
      <c r="D495" s="181"/>
      <c r="E495" s="181"/>
      <c r="F495" s="181"/>
      <c r="G495" s="181"/>
      <c r="H495" s="181">
        <v>1</v>
      </c>
      <c r="I495" s="181">
        <v>3</v>
      </c>
      <c r="J495" s="181">
        <v>1</v>
      </c>
      <c r="K495" s="181">
        <v>1</v>
      </c>
      <c r="L495" s="181">
        <v>1</v>
      </c>
      <c r="M495" s="181">
        <v>1</v>
      </c>
      <c r="N495" s="181">
        <v>1</v>
      </c>
      <c r="O495" s="181">
        <v>3</v>
      </c>
      <c r="P495" s="181">
        <v>1</v>
      </c>
      <c r="Q495" s="181">
        <v>3</v>
      </c>
      <c r="R495" s="181">
        <v>3</v>
      </c>
      <c r="S495" s="181">
        <v>1</v>
      </c>
      <c r="T495" s="181">
        <v>5</v>
      </c>
      <c r="U495" s="181">
        <v>2</v>
      </c>
      <c r="V495" s="181">
        <v>4</v>
      </c>
      <c r="W495" s="181">
        <v>3</v>
      </c>
      <c r="X495" s="181">
        <v>6</v>
      </c>
      <c r="Y495" s="181">
        <v>3</v>
      </c>
      <c r="Z495" s="181">
        <v>1</v>
      </c>
      <c r="AA495" s="181">
        <v>7</v>
      </c>
      <c r="AB495" s="181">
        <v>1</v>
      </c>
      <c r="AC495" s="181">
        <v>2</v>
      </c>
      <c r="AD495" s="181">
        <v>6</v>
      </c>
      <c r="AE495" s="181">
        <v>2</v>
      </c>
      <c r="AF495" s="3"/>
      <c r="AG495" s="181"/>
      <c r="AH495" s="181"/>
      <c r="AI495" s="181"/>
      <c r="AJ495" s="181"/>
      <c r="AK495" s="181">
        <v>14</v>
      </c>
    </row>
    <row r="496" spans="1:37" x14ac:dyDescent="0.25">
      <c r="A496" s="181" t="s">
        <v>565</v>
      </c>
      <c r="B496" s="181">
        <v>8</v>
      </c>
      <c r="C496" s="181"/>
      <c r="D496" s="181"/>
      <c r="E496" s="181"/>
      <c r="F496" s="181"/>
      <c r="G496" s="181">
        <v>1</v>
      </c>
      <c r="H496" s="181">
        <v>1</v>
      </c>
      <c r="I496" s="181">
        <v>1</v>
      </c>
      <c r="J496" s="181">
        <v>1</v>
      </c>
      <c r="K496" s="181">
        <v>1</v>
      </c>
      <c r="L496" s="181">
        <v>3</v>
      </c>
      <c r="M496" s="181">
        <v>1</v>
      </c>
      <c r="N496" s="181">
        <v>1</v>
      </c>
      <c r="O496" s="181">
        <v>1</v>
      </c>
      <c r="P496" s="181">
        <v>1</v>
      </c>
      <c r="Q496" s="181">
        <v>1</v>
      </c>
      <c r="R496" s="181">
        <v>1</v>
      </c>
      <c r="S496" s="181">
        <v>1</v>
      </c>
      <c r="T496" s="181">
        <v>5</v>
      </c>
      <c r="U496" s="181">
        <v>6</v>
      </c>
      <c r="V496" s="181">
        <v>1</v>
      </c>
      <c r="W496" s="181">
        <v>5</v>
      </c>
      <c r="X496" s="181">
        <v>7</v>
      </c>
      <c r="Y496" s="181">
        <v>2</v>
      </c>
      <c r="Z496" s="181">
        <v>4</v>
      </c>
      <c r="AA496" s="181">
        <v>1</v>
      </c>
      <c r="AB496" s="181">
        <v>9</v>
      </c>
      <c r="AC496" s="181"/>
      <c r="AD496" s="181"/>
      <c r="AE496" s="181"/>
      <c r="AF496" s="3"/>
      <c r="AG496" s="181"/>
      <c r="AH496" s="181"/>
      <c r="AI496" s="181"/>
      <c r="AJ496" s="181"/>
      <c r="AK496" s="181">
        <v>16</v>
      </c>
    </row>
    <row r="497" spans="1:37" x14ac:dyDescent="0.25">
      <c r="A497" s="181" t="s">
        <v>566</v>
      </c>
      <c r="B497" s="181">
        <v>9</v>
      </c>
      <c r="C497" s="181"/>
      <c r="D497" s="181"/>
      <c r="E497" s="181"/>
      <c r="F497" s="181"/>
      <c r="G497" s="181"/>
      <c r="H497" s="181">
        <v>2</v>
      </c>
      <c r="I497" s="181">
        <v>1</v>
      </c>
      <c r="J497" s="181">
        <v>1</v>
      </c>
      <c r="K497" s="181">
        <v>2</v>
      </c>
      <c r="L497" s="181">
        <v>1</v>
      </c>
      <c r="M497" s="181">
        <v>4</v>
      </c>
      <c r="N497" s="181">
        <v>1</v>
      </c>
      <c r="O497" s="181">
        <v>1</v>
      </c>
      <c r="P497" s="181">
        <v>4</v>
      </c>
      <c r="Q497" s="181">
        <v>2</v>
      </c>
      <c r="R497" s="181">
        <v>1</v>
      </c>
      <c r="S497" s="181">
        <v>2</v>
      </c>
      <c r="T497" s="181">
        <v>3</v>
      </c>
      <c r="U497" s="181">
        <v>1</v>
      </c>
      <c r="V497" s="181">
        <v>3</v>
      </c>
      <c r="W497" s="181">
        <v>1</v>
      </c>
      <c r="X497" s="181">
        <v>1</v>
      </c>
      <c r="Y497" s="181">
        <v>11</v>
      </c>
      <c r="Z497" s="181">
        <v>1</v>
      </c>
      <c r="AA497" s="181">
        <v>4</v>
      </c>
      <c r="AB497" s="181">
        <v>3</v>
      </c>
      <c r="AC497" s="181"/>
      <c r="AD497" s="181"/>
      <c r="AE497" s="181"/>
      <c r="AF497" s="3"/>
      <c r="AG497" s="181"/>
      <c r="AH497" s="181"/>
      <c r="AI497" s="181"/>
      <c r="AJ497" s="181"/>
      <c r="AK497" s="181">
        <v>15</v>
      </c>
    </row>
    <row r="498" spans="1:37" x14ac:dyDescent="0.25">
      <c r="A498" s="181" t="s">
        <v>567</v>
      </c>
      <c r="B498" s="181">
        <v>8</v>
      </c>
      <c r="C498" s="181"/>
      <c r="D498" s="181"/>
      <c r="E498" s="181"/>
      <c r="F498" s="181"/>
      <c r="G498" s="181">
        <v>2</v>
      </c>
      <c r="H498" s="181">
        <v>1</v>
      </c>
      <c r="I498" s="181">
        <v>1</v>
      </c>
      <c r="J498" s="181">
        <v>2</v>
      </c>
      <c r="K498" s="181">
        <v>2</v>
      </c>
      <c r="L498" s="181">
        <v>1</v>
      </c>
      <c r="M498" s="181">
        <v>1</v>
      </c>
      <c r="N498" s="181">
        <v>3</v>
      </c>
      <c r="O498" s="181">
        <v>1</v>
      </c>
      <c r="P498" s="181">
        <v>1</v>
      </c>
      <c r="Q498" s="181">
        <v>3</v>
      </c>
      <c r="R498" s="181">
        <v>3</v>
      </c>
      <c r="S498" s="181">
        <v>2</v>
      </c>
      <c r="T498" s="181">
        <v>2</v>
      </c>
      <c r="U498" s="181">
        <v>1</v>
      </c>
      <c r="V498" s="181">
        <v>1</v>
      </c>
      <c r="W498" s="181">
        <v>4</v>
      </c>
      <c r="X498" s="181">
        <v>1</v>
      </c>
      <c r="Y498" s="181">
        <v>2</v>
      </c>
      <c r="Z498" s="181">
        <v>10</v>
      </c>
      <c r="AA498" s="181">
        <v>3</v>
      </c>
      <c r="AB498" s="181"/>
      <c r="AC498" s="181"/>
      <c r="AD498" s="181"/>
      <c r="AE498" s="181"/>
      <c r="AF498" s="3"/>
      <c r="AG498" s="181"/>
      <c r="AH498" s="181"/>
      <c r="AI498" s="181"/>
      <c r="AJ498" s="181"/>
      <c r="AK498" s="181">
        <v>16</v>
      </c>
    </row>
    <row r="499" spans="1:37" x14ac:dyDescent="0.25">
      <c r="A499" s="181" t="s">
        <v>568</v>
      </c>
      <c r="B499" s="181">
        <v>8</v>
      </c>
      <c r="C499" s="181"/>
      <c r="D499" s="181"/>
      <c r="E499" s="181"/>
      <c r="F499" s="181"/>
      <c r="G499" s="181">
        <v>1</v>
      </c>
      <c r="H499" s="181">
        <v>1</v>
      </c>
      <c r="I499" s="181">
        <v>2</v>
      </c>
      <c r="J499" s="181">
        <v>1</v>
      </c>
      <c r="K499" s="181">
        <v>1</v>
      </c>
      <c r="L499" s="181">
        <v>1</v>
      </c>
      <c r="M499" s="181">
        <v>1</v>
      </c>
      <c r="N499" s="181">
        <v>1</v>
      </c>
      <c r="O499" s="181">
        <v>3</v>
      </c>
      <c r="P499" s="181">
        <v>2</v>
      </c>
      <c r="Q499" s="181">
        <v>1</v>
      </c>
      <c r="R499" s="181">
        <v>2</v>
      </c>
      <c r="S499" s="181">
        <v>1</v>
      </c>
      <c r="T499" s="181">
        <v>3</v>
      </c>
      <c r="U499" s="181">
        <v>1</v>
      </c>
      <c r="V499" s="181">
        <v>1</v>
      </c>
      <c r="W499" s="181">
        <v>2</v>
      </c>
      <c r="X499" s="181">
        <v>3</v>
      </c>
      <c r="Y499" s="181">
        <v>3</v>
      </c>
      <c r="Z499" s="181">
        <v>2</v>
      </c>
      <c r="AA499" s="181">
        <v>9</v>
      </c>
      <c r="AB499" s="181">
        <v>2</v>
      </c>
      <c r="AC499" s="181">
        <v>1</v>
      </c>
      <c r="AD499" s="181">
        <v>16</v>
      </c>
      <c r="AE499" s="181">
        <v>3</v>
      </c>
      <c r="AF499" s="3"/>
      <c r="AG499" s="181"/>
      <c r="AH499" s="181"/>
      <c r="AI499" s="181"/>
      <c r="AJ499" s="181"/>
      <c r="AK499" s="181">
        <v>18</v>
      </c>
    </row>
    <row r="500" spans="1:37" x14ac:dyDescent="0.25">
      <c r="A500" s="181" t="s">
        <v>569</v>
      </c>
      <c r="B500" s="181">
        <v>10</v>
      </c>
      <c r="C500" s="181"/>
      <c r="D500" s="181"/>
      <c r="E500" s="181"/>
      <c r="F500" s="181"/>
      <c r="G500" s="181"/>
      <c r="H500" s="181"/>
      <c r="I500" s="181">
        <v>1</v>
      </c>
      <c r="J500" s="181">
        <v>2</v>
      </c>
      <c r="K500" s="181">
        <v>1</v>
      </c>
      <c r="L500" s="181">
        <v>1</v>
      </c>
      <c r="M500" s="181">
        <v>2</v>
      </c>
      <c r="N500" s="181">
        <v>2</v>
      </c>
      <c r="O500" s="181">
        <v>2</v>
      </c>
      <c r="P500" s="181">
        <v>1</v>
      </c>
      <c r="Q500" s="181">
        <v>2</v>
      </c>
      <c r="R500" s="181">
        <v>1</v>
      </c>
      <c r="S500" s="181">
        <v>2</v>
      </c>
      <c r="T500" s="181">
        <v>1</v>
      </c>
      <c r="U500" s="181">
        <v>2</v>
      </c>
      <c r="V500" s="181">
        <v>2</v>
      </c>
      <c r="W500" s="181">
        <v>1</v>
      </c>
      <c r="X500" s="181">
        <v>3</v>
      </c>
      <c r="Y500" s="181">
        <v>1</v>
      </c>
      <c r="Z500" s="181">
        <v>2</v>
      </c>
      <c r="AA500" s="181">
        <v>1</v>
      </c>
      <c r="AB500" s="181">
        <v>9</v>
      </c>
      <c r="AC500" s="181">
        <v>2</v>
      </c>
      <c r="AD500" s="181">
        <v>1</v>
      </c>
      <c r="AE500" s="181">
        <v>6</v>
      </c>
      <c r="AF500" s="3">
        <v>5</v>
      </c>
      <c r="AG500" s="181">
        <v>7</v>
      </c>
      <c r="AH500" s="181"/>
      <c r="AI500" s="181"/>
      <c r="AJ500" s="181"/>
      <c r="AK500" s="181">
        <v>19</v>
      </c>
    </row>
    <row r="501" spans="1:37" x14ac:dyDescent="0.25">
      <c r="A501" s="181" t="s">
        <v>570</v>
      </c>
      <c r="B501" s="181">
        <v>9</v>
      </c>
      <c r="C501" s="181"/>
      <c r="D501" s="181"/>
      <c r="E501" s="181"/>
      <c r="F501" s="181"/>
      <c r="G501" s="181"/>
      <c r="H501" s="181">
        <v>1</v>
      </c>
      <c r="I501" s="181">
        <v>1</v>
      </c>
      <c r="J501" s="181">
        <v>6</v>
      </c>
      <c r="K501" s="181">
        <v>1</v>
      </c>
      <c r="L501" s="181">
        <v>2</v>
      </c>
      <c r="M501" s="181">
        <v>2</v>
      </c>
      <c r="N501" s="181">
        <v>1</v>
      </c>
      <c r="O501" s="181">
        <v>1</v>
      </c>
      <c r="P501" s="181">
        <v>1</v>
      </c>
      <c r="Q501" s="181">
        <v>1</v>
      </c>
      <c r="R501" s="181">
        <v>3</v>
      </c>
      <c r="S501" s="181">
        <v>1</v>
      </c>
      <c r="T501" s="181">
        <v>2</v>
      </c>
      <c r="U501" s="181">
        <v>1</v>
      </c>
      <c r="V501" s="181">
        <v>5</v>
      </c>
      <c r="W501" s="181">
        <v>5</v>
      </c>
      <c r="X501" s="181">
        <v>1</v>
      </c>
      <c r="Y501" s="181">
        <v>7</v>
      </c>
      <c r="Z501" s="181"/>
      <c r="AA501" s="181"/>
      <c r="AB501" s="181"/>
      <c r="AC501" s="181"/>
      <c r="AD501" s="181"/>
      <c r="AE501" s="181"/>
      <c r="AF501" s="3"/>
      <c r="AG501" s="181"/>
      <c r="AH501" s="181"/>
      <c r="AI501" s="181"/>
      <c r="AJ501" s="181"/>
      <c r="AK501" s="181">
        <v>15</v>
      </c>
    </row>
    <row r="503" spans="1:37" x14ac:dyDescent="0.25">
      <c r="A503" s="109" t="s">
        <v>21</v>
      </c>
      <c r="G503" s="25">
        <f t="shared" ref="G503:AG503" si="2">COUNT(G2:G502)</f>
        <v>154</v>
      </c>
      <c r="H503" s="25">
        <f t="shared" si="2"/>
        <v>383</v>
      </c>
      <c r="I503" s="1">
        <f t="shared" si="2"/>
        <v>500</v>
      </c>
      <c r="J503" s="1">
        <f t="shared" si="2"/>
        <v>500</v>
      </c>
      <c r="K503" s="1">
        <f t="shared" si="2"/>
        <v>500</v>
      </c>
      <c r="L503" s="1">
        <f t="shared" si="2"/>
        <v>500</v>
      </c>
      <c r="M503" s="1">
        <f t="shared" si="2"/>
        <v>500</v>
      </c>
      <c r="N503" s="1">
        <f t="shared" si="2"/>
        <v>500</v>
      </c>
      <c r="O503" s="1">
        <f t="shared" si="2"/>
        <v>500</v>
      </c>
      <c r="P503" s="1">
        <f t="shared" si="2"/>
        <v>500</v>
      </c>
      <c r="Q503" s="1">
        <f t="shared" si="2"/>
        <v>500</v>
      </c>
      <c r="R503" s="1">
        <f t="shared" si="2"/>
        <v>500</v>
      </c>
      <c r="S503" s="1">
        <f t="shared" si="2"/>
        <v>500</v>
      </c>
      <c r="T503" s="1">
        <f t="shared" si="2"/>
        <v>500</v>
      </c>
      <c r="U503" s="1">
        <f t="shared" si="2"/>
        <v>500</v>
      </c>
      <c r="V503" s="1">
        <f t="shared" si="2"/>
        <v>499</v>
      </c>
      <c r="W503" s="1">
        <f t="shared" si="2"/>
        <v>494</v>
      </c>
      <c r="X503" s="1">
        <f t="shared" si="2"/>
        <v>489</v>
      </c>
      <c r="Y503" s="75">
        <f t="shared" si="2"/>
        <v>468</v>
      </c>
      <c r="Z503" s="75">
        <f t="shared" si="2"/>
        <v>444</v>
      </c>
      <c r="AA503" s="75">
        <f t="shared" si="2"/>
        <v>408</v>
      </c>
      <c r="AB503" s="75">
        <f t="shared" si="2"/>
        <v>352</v>
      </c>
      <c r="AC503" s="75">
        <f t="shared" si="2"/>
        <v>297</v>
      </c>
      <c r="AD503" s="75">
        <f t="shared" si="2"/>
        <v>219</v>
      </c>
      <c r="AE503" s="75">
        <f t="shared" si="2"/>
        <v>144</v>
      </c>
      <c r="AF503" s="75">
        <f t="shared" si="2"/>
        <v>77</v>
      </c>
      <c r="AG503" s="75">
        <f t="shared" si="2"/>
        <v>34</v>
      </c>
    </row>
    <row r="504" spans="1:37" x14ac:dyDescent="0.25">
      <c r="A504" s="109" t="s">
        <v>118</v>
      </c>
      <c r="G504" s="1">
        <v>9</v>
      </c>
      <c r="H504" s="1">
        <v>10</v>
      </c>
      <c r="I504" s="1">
        <v>11</v>
      </c>
      <c r="J504" s="1">
        <v>12</v>
      </c>
      <c r="K504" s="1">
        <v>13</v>
      </c>
      <c r="L504" s="1">
        <v>14</v>
      </c>
      <c r="M504" s="1">
        <v>15</v>
      </c>
      <c r="N504" s="1">
        <v>16</v>
      </c>
      <c r="O504" s="1">
        <v>17</v>
      </c>
      <c r="P504" s="1">
        <v>18</v>
      </c>
      <c r="Q504" s="1">
        <v>19</v>
      </c>
      <c r="R504" s="1">
        <v>20</v>
      </c>
      <c r="S504" s="1">
        <v>21</v>
      </c>
      <c r="T504" s="1">
        <v>22</v>
      </c>
      <c r="U504" s="1">
        <v>23</v>
      </c>
      <c r="V504" s="1">
        <v>24</v>
      </c>
      <c r="W504" s="1">
        <v>25</v>
      </c>
      <c r="X504" s="1">
        <v>26</v>
      </c>
      <c r="Y504" s="75">
        <v>27</v>
      </c>
      <c r="Z504" s="75">
        <v>28</v>
      </c>
      <c r="AA504" s="75">
        <v>29</v>
      </c>
      <c r="AB504" s="75">
        <v>30</v>
      </c>
      <c r="AC504" s="75">
        <v>31</v>
      </c>
      <c r="AD504" s="75">
        <v>32</v>
      </c>
      <c r="AE504" s="75">
        <v>33</v>
      </c>
      <c r="AF504" s="75">
        <v>34</v>
      </c>
      <c r="AG504" s="75">
        <v>35</v>
      </c>
      <c r="AH504" s="75">
        <v>36</v>
      </c>
      <c r="AI504" s="75">
        <v>37</v>
      </c>
    </row>
    <row r="505" spans="1:37" x14ac:dyDescent="0.25">
      <c r="A505" s="109" t="s">
        <v>20</v>
      </c>
      <c r="E505" s="114">
        <f t="shared" ref="E505:AI505" si="3">MAX(E2:E502)</f>
        <v>2</v>
      </c>
      <c r="F505" s="114">
        <f t="shared" si="3"/>
        <v>3</v>
      </c>
      <c r="G505" s="114">
        <f t="shared" si="3"/>
        <v>4</v>
      </c>
      <c r="H505" s="114">
        <f t="shared" si="3"/>
        <v>5</v>
      </c>
      <c r="I505" s="114">
        <f t="shared" si="3"/>
        <v>5</v>
      </c>
      <c r="J505" s="114">
        <f t="shared" si="3"/>
        <v>6</v>
      </c>
      <c r="K505" s="109">
        <f t="shared" si="3"/>
        <v>6</v>
      </c>
      <c r="L505" s="109">
        <f t="shared" si="3"/>
        <v>7</v>
      </c>
      <c r="M505" s="114">
        <f t="shared" si="3"/>
        <v>6</v>
      </c>
      <c r="N505" s="114">
        <f t="shared" si="3"/>
        <v>7</v>
      </c>
      <c r="O505" s="114">
        <f t="shared" si="3"/>
        <v>9</v>
      </c>
      <c r="P505" s="114">
        <f t="shared" si="3"/>
        <v>8</v>
      </c>
      <c r="Q505" s="114">
        <f t="shared" si="3"/>
        <v>13</v>
      </c>
      <c r="R505" s="114">
        <f t="shared" si="3"/>
        <v>10</v>
      </c>
      <c r="S505" s="114">
        <f t="shared" si="3"/>
        <v>13</v>
      </c>
      <c r="T505" s="114">
        <f t="shared" si="3"/>
        <v>16</v>
      </c>
      <c r="U505" s="114">
        <f t="shared" si="3"/>
        <v>11</v>
      </c>
      <c r="V505" s="114">
        <f t="shared" si="3"/>
        <v>11</v>
      </c>
      <c r="W505" s="114">
        <f t="shared" si="3"/>
        <v>17</v>
      </c>
      <c r="X505" s="114">
        <f t="shared" si="3"/>
        <v>27</v>
      </c>
      <c r="Y505" s="114">
        <f t="shared" si="3"/>
        <v>18</v>
      </c>
      <c r="Z505" s="114">
        <f t="shared" si="3"/>
        <v>19</v>
      </c>
      <c r="AA505" s="114">
        <f t="shared" si="3"/>
        <v>17</v>
      </c>
      <c r="AB505" s="114">
        <f t="shared" si="3"/>
        <v>22</v>
      </c>
      <c r="AC505" s="114">
        <f t="shared" si="3"/>
        <v>18</v>
      </c>
      <c r="AD505" s="114">
        <f t="shared" si="3"/>
        <v>20</v>
      </c>
      <c r="AE505" s="114">
        <f t="shared" si="3"/>
        <v>21</v>
      </c>
      <c r="AF505" s="114">
        <f t="shared" si="3"/>
        <v>18</v>
      </c>
      <c r="AG505" s="114">
        <f t="shared" si="3"/>
        <v>14</v>
      </c>
      <c r="AH505" s="114">
        <f t="shared" si="3"/>
        <v>15</v>
      </c>
      <c r="AI505" s="114">
        <f t="shared" si="3"/>
        <v>4</v>
      </c>
    </row>
    <row r="506" spans="1:37" x14ac:dyDescent="0.25">
      <c r="I506" s="109"/>
    </row>
    <row r="507" spans="1:37" x14ac:dyDescent="0.25">
      <c r="A507" s="109" t="s">
        <v>18</v>
      </c>
      <c r="F507">
        <f t="shared" ref="F507:AI507" si="4">AVERAGE(F2:F502)</f>
        <v>1.25</v>
      </c>
      <c r="G507">
        <f t="shared" si="4"/>
        <v>1.3051948051948052</v>
      </c>
      <c r="H507">
        <f t="shared" si="4"/>
        <v>1.237597911227154</v>
      </c>
      <c r="I507">
        <f t="shared" si="4"/>
        <v>1.3620000000000001</v>
      </c>
      <c r="J507">
        <f t="shared" si="4"/>
        <v>1.454</v>
      </c>
      <c r="K507">
        <f t="shared" si="4"/>
        <v>1.484</v>
      </c>
      <c r="L507">
        <f t="shared" si="4"/>
        <v>1.528</v>
      </c>
      <c r="M507">
        <f t="shared" si="4"/>
        <v>1.5760000000000001</v>
      </c>
      <c r="N507">
        <f t="shared" si="4"/>
        <v>1.66</v>
      </c>
      <c r="O507">
        <f t="shared" si="4"/>
        <v>1.724</v>
      </c>
      <c r="P507">
        <f t="shared" si="4"/>
        <v>1.8360000000000001</v>
      </c>
      <c r="Q507">
        <f t="shared" si="4"/>
        <v>1.8420000000000001</v>
      </c>
      <c r="R507">
        <f t="shared" si="4"/>
        <v>2.1240000000000001</v>
      </c>
      <c r="S507">
        <f t="shared" si="4"/>
        <v>2.1920000000000002</v>
      </c>
      <c r="T507">
        <f t="shared" si="4"/>
        <v>2.3380000000000001</v>
      </c>
      <c r="U507" s="168">
        <f t="shared" si="4"/>
        <v>2.3719999999999999</v>
      </c>
      <c r="V507">
        <f t="shared" si="4"/>
        <v>2.6112224448897794</v>
      </c>
      <c r="W507">
        <f t="shared" si="4"/>
        <v>2.8299595141700404</v>
      </c>
      <c r="X507">
        <f t="shared" si="4"/>
        <v>3.1226993865030677</v>
      </c>
      <c r="Y507">
        <f t="shared" si="4"/>
        <v>3.3461538461538463</v>
      </c>
      <c r="Z507">
        <f t="shared" si="4"/>
        <v>3.2747747747747749</v>
      </c>
      <c r="AA507">
        <f t="shared" si="4"/>
        <v>3.8897058823529411</v>
      </c>
      <c r="AB507">
        <f t="shared" si="4"/>
        <v>3.8948863636363638</v>
      </c>
      <c r="AC507">
        <f t="shared" si="4"/>
        <v>3.5757575757575757</v>
      </c>
      <c r="AD507">
        <f t="shared" si="4"/>
        <v>4.2191780821917808</v>
      </c>
      <c r="AE507">
        <f t="shared" si="4"/>
        <v>4.7777777777777777</v>
      </c>
      <c r="AF507">
        <f t="shared" si="4"/>
        <v>4.3766233766233764</v>
      </c>
      <c r="AG507">
        <f t="shared" si="4"/>
        <v>4.3235294117647056</v>
      </c>
      <c r="AH507">
        <f t="shared" si="4"/>
        <v>5.833333333333333</v>
      </c>
      <c r="AI507">
        <f t="shared" si="4"/>
        <v>4</v>
      </c>
    </row>
    <row r="508" spans="1:37" ht="30" x14ac:dyDescent="0.25">
      <c r="A508" s="108" t="s">
        <v>19</v>
      </c>
      <c r="AK508" s="109">
        <f>AVERAGE(AK2:AK502)</f>
        <v>15.846</v>
      </c>
    </row>
    <row r="509" spans="1:37" x14ac:dyDescent="0.25">
      <c r="A509" s="108" t="s">
        <v>103</v>
      </c>
      <c r="F509" s="109">
        <f t="shared" ref="F509:AI509" si="5">SUM(F2:F502)</f>
        <v>40</v>
      </c>
      <c r="G509" s="114">
        <f t="shared" si="5"/>
        <v>201</v>
      </c>
      <c r="H509" s="114">
        <f t="shared" si="5"/>
        <v>474</v>
      </c>
      <c r="I509" s="114">
        <f t="shared" si="5"/>
        <v>681</v>
      </c>
      <c r="J509" s="114">
        <f t="shared" si="5"/>
        <v>727</v>
      </c>
      <c r="K509" s="114">
        <f t="shared" si="5"/>
        <v>742</v>
      </c>
      <c r="L509" s="114">
        <f t="shared" si="5"/>
        <v>764</v>
      </c>
      <c r="M509" s="114">
        <f t="shared" si="5"/>
        <v>788</v>
      </c>
      <c r="N509" s="114">
        <f t="shared" si="5"/>
        <v>830</v>
      </c>
      <c r="O509" s="114">
        <f t="shared" si="5"/>
        <v>862</v>
      </c>
      <c r="P509" s="114">
        <f t="shared" si="5"/>
        <v>918</v>
      </c>
      <c r="Q509" s="114">
        <f t="shared" si="5"/>
        <v>921</v>
      </c>
      <c r="R509" s="114">
        <f t="shared" si="5"/>
        <v>1062</v>
      </c>
      <c r="S509" s="114">
        <f t="shared" si="5"/>
        <v>1096</v>
      </c>
      <c r="T509" s="114">
        <f t="shared" si="5"/>
        <v>1169</v>
      </c>
      <c r="U509" s="114">
        <f t="shared" si="5"/>
        <v>1186</v>
      </c>
      <c r="V509" s="114">
        <f t="shared" si="5"/>
        <v>1303</v>
      </c>
      <c r="W509" s="114">
        <f t="shared" si="5"/>
        <v>1398</v>
      </c>
      <c r="X509" s="114">
        <f t="shared" si="5"/>
        <v>1527</v>
      </c>
      <c r="Y509" s="114">
        <f t="shared" si="5"/>
        <v>1566</v>
      </c>
      <c r="Z509" s="114">
        <f t="shared" si="5"/>
        <v>1454</v>
      </c>
      <c r="AA509" s="114">
        <f t="shared" si="5"/>
        <v>1587</v>
      </c>
      <c r="AB509" s="114">
        <f t="shared" si="5"/>
        <v>1371</v>
      </c>
      <c r="AC509" s="114">
        <f t="shared" si="5"/>
        <v>1062</v>
      </c>
      <c r="AD509" s="114">
        <f t="shared" si="5"/>
        <v>924</v>
      </c>
      <c r="AE509" s="114">
        <f t="shared" si="5"/>
        <v>688</v>
      </c>
      <c r="AF509" s="114">
        <f t="shared" si="5"/>
        <v>337</v>
      </c>
      <c r="AG509" s="114">
        <f t="shared" si="5"/>
        <v>147</v>
      </c>
      <c r="AH509" s="114">
        <f t="shared" si="5"/>
        <v>70</v>
      </c>
      <c r="AI509" s="114">
        <f t="shared" si="5"/>
        <v>4</v>
      </c>
    </row>
    <row r="510" spans="1:37" x14ac:dyDescent="0.25">
      <c r="I510">
        <f>471*27</f>
        <v>12717</v>
      </c>
      <c r="J510">
        <f>471*26</f>
        <v>12246</v>
      </c>
      <c r="K510">
        <f>471*25</f>
        <v>11775</v>
      </c>
      <c r="L510">
        <f>471*24</f>
        <v>11304</v>
      </c>
      <c r="M510">
        <f>471*23</f>
        <v>10833</v>
      </c>
      <c r="N510">
        <f>471*22</f>
        <v>10362</v>
      </c>
      <c r="O510">
        <f>471*21</f>
        <v>9891</v>
      </c>
      <c r="P510">
        <f>471*20</f>
        <v>9420</v>
      </c>
      <c r="Q510">
        <f>471*19</f>
        <v>8949</v>
      </c>
      <c r="R510">
        <f>471*18</f>
        <v>8478</v>
      </c>
      <c r="S510">
        <f>471*17</f>
        <v>8007</v>
      </c>
      <c r="T510">
        <f>471*16</f>
        <v>7536</v>
      </c>
      <c r="U510">
        <f>471*15</f>
        <v>7065</v>
      </c>
      <c r="V510">
        <f>471*14</f>
        <v>6594</v>
      </c>
      <c r="W510">
        <f>W503*36-(W509*13)</f>
        <v>-390</v>
      </c>
      <c r="X510">
        <f>X503*36-(X509*12)</f>
        <v>-720</v>
      </c>
      <c r="Y510">
        <f>Y503*36-(Y509*11)</f>
        <v>-378</v>
      </c>
      <c r="Z510">
        <f>Z503*36-(Z509*10)</f>
        <v>1444</v>
      </c>
      <c r="AA510">
        <f>AA503*36-(AA509*19)</f>
        <v>-15465</v>
      </c>
      <c r="AB510">
        <f>AB503*36-(AB509*9)</f>
        <v>333</v>
      </c>
      <c r="AC510">
        <f>AC503*36-(AC509*8)</f>
        <v>2196</v>
      </c>
      <c r="AD510">
        <f>AD503*36-(AD509*7)</f>
        <v>1416</v>
      </c>
      <c r="AE510">
        <f>AE503*36-(AE509*5)</f>
        <v>1744</v>
      </c>
    </row>
    <row r="511" spans="1:37" x14ac:dyDescent="0.25">
      <c r="I511">
        <f>349*36</f>
        <v>12564</v>
      </c>
      <c r="J511">
        <f>319*36</f>
        <v>11484</v>
      </c>
      <c r="K511">
        <f>320*36</f>
        <v>11520</v>
      </c>
      <c r="L511">
        <f>307*36</f>
        <v>11052</v>
      </c>
      <c r="M511">
        <f>292*36</f>
        <v>10512</v>
      </c>
      <c r="N511">
        <f>284*36</f>
        <v>10224</v>
      </c>
      <c r="O511">
        <f>279*36</f>
        <v>10044</v>
      </c>
      <c r="P511">
        <f>259*36</f>
        <v>9324</v>
      </c>
      <c r="Q511">
        <f>256*36</f>
        <v>9216</v>
      </c>
      <c r="R511">
        <f>223*36</f>
        <v>8028</v>
      </c>
      <c r="S511">
        <f>208*36</f>
        <v>7488</v>
      </c>
      <c r="T511">
        <f>211*36</f>
        <v>7596</v>
      </c>
      <c r="U511">
        <f>194*36</f>
        <v>6984</v>
      </c>
      <c r="V511">
        <f>165*36</f>
        <v>5940</v>
      </c>
    </row>
    <row r="512" spans="1:37" x14ac:dyDescent="0.25">
      <c r="H512" s="1"/>
    </row>
    <row r="513" spans="1:37" x14ac:dyDescent="0.25">
      <c r="A513" s="109" t="s">
        <v>56</v>
      </c>
      <c r="I513" s="1">
        <f t="shared" ref="I513:AI513" si="6">COUNTIF(I2:I502,1)</f>
        <v>366</v>
      </c>
      <c r="J513" s="1">
        <f t="shared" si="6"/>
        <v>340</v>
      </c>
      <c r="K513" s="1">
        <f t="shared" si="6"/>
        <v>338</v>
      </c>
      <c r="L513" s="1">
        <f t="shared" si="6"/>
        <v>324</v>
      </c>
      <c r="M513" s="1">
        <f t="shared" si="6"/>
        <v>311</v>
      </c>
      <c r="N513" s="1">
        <f t="shared" si="6"/>
        <v>300</v>
      </c>
      <c r="O513" s="1">
        <f t="shared" si="6"/>
        <v>299</v>
      </c>
      <c r="P513" s="1">
        <f t="shared" si="6"/>
        <v>275</v>
      </c>
      <c r="Q513" s="1">
        <f t="shared" si="6"/>
        <v>270</v>
      </c>
      <c r="R513" s="1">
        <f t="shared" si="6"/>
        <v>233</v>
      </c>
      <c r="S513" s="1">
        <f t="shared" si="6"/>
        <v>224</v>
      </c>
      <c r="T513" s="1">
        <f t="shared" si="6"/>
        <v>224</v>
      </c>
      <c r="U513" s="1">
        <f t="shared" si="6"/>
        <v>210</v>
      </c>
      <c r="V513" s="1">
        <f t="shared" si="6"/>
        <v>179</v>
      </c>
      <c r="W513" s="1">
        <f t="shared" si="6"/>
        <v>168</v>
      </c>
      <c r="X513" s="1">
        <f t="shared" si="6"/>
        <v>171</v>
      </c>
      <c r="Y513" s="1">
        <f t="shared" si="6"/>
        <v>141</v>
      </c>
      <c r="Z513" s="1">
        <f t="shared" si="6"/>
        <v>134</v>
      </c>
      <c r="AA513" s="1">
        <f t="shared" si="6"/>
        <v>93</v>
      </c>
      <c r="AB513" s="1">
        <f t="shared" si="6"/>
        <v>76</v>
      </c>
      <c r="AC513" s="1">
        <f t="shared" si="6"/>
        <v>87</v>
      </c>
      <c r="AD513" s="1">
        <f t="shared" si="6"/>
        <v>49</v>
      </c>
      <c r="AE513" s="1">
        <f t="shared" si="6"/>
        <v>35</v>
      </c>
      <c r="AF513" s="75">
        <f t="shared" si="6"/>
        <v>16</v>
      </c>
      <c r="AG513" s="75">
        <f t="shared" si="6"/>
        <v>8</v>
      </c>
      <c r="AH513" s="1">
        <f t="shared" si="6"/>
        <v>2</v>
      </c>
      <c r="AI513" s="1">
        <f t="shared" si="6"/>
        <v>0</v>
      </c>
      <c r="AJ513">
        <v>10</v>
      </c>
      <c r="AK513">
        <f>COUNTIF(AK2:AK502,10)</f>
        <v>1</v>
      </c>
    </row>
    <row r="514" spans="1:37" x14ac:dyDescent="0.25">
      <c r="A514" s="109">
        <v>2</v>
      </c>
      <c r="I514" s="1">
        <f t="shared" ref="I514:AI514" si="7">COUNTIF(I2:I502,2)</f>
        <v>97</v>
      </c>
      <c r="J514" s="1">
        <f t="shared" si="7"/>
        <v>115</v>
      </c>
      <c r="K514" s="1">
        <f t="shared" si="7"/>
        <v>106</v>
      </c>
      <c r="L514" s="1">
        <f t="shared" si="7"/>
        <v>117</v>
      </c>
      <c r="M514" s="1">
        <f t="shared" si="7"/>
        <v>126</v>
      </c>
      <c r="N514" s="1">
        <f t="shared" si="7"/>
        <v>118</v>
      </c>
      <c r="O514" s="1">
        <f t="shared" si="7"/>
        <v>108</v>
      </c>
      <c r="P514" s="1">
        <f t="shared" si="7"/>
        <v>117</v>
      </c>
      <c r="Q514" s="1">
        <f t="shared" si="7"/>
        <v>114</v>
      </c>
      <c r="R514" s="1">
        <f t="shared" si="7"/>
        <v>128</v>
      </c>
      <c r="S514" s="1">
        <f t="shared" si="7"/>
        <v>127</v>
      </c>
      <c r="T514" s="1">
        <f t="shared" si="7"/>
        <v>125</v>
      </c>
      <c r="U514" s="1">
        <f t="shared" si="7"/>
        <v>116</v>
      </c>
      <c r="V514" s="1">
        <f t="shared" si="7"/>
        <v>110</v>
      </c>
      <c r="W514" s="1">
        <f t="shared" si="7"/>
        <v>122</v>
      </c>
      <c r="X514" s="1">
        <f t="shared" si="7"/>
        <v>102</v>
      </c>
      <c r="Y514" s="1">
        <f t="shared" si="7"/>
        <v>100</v>
      </c>
      <c r="Z514" s="1">
        <f t="shared" si="7"/>
        <v>90</v>
      </c>
      <c r="AA514" s="1">
        <f t="shared" si="7"/>
        <v>80</v>
      </c>
      <c r="AB514" s="1">
        <f t="shared" si="7"/>
        <v>67</v>
      </c>
      <c r="AC514" s="1">
        <f t="shared" si="7"/>
        <v>55</v>
      </c>
      <c r="AD514" s="1">
        <f t="shared" si="7"/>
        <v>46</v>
      </c>
      <c r="AE514" s="1">
        <f t="shared" si="7"/>
        <v>22</v>
      </c>
      <c r="AF514" s="75">
        <f t="shared" si="7"/>
        <v>11</v>
      </c>
      <c r="AG514" s="75">
        <f t="shared" si="7"/>
        <v>6</v>
      </c>
      <c r="AH514" s="1">
        <f t="shared" si="7"/>
        <v>2</v>
      </c>
      <c r="AI514" s="1">
        <f t="shared" si="7"/>
        <v>0</v>
      </c>
      <c r="AJ514" s="122">
        <v>11</v>
      </c>
      <c r="AK514">
        <f>COUNTIF(AK2:AK502,11)</f>
        <v>1</v>
      </c>
    </row>
    <row r="515" spans="1:37" x14ac:dyDescent="0.25">
      <c r="A515" s="109">
        <v>3</v>
      </c>
      <c r="I515" s="1">
        <f t="shared" ref="I515:AI515" si="8">COUNTIF(I2:I502,3)</f>
        <v>30</v>
      </c>
      <c r="J515" s="1">
        <f t="shared" si="8"/>
        <v>29</v>
      </c>
      <c r="K515" s="1">
        <f t="shared" si="8"/>
        <v>38</v>
      </c>
      <c r="L515" s="1">
        <f t="shared" si="8"/>
        <v>39</v>
      </c>
      <c r="M515" s="1">
        <f t="shared" si="8"/>
        <v>37</v>
      </c>
      <c r="N515" s="1">
        <f t="shared" si="8"/>
        <v>54</v>
      </c>
      <c r="O515" s="1">
        <f t="shared" si="8"/>
        <v>57</v>
      </c>
      <c r="P515" s="1">
        <f t="shared" si="8"/>
        <v>61</v>
      </c>
      <c r="Q515" s="1">
        <f t="shared" si="8"/>
        <v>72</v>
      </c>
      <c r="R515" s="1">
        <f t="shared" si="8"/>
        <v>55</v>
      </c>
      <c r="S515" s="1">
        <f t="shared" si="8"/>
        <v>75</v>
      </c>
      <c r="T515" s="1">
        <f t="shared" si="8"/>
        <v>55</v>
      </c>
      <c r="U515" s="1">
        <f t="shared" si="8"/>
        <v>79</v>
      </c>
      <c r="V515" s="1">
        <f t="shared" si="8"/>
        <v>93</v>
      </c>
      <c r="W515" s="1">
        <f t="shared" si="8"/>
        <v>67</v>
      </c>
      <c r="X515" s="1">
        <f t="shared" si="8"/>
        <v>61</v>
      </c>
      <c r="Y515" s="1">
        <f t="shared" si="8"/>
        <v>62</v>
      </c>
      <c r="Z515" s="1">
        <f t="shared" si="8"/>
        <v>71</v>
      </c>
      <c r="AA515" s="1">
        <f t="shared" si="8"/>
        <v>70</v>
      </c>
      <c r="AB515" s="1">
        <f t="shared" si="8"/>
        <v>61</v>
      </c>
      <c r="AC515" s="1">
        <f t="shared" si="8"/>
        <v>41</v>
      </c>
      <c r="AD515" s="1">
        <f t="shared" si="8"/>
        <v>30</v>
      </c>
      <c r="AE515" s="1">
        <f t="shared" si="8"/>
        <v>18</v>
      </c>
      <c r="AF515" s="75">
        <f t="shared" si="8"/>
        <v>11</v>
      </c>
      <c r="AG515" s="75">
        <f t="shared" si="8"/>
        <v>3</v>
      </c>
      <c r="AH515" s="1">
        <f t="shared" si="8"/>
        <v>3</v>
      </c>
      <c r="AI515" s="1">
        <f t="shared" si="8"/>
        <v>0</v>
      </c>
      <c r="AJ515" s="11">
        <v>12</v>
      </c>
      <c r="AK515">
        <f>COUNTIF(AK2:AK502,12)</f>
        <v>13</v>
      </c>
    </row>
    <row r="516" spans="1:37" x14ac:dyDescent="0.25">
      <c r="A516" s="109">
        <v>4</v>
      </c>
      <c r="I516" s="1">
        <f t="shared" ref="I516:AI516" si="9">COUNTIF(I2:I502,4)</f>
        <v>4</v>
      </c>
      <c r="J516" s="1">
        <f t="shared" si="9"/>
        <v>11</v>
      </c>
      <c r="K516" s="1">
        <f t="shared" si="9"/>
        <v>14</v>
      </c>
      <c r="L516" s="1">
        <f t="shared" si="9"/>
        <v>14</v>
      </c>
      <c r="M516" s="1">
        <f t="shared" si="9"/>
        <v>20</v>
      </c>
      <c r="N516" s="1">
        <f t="shared" si="9"/>
        <v>16</v>
      </c>
      <c r="O516" s="1">
        <f t="shared" si="9"/>
        <v>21</v>
      </c>
      <c r="P516" s="1">
        <f t="shared" si="9"/>
        <v>22</v>
      </c>
      <c r="Q516" s="1">
        <f t="shared" si="9"/>
        <v>27</v>
      </c>
      <c r="R516" s="1">
        <f t="shared" si="9"/>
        <v>46</v>
      </c>
      <c r="S516" s="1">
        <f t="shared" si="9"/>
        <v>31</v>
      </c>
      <c r="T516" s="1">
        <f t="shared" si="9"/>
        <v>41</v>
      </c>
      <c r="U516" s="1">
        <f t="shared" si="9"/>
        <v>45</v>
      </c>
      <c r="V516" s="1">
        <f t="shared" si="9"/>
        <v>46</v>
      </c>
      <c r="W516" s="1">
        <f t="shared" si="9"/>
        <v>51</v>
      </c>
      <c r="X516" s="1">
        <f t="shared" si="9"/>
        <v>51</v>
      </c>
      <c r="Y516" s="1">
        <f t="shared" si="9"/>
        <v>51</v>
      </c>
      <c r="Z516" s="1">
        <f t="shared" si="9"/>
        <v>44</v>
      </c>
      <c r="AA516" s="1">
        <f t="shared" si="9"/>
        <v>43</v>
      </c>
      <c r="AB516" s="1">
        <f t="shared" si="9"/>
        <v>40</v>
      </c>
      <c r="AC516" s="1">
        <f t="shared" si="9"/>
        <v>32</v>
      </c>
      <c r="AD516" s="1">
        <f t="shared" si="9"/>
        <v>23</v>
      </c>
      <c r="AE516" s="1">
        <f t="shared" si="9"/>
        <v>8</v>
      </c>
      <c r="AF516" s="75">
        <f t="shared" si="9"/>
        <v>8</v>
      </c>
      <c r="AG516" s="75">
        <f t="shared" si="9"/>
        <v>6</v>
      </c>
      <c r="AH516" s="1">
        <f t="shared" si="9"/>
        <v>0</v>
      </c>
      <c r="AI516" s="1">
        <f t="shared" si="9"/>
        <v>1</v>
      </c>
      <c r="AJ516" s="11">
        <v>13</v>
      </c>
      <c r="AK516">
        <f>COUNTIF(AK2:AK502,13)</f>
        <v>29</v>
      </c>
    </row>
    <row r="517" spans="1:37" x14ac:dyDescent="0.25">
      <c r="A517" s="109">
        <v>5</v>
      </c>
      <c r="I517" s="1">
        <f t="shared" ref="I517:AI517" si="10">COUNTIF(I2:I502,5)</f>
        <v>3</v>
      </c>
      <c r="J517" s="1">
        <f t="shared" si="10"/>
        <v>4</v>
      </c>
      <c r="K517" s="1">
        <f t="shared" si="10"/>
        <v>2</v>
      </c>
      <c r="L517" s="1">
        <f t="shared" si="10"/>
        <v>4</v>
      </c>
      <c r="M517" s="1">
        <f t="shared" si="10"/>
        <v>2</v>
      </c>
      <c r="N517" s="1">
        <f t="shared" si="10"/>
        <v>6</v>
      </c>
      <c r="O517" s="1">
        <f t="shared" si="10"/>
        <v>7</v>
      </c>
      <c r="P517" s="1">
        <f t="shared" si="10"/>
        <v>16</v>
      </c>
      <c r="Q517" s="1">
        <f t="shared" si="10"/>
        <v>12</v>
      </c>
      <c r="R517" s="1">
        <f t="shared" si="10"/>
        <v>17</v>
      </c>
      <c r="S517" s="1">
        <f t="shared" si="10"/>
        <v>22</v>
      </c>
      <c r="T517" s="1">
        <f t="shared" si="10"/>
        <v>21</v>
      </c>
      <c r="U517" s="1">
        <f t="shared" si="10"/>
        <v>21</v>
      </c>
      <c r="V517" s="1">
        <f t="shared" si="10"/>
        <v>32</v>
      </c>
      <c r="W517" s="1">
        <f t="shared" si="10"/>
        <v>31</v>
      </c>
      <c r="X517" s="1">
        <f t="shared" si="10"/>
        <v>29</v>
      </c>
      <c r="Y517" s="1">
        <f t="shared" si="10"/>
        <v>28</v>
      </c>
      <c r="Z517" s="1">
        <f t="shared" si="10"/>
        <v>30</v>
      </c>
      <c r="AA517" s="1">
        <f t="shared" si="10"/>
        <v>36</v>
      </c>
      <c r="AB517" s="1">
        <f t="shared" si="10"/>
        <v>26</v>
      </c>
      <c r="AC517" s="1">
        <f t="shared" si="10"/>
        <v>29</v>
      </c>
      <c r="AD517" s="1">
        <f t="shared" si="10"/>
        <v>17</v>
      </c>
      <c r="AE517" s="1">
        <f t="shared" si="10"/>
        <v>13</v>
      </c>
      <c r="AF517" s="75">
        <f t="shared" si="10"/>
        <v>8</v>
      </c>
      <c r="AG517" s="75">
        <f t="shared" si="10"/>
        <v>1</v>
      </c>
      <c r="AH517" s="1">
        <f t="shared" si="10"/>
        <v>0</v>
      </c>
      <c r="AI517" s="1">
        <f t="shared" si="10"/>
        <v>0</v>
      </c>
      <c r="AJ517" s="11">
        <v>14</v>
      </c>
      <c r="AK517">
        <f>COUNTIF(AK2:AK502,14)</f>
        <v>67</v>
      </c>
    </row>
    <row r="518" spans="1:37" x14ac:dyDescent="0.25">
      <c r="A518" s="109">
        <v>6</v>
      </c>
      <c r="I518" s="64">
        <f t="shared" ref="I518:AI518" si="11">COUNTIF(I2:I502,6)</f>
        <v>0</v>
      </c>
      <c r="J518" s="64">
        <f t="shared" si="11"/>
        <v>1</v>
      </c>
      <c r="K518" s="64">
        <f t="shared" si="11"/>
        <v>2</v>
      </c>
      <c r="L518" s="64">
        <f t="shared" si="11"/>
        <v>1</v>
      </c>
      <c r="M518" s="64">
        <f t="shared" si="11"/>
        <v>4</v>
      </c>
      <c r="N518" s="64">
        <f t="shared" si="11"/>
        <v>4</v>
      </c>
      <c r="O518" s="64">
        <f t="shared" si="11"/>
        <v>2</v>
      </c>
      <c r="P518" s="64">
        <f t="shared" si="11"/>
        <v>6</v>
      </c>
      <c r="Q518" s="64">
        <f t="shared" si="11"/>
        <v>2</v>
      </c>
      <c r="R518" s="109">
        <f t="shared" si="11"/>
        <v>12</v>
      </c>
      <c r="S518" s="109">
        <f t="shared" si="11"/>
        <v>12</v>
      </c>
      <c r="T518" s="109">
        <f t="shared" si="11"/>
        <v>12</v>
      </c>
      <c r="U518" s="109">
        <f t="shared" si="11"/>
        <v>9</v>
      </c>
      <c r="V518" s="109">
        <f t="shared" si="11"/>
        <v>20</v>
      </c>
      <c r="W518" s="109">
        <f t="shared" si="11"/>
        <v>18</v>
      </c>
      <c r="X518" s="109">
        <f t="shared" si="11"/>
        <v>21</v>
      </c>
      <c r="Y518" s="109">
        <f t="shared" si="11"/>
        <v>26</v>
      </c>
      <c r="Z518" s="109">
        <f t="shared" si="11"/>
        <v>26</v>
      </c>
      <c r="AA518" s="109">
        <f t="shared" si="11"/>
        <v>20</v>
      </c>
      <c r="AB518" s="109">
        <f t="shared" si="11"/>
        <v>28</v>
      </c>
      <c r="AC518" s="109">
        <f t="shared" si="11"/>
        <v>13</v>
      </c>
      <c r="AD518" s="109">
        <f t="shared" si="11"/>
        <v>9</v>
      </c>
      <c r="AE518" s="109">
        <f t="shared" si="11"/>
        <v>9</v>
      </c>
      <c r="AF518" s="109">
        <f t="shared" si="11"/>
        <v>6</v>
      </c>
      <c r="AG518" s="109">
        <f t="shared" si="11"/>
        <v>1</v>
      </c>
      <c r="AH518" s="109">
        <f t="shared" si="11"/>
        <v>1</v>
      </c>
      <c r="AI518" s="109">
        <f t="shared" si="11"/>
        <v>0</v>
      </c>
      <c r="AJ518" s="11">
        <v>15</v>
      </c>
      <c r="AK518">
        <f>COUNTIF(AK2:AK502,15)</f>
        <v>111</v>
      </c>
    </row>
    <row r="519" spans="1:37" x14ac:dyDescent="0.25">
      <c r="A519" s="109">
        <v>7</v>
      </c>
      <c r="G519" s="1"/>
      <c r="H519" s="1"/>
      <c r="I519" s="64">
        <f t="shared" ref="I519:AI519" si="12">COUNTIF(I2:I502,7)</f>
        <v>0</v>
      </c>
      <c r="J519" s="64">
        <f t="shared" si="12"/>
        <v>0</v>
      </c>
      <c r="K519" s="64">
        <f t="shared" si="12"/>
        <v>0</v>
      </c>
      <c r="L519" s="64">
        <f t="shared" si="12"/>
        <v>1</v>
      </c>
      <c r="M519" s="64">
        <f t="shared" si="12"/>
        <v>0</v>
      </c>
      <c r="N519" s="64">
        <f t="shared" si="12"/>
        <v>2</v>
      </c>
      <c r="O519" s="64">
        <f t="shared" si="12"/>
        <v>4</v>
      </c>
      <c r="P519" s="64">
        <f t="shared" si="12"/>
        <v>2</v>
      </c>
      <c r="Q519" s="64">
        <f t="shared" si="12"/>
        <v>2</v>
      </c>
      <c r="R519" s="109">
        <f t="shared" si="12"/>
        <v>7</v>
      </c>
      <c r="S519" s="109">
        <f t="shared" si="12"/>
        <v>2</v>
      </c>
      <c r="T519" s="109">
        <f t="shared" si="12"/>
        <v>10</v>
      </c>
      <c r="U519" s="109">
        <f t="shared" si="12"/>
        <v>8</v>
      </c>
      <c r="V519" s="109">
        <f t="shared" si="12"/>
        <v>5</v>
      </c>
      <c r="W519" s="109">
        <f t="shared" si="12"/>
        <v>12</v>
      </c>
      <c r="X519" s="109">
        <f t="shared" si="12"/>
        <v>21</v>
      </c>
      <c r="Y519" s="109">
        <f t="shared" si="12"/>
        <v>18</v>
      </c>
      <c r="Z519" s="109">
        <f t="shared" si="12"/>
        <v>11</v>
      </c>
      <c r="AA519" s="109">
        <f t="shared" si="12"/>
        <v>21</v>
      </c>
      <c r="AB519" s="109">
        <f t="shared" si="12"/>
        <v>16</v>
      </c>
      <c r="AC519" s="109">
        <f t="shared" si="12"/>
        <v>15</v>
      </c>
      <c r="AD519" s="109">
        <f t="shared" si="12"/>
        <v>14</v>
      </c>
      <c r="AE519" s="109">
        <f t="shared" si="12"/>
        <v>6</v>
      </c>
      <c r="AF519" s="109">
        <f t="shared" si="12"/>
        <v>6</v>
      </c>
      <c r="AG519" s="109">
        <f t="shared" si="12"/>
        <v>5</v>
      </c>
      <c r="AH519" s="109">
        <f t="shared" si="12"/>
        <v>0</v>
      </c>
      <c r="AI519" s="109">
        <f t="shared" si="12"/>
        <v>0</v>
      </c>
      <c r="AJ519" s="11">
        <v>16</v>
      </c>
      <c r="AK519">
        <f>COUNTIF(AK2:AK502,16)</f>
        <v>105</v>
      </c>
    </row>
    <row r="520" spans="1:37" x14ac:dyDescent="0.25">
      <c r="A520" s="109">
        <v>8</v>
      </c>
      <c r="G520" s="1"/>
      <c r="H520" s="1"/>
      <c r="I520" s="64">
        <f t="shared" ref="I520:AI520" si="13">COUNTIF(I2:I502,8)</f>
        <v>0</v>
      </c>
      <c r="J520" s="64">
        <f t="shared" si="13"/>
        <v>0</v>
      </c>
      <c r="K520" s="64">
        <f t="shared" si="13"/>
        <v>0</v>
      </c>
      <c r="L520" s="64">
        <f t="shared" si="13"/>
        <v>0</v>
      </c>
      <c r="M520" s="64">
        <f t="shared" si="13"/>
        <v>0</v>
      </c>
      <c r="N520" s="64">
        <f t="shared" si="13"/>
        <v>0</v>
      </c>
      <c r="O520" s="64">
        <f t="shared" si="13"/>
        <v>1</v>
      </c>
      <c r="P520" s="64">
        <f t="shared" si="13"/>
        <v>1</v>
      </c>
      <c r="Q520" s="64">
        <f t="shared" si="13"/>
        <v>0</v>
      </c>
      <c r="R520" s="109">
        <f t="shared" si="13"/>
        <v>1</v>
      </c>
      <c r="S520" s="109">
        <f t="shared" si="13"/>
        <v>1</v>
      </c>
      <c r="T520" s="109">
        <f t="shared" si="13"/>
        <v>7</v>
      </c>
      <c r="U520" s="109">
        <f t="shared" si="13"/>
        <v>3</v>
      </c>
      <c r="V520" s="109">
        <f t="shared" si="13"/>
        <v>6</v>
      </c>
      <c r="W520" s="109">
        <f t="shared" si="13"/>
        <v>9</v>
      </c>
      <c r="X520" s="109">
        <f t="shared" si="13"/>
        <v>12</v>
      </c>
      <c r="Y520" s="109">
        <f t="shared" si="13"/>
        <v>15</v>
      </c>
      <c r="Z520" s="109">
        <f t="shared" si="13"/>
        <v>14</v>
      </c>
      <c r="AA520" s="109">
        <f t="shared" si="13"/>
        <v>9</v>
      </c>
      <c r="AB520" s="109">
        <f t="shared" si="13"/>
        <v>9</v>
      </c>
      <c r="AC520" s="109">
        <f t="shared" si="13"/>
        <v>5</v>
      </c>
      <c r="AD520" s="109">
        <f t="shared" si="13"/>
        <v>5</v>
      </c>
      <c r="AE520" s="109">
        <f t="shared" si="13"/>
        <v>9</v>
      </c>
      <c r="AF520" s="109">
        <f t="shared" si="13"/>
        <v>2</v>
      </c>
      <c r="AG520" s="109">
        <f t="shared" si="13"/>
        <v>0</v>
      </c>
      <c r="AH520" s="109">
        <f t="shared" si="13"/>
        <v>0</v>
      </c>
      <c r="AI520" s="109">
        <f t="shared" si="13"/>
        <v>0</v>
      </c>
      <c r="AJ520" s="11">
        <v>17</v>
      </c>
      <c r="AK520">
        <f>COUNTIF(AK2:AK502,17)</f>
        <v>88</v>
      </c>
    </row>
    <row r="521" spans="1:37" x14ac:dyDescent="0.25">
      <c r="A521" s="109">
        <v>9</v>
      </c>
      <c r="G521" s="1"/>
      <c r="H521" s="1"/>
      <c r="I521" s="64">
        <f t="shared" ref="I521:AI521" si="14">COUNTIF(I2:I502,9)</f>
        <v>0</v>
      </c>
      <c r="J521" s="64">
        <f t="shared" si="14"/>
        <v>0</v>
      </c>
      <c r="K521" s="64">
        <f t="shared" si="14"/>
        <v>0</v>
      </c>
      <c r="L521" s="64">
        <f t="shared" si="14"/>
        <v>0</v>
      </c>
      <c r="M521" s="64">
        <f t="shared" si="14"/>
        <v>0</v>
      </c>
      <c r="N521" s="64">
        <f t="shared" si="14"/>
        <v>0</v>
      </c>
      <c r="O521" s="64">
        <f t="shared" si="14"/>
        <v>1</v>
      </c>
      <c r="P521" s="64">
        <f t="shared" si="14"/>
        <v>0</v>
      </c>
      <c r="Q521" s="64">
        <f t="shared" si="14"/>
        <v>0</v>
      </c>
      <c r="R521" s="109">
        <f t="shared" si="14"/>
        <v>0</v>
      </c>
      <c r="S521" s="109">
        <f t="shared" si="14"/>
        <v>1</v>
      </c>
      <c r="T521" s="109">
        <f t="shared" si="14"/>
        <v>1</v>
      </c>
      <c r="U521" s="109">
        <f t="shared" si="14"/>
        <v>4</v>
      </c>
      <c r="V521" s="109">
        <f t="shared" si="14"/>
        <v>4</v>
      </c>
      <c r="W521" s="109">
        <f t="shared" si="14"/>
        <v>9</v>
      </c>
      <c r="X521" s="109">
        <f t="shared" si="14"/>
        <v>5</v>
      </c>
      <c r="Y521" s="109">
        <f t="shared" si="14"/>
        <v>12</v>
      </c>
      <c r="Z521" s="109">
        <f t="shared" si="14"/>
        <v>9</v>
      </c>
      <c r="AA521" s="109">
        <f t="shared" si="14"/>
        <v>10</v>
      </c>
      <c r="AB521" s="109">
        <f t="shared" si="14"/>
        <v>11</v>
      </c>
      <c r="AC521" s="109">
        <f t="shared" si="14"/>
        <v>3</v>
      </c>
      <c r="AD521" s="109">
        <f t="shared" si="14"/>
        <v>3</v>
      </c>
      <c r="AE521" s="109">
        <f t="shared" si="14"/>
        <v>5</v>
      </c>
      <c r="AF521" s="109">
        <f t="shared" si="14"/>
        <v>3</v>
      </c>
      <c r="AG521" s="109">
        <f t="shared" si="14"/>
        <v>0</v>
      </c>
      <c r="AH521" s="109">
        <f t="shared" si="14"/>
        <v>1</v>
      </c>
      <c r="AI521" s="109">
        <f t="shared" si="14"/>
        <v>0</v>
      </c>
      <c r="AJ521" s="11">
        <v>18</v>
      </c>
      <c r="AK521">
        <f>COUNTIF(AK2:AK502,18)</f>
        <v>45</v>
      </c>
    </row>
    <row r="522" spans="1:37" x14ac:dyDescent="0.25">
      <c r="A522" s="109">
        <v>10</v>
      </c>
      <c r="I522" s="109">
        <f t="shared" ref="I522:AI522" si="15">COUNTIF(I2:I502,10)</f>
        <v>0</v>
      </c>
      <c r="J522" s="109">
        <f t="shared" si="15"/>
        <v>0</v>
      </c>
      <c r="K522" s="109">
        <f t="shared" si="15"/>
        <v>0</v>
      </c>
      <c r="L522" s="109">
        <f t="shared" si="15"/>
        <v>0</v>
      </c>
      <c r="M522" s="109">
        <f t="shared" si="15"/>
        <v>0</v>
      </c>
      <c r="N522" s="109">
        <f t="shared" si="15"/>
        <v>0</v>
      </c>
      <c r="O522" s="109">
        <f t="shared" si="15"/>
        <v>0</v>
      </c>
      <c r="P522" s="109">
        <f t="shared" si="15"/>
        <v>0</v>
      </c>
      <c r="Q522" s="109">
        <f t="shared" si="15"/>
        <v>0</v>
      </c>
      <c r="R522" s="109">
        <f t="shared" si="15"/>
        <v>1</v>
      </c>
      <c r="S522" s="109">
        <f t="shared" si="15"/>
        <v>2</v>
      </c>
      <c r="T522" s="109">
        <f t="shared" si="15"/>
        <v>1</v>
      </c>
      <c r="U522" s="109">
        <f t="shared" si="15"/>
        <v>3</v>
      </c>
      <c r="V522" s="109">
        <f t="shared" si="15"/>
        <v>2</v>
      </c>
      <c r="W522" s="109">
        <f t="shared" si="15"/>
        <v>3</v>
      </c>
      <c r="X522" s="109">
        <f t="shared" si="15"/>
        <v>4</v>
      </c>
      <c r="Y522" s="109">
        <f t="shared" si="15"/>
        <v>3</v>
      </c>
      <c r="Z522" s="109">
        <f t="shared" si="15"/>
        <v>10</v>
      </c>
      <c r="AA522" s="109">
        <f t="shared" si="15"/>
        <v>3</v>
      </c>
      <c r="AB522" s="109">
        <f t="shared" si="15"/>
        <v>1</v>
      </c>
      <c r="AC522" s="109">
        <f t="shared" si="15"/>
        <v>2</v>
      </c>
      <c r="AD522" s="109">
        <f t="shared" si="15"/>
        <v>5</v>
      </c>
      <c r="AE522" s="109">
        <f t="shared" si="15"/>
        <v>5</v>
      </c>
      <c r="AF522" s="109">
        <f t="shared" si="15"/>
        <v>2</v>
      </c>
      <c r="AG522" s="109">
        <f t="shared" si="15"/>
        <v>0</v>
      </c>
      <c r="AH522" s="109">
        <f t="shared" si="15"/>
        <v>0</v>
      </c>
      <c r="AI522" s="109">
        <f t="shared" si="15"/>
        <v>0</v>
      </c>
      <c r="AJ522" s="11">
        <v>19</v>
      </c>
      <c r="AK522">
        <f>COUNTIF(AK2:AK502,19)</f>
        <v>27</v>
      </c>
    </row>
    <row r="523" spans="1:37" x14ac:dyDescent="0.25">
      <c r="A523" s="109">
        <v>11</v>
      </c>
      <c r="I523" s="109">
        <f t="shared" ref="I523:AI523" si="16">COUNTIF(I2:I502,11)</f>
        <v>0</v>
      </c>
      <c r="J523" s="109">
        <f t="shared" si="16"/>
        <v>0</v>
      </c>
      <c r="K523" s="109">
        <f t="shared" si="16"/>
        <v>0</v>
      </c>
      <c r="L523" s="109">
        <f t="shared" si="16"/>
        <v>0</v>
      </c>
      <c r="M523" s="109">
        <f t="shared" si="16"/>
        <v>0</v>
      </c>
      <c r="N523" s="109">
        <f t="shared" si="16"/>
        <v>0</v>
      </c>
      <c r="O523" s="109">
        <f t="shared" si="16"/>
        <v>0</v>
      </c>
      <c r="P523" s="109">
        <f t="shared" si="16"/>
        <v>0</v>
      </c>
      <c r="Q523" s="109">
        <f t="shared" si="16"/>
        <v>0</v>
      </c>
      <c r="R523" s="109">
        <f t="shared" si="16"/>
        <v>0</v>
      </c>
      <c r="S523" s="109">
        <f t="shared" si="16"/>
        <v>1</v>
      </c>
      <c r="T523" s="109">
        <f t="shared" si="16"/>
        <v>0</v>
      </c>
      <c r="U523" s="109">
        <f t="shared" si="16"/>
        <v>2</v>
      </c>
      <c r="V523" s="109">
        <f t="shared" si="16"/>
        <v>2</v>
      </c>
      <c r="W523" s="109">
        <f t="shared" si="16"/>
        <v>2</v>
      </c>
      <c r="X523" s="109">
        <f t="shared" si="16"/>
        <v>6</v>
      </c>
      <c r="Y523" s="109">
        <f t="shared" si="16"/>
        <v>6</v>
      </c>
      <c r="Z523" s="109">
        <f t="shared" si="16"/>
        <v>0</v>
      </c>
      <c r="AA523" s="109">
        <f t="shared" si="16"/>
        <v>3</v>
      </c>
      <c r="AB523" s="109">
        <f t="shared" si="16"/>
        <v>7</v>
      </c>
      <c r="AC523" s="109">
        <f t="shared" si="16"/>
        <v>2</v>
      </c>
      <c r="AD523" s="109">
        <f t="shared" si="16"/>
        <v>4</v>
      </c>
      <c r="AE523" s="109">
        <f t="shared" si="16"/>
        <v>5</v>
      </c>
      <c r="AF523" s="109">
        <f t="shared" si="16"/>
        <v>1</v>
      </c>
      <c r="AG523" s="109">
        <f t="shared" si="16"/>
        <v>2</v>
      </c>
      <c r="AH523" s="109">
        <f t="shared" si="16"/>
        <v>0</v>
      </c>
      <c r="AI523" s="109">
        <f t="shared" si="16"/>
        <v>0</v>
      </c>
      <c r="AJ523" s="11">
        <v>20</v>
      </c>
      <c r="AK523">
        <f>COUNTIF(AK2:AK502,20)</f>
        <v>8</v>
      </c>
    </row>
    <row r="524" spans="1:37" x14ac:dyDescent="0.25">
      <c r="A524" s="109">
        <v>12</v>
      </c>
      <c r="I524" s="109">
        <f t="shared" ref="I524:AI524" si="17">COUNTIF(I2:I502,12)</f>
        <v>0</v>
      </c>
      <c r="J524" s="109">
        <f t="shared" si="17"/>
        <v>0</v>
      </c>
      <c r="K524" s="109">
        <f t="shared" si="17"/>
        <v>0</v>
      </c>
      <c r="L524" s="109">
        <f t="shared" si="17"/>
        <v>0</v>
      </c>
      <c r="M524" s="109">
        <f t="shared" si="17"/>
        <v>0</v>
      </c>
      <c r="N524" s="109">
        <f t="shared" si="17"/>
        <v>0</v>
      </c>
      <c r="O524" s="109">
        <f t="shared" si="17"/>
        <v>0</v>
      </c>
      <c r="P524" s="109">
        <f t="shared" si="17"/>
        <v>0</v>
      </c>
      <c r="Q524" s="109">
        <f t="shared" si="17"/>
        <v>0</v>
      </c>
      <c r="R524" s="109">
        <f t="shared" si="17"/>
        <v>0</v>
      </c>
      <c r="S524" s="109">
        <f t="shared" si="17"/>
        <v>1</v>
      </c>
      <c r="T524" s="109">
        <f t="shared" si="17"/>
        <v>0</v>
      </c>
      <c r="U524" s="109">
        <f t="shared" si="17"/>
        <v>0</v>
      </c>
      <c r="V524" s="109">
        <f t="shared" si="17"/>
        <v>0</v>
      </c>
      <c r="W524" s="109">
        <f t="shared" si="17"/>
        <v>1</v>
      </c>
      <c r="X524" s="109">
        <f t="shared" si="17"/>
        <v>1</v>
      </c>
      <c r="Y524" s="109">
        <f t="shared" si="17"/>
        <v>1</v>
      </c>
      <c r="Z524" s="109">
        <f t="shared" si="17"/>
        <v>1</v>
      </c>
      <c r="AA524" s="109">
        <f t="shared" si="17"/>
        <v>3</v>
      </c>
      <c r="AB524" s="109">
        <f t="shared" si="17"/>
        <v>4</v>
      </c>
      <c r="AC524" s="109">
        <f t="shared" si="17"/>
        <v>3</v>
      </c>
      <c r="AD524" s="109">
        <f t="shared" si="17"/>
        <v>4</v>
      </c>
      <c r="AE524" s="109">
        <f t="shared" si="17"/>
        <v>2</v>
      </c>
      <c r="AF524" s="109">
        <f t="shared" si="17"/>
        <v>2</v>
      </c>
      <c r="AG524" s="109">
        <f t="shared" si="17"/>
        <v>1</v>
      </c>
      <c r="AH524" s="109">
        <f t="shared" si="17"/>
        <v>1</v>
      </c>
      <c r="AI524" s="109">
        <f t="shared" si="17"/>
        <v>0</v>
      </c>
      <c r="AJ524" s="11">
        <v>21</v>
      </c>
      <c r="AK524">
        <f>COUNTIF(AK2:AK502,21)</f>
        <v>3</v>
      </c>
    </row>
    <row r="525" spans="1:37" x14ac:dyDescent="0.25">
      <c r="A525" s="109">
        <v>13</v>
      </c>
      <c r="I525" s="109">
        <f t="shared" ref="I525:AI525" si="18">COUNTIF(I2:I502,13)</f>
        <v>0</v>
      </c>
      <c r="J525" s="109">
        <f t="shared" si="18"/>
        <v>0</v>
      </c>
      <c r="K525" s="109">
        <f t="shared" si="18"/>
        <v>0</v>
      </c>
      <c r="L525" s="109">
        <f t="shared" si="18"/>
        <v>0</v>
      </c>
      <c r="M525" s="109">
        <f t="shared" si="18"/>
        <v>0</v>
      </c>
      <c r="N525" s="109">
        <f t="shared" si="18"/>
        <v>0</v>
      </c>
      <c r="O525" s="109">
        <f t="shared" si="18"/>
        <v>0</v>
      </c>
      <c r="P525" s="109">
        <f t="shared" si="18"/>
        <v>0</v>
      </c>
      <c r="Q525" s="109">
        <f t="shared" si="18"/>
        <v>1</v>
      </c>
      <c r="R525" s="109">
        <f t="shared" si="18"/>
        <v>0</v>
      </c>
      <c r="S525" s="109">
        <f t="shared" si="18"/>
        <v>1</v>
      </c>
      <c r="T525" s="109">
        <f t="shared" si="18"/>
        <v>1</v>
      </c>
      <c r="U525" s="109">
        <f t="shared" si="18"/>
        <v>0</v>
      </c>
      <c r="V525" s="109">
        <f t="shared" si="18"/>
        <v>0</v>
      </c>
      <c r="W525" s="109">
        <f t="shared" si="18"/>
        <v>0</v>
      </c>
      <c r="X525" s="109">
        <f t="shared" si="18"/>
        <v>1</v>
      </c>
      <c r="Y525" s="109">
        <f t="shared" si="18"/>
        <v>0</v>
      </c>
      <c r="Z525" s="109">
        <f t="shared" si="18"/>
        <v>1</v>
      </c>
      <c r="AA525" s="109">
        <f t="shared" si="18"/>
        <v>5</v>
      </c>
      <c r="AB525" s="109">
        <f t="shared" si="18"/>
        <v>0</v>
      </c>
      <c r="AC525" s="109">
        <f t="shared" si="18"/>
        <v>6</v>
      </c>
      <c r="AD525" s="109">
        <f t="shared" si="18"/>
        <v>2</v>
      </c>
      <c r="AE525" s="109">
        <f t="shared" si="18"/>
        <v>1</v>
      </c>
      <c r="AF525" s="109">
        <f t="shared" si="18"/>
        <v>0</v>
      </c>
      <c r="AG525" s="109">
        <f t="shared" si="18"/>
        <v>0</v>
      </c>
      <c r="AH525" s="109">
        <f t="shared" si="18"/>
        <v>1</v>
      </c>
      <c r="AI525" s="109">
        <f t="shared" si="18"/>
        <v>0</v>
      </c>
      <c r="AJ525" s="11">
        <v>22</v>
      </c>
      <c r="AK525">
        <f>COUNTIF(AK2:AK502,22)</f>
        <v>2</v>
      </c>
    </row>
    <row r="526" spans="1:37" x14ac:dyDescent="0.25">
      <c r="A526" s="109">
        <v>14</v>
      </c>
      <c r="I526" s="109">
        <f t="shared" ref="I526:AI526" si="19">COUNTIF(I2:I502,14)</f>
        <v>0</v>
      </c>
      <c r="J526" s="109">
        <f t="shared" si="19"/>
        <v>0</v>
      </c>
      <c r="K526" s="109">
        <f t="shared" si="19"/>
        <v>0</v>
      </c>
      <c r="L526" s="109">
        <f t="shared" si="19"/>
        <v>0</v>
      </c>
      <c r="M526" s="109">
        <f t="shared" si="19"/>
        <v>0</v>
      </c>
      <c r="N526" s="109">
        <f t="shared" si="19"/>
        <v>0</v>
      </c>
      <c r="O526" s="109">
        <f t="shared" si="19"/>
        <v>0</v>
      </c>
      <c r="P526" s="109">
        <f t="shared" si="19"/>
        <v>0</v>
      </c>
      <c r="Q526" s="109">
        <f t="shared" si="19"/>
        <v>0</v>
      </c>
      <c r="R526" s="109">
        <f t="shared" si="19"/>
        <v>0</v>
      </c>
      <c r="S526" s="109">
        <f t="shared" si="19"/>
        <v>0</v>
      </c>
      <c r="T526" s="109">
        <f t="shared" si="19"/>
        <v>0</v>
      </c>
      <c r="U526" s="109">
        <f t="shared" si="19"/>
        <v>0</v>
      </c>
      <c r="V526" s="109">
        <f t="shared" si="19"/>
        <v>0</v>
      </c>
      <c r="W526" s="109">
        <f t="shared" si="19"/>
        <v>0</v>
      </c>
      <c r="X526" s="109">
        <f t="shared" si="19"/>
        <v>0</v>
      </c>
      <c r="Y526" s="109">
        <f t="shared" si="19"/>
        <v>1</v>
      </c>
      <c r="Z526" s="109">
        <f t="shared" si="19"/>
        <v>1</v>
      </c>
      <c r="AA526" s="109">
        <f t="shared" si="19"/>
        <v>4</v>
      </c>
      <c r="AB526" s="109">
        <f t="shared" si="19"/>
        <v>1</v>
      </c>
      <c r="AC526" s="109">
        <f t="shared" si="19"/>
        <v>2</v>
      </c>
      <c r="AD526" s="109">
        <f t="shared" si="19"/>
        <v>2</v>
      </c>
      <c r="AE526" s="109">
        <f t="shared" si="19"/>
        <v>1</v>
      </c>
      <c r="AF526" s="109">
        <f t="shared" si="19"/>
        <v>0</v>
      </c>
      <c r="AG526" s="109">
        <f t="shared" si="19"/>
        <v>1</v>
      </c>
      <c r="AH526" s="109">
        <f t="shared" si="19"/>
        <v>0</v>
      </c>
      <c r="AI526" s="109">
        <f t="shared" si="19"/>
        <v>0</v>
      </c>
    </row>
    <row r="527" spans="1:37" x14ac:dyDescent="0.25">
      <c r="A527" s="109">
        <v>15</v>
      </c>
      <c r="I527" s="109">
        <f t="shared" ref="I527:AI527" si="20">COUNTIF(I2:I502,15)</f>
        <v>0</v>
      </c>
      <c r="J527" s="109">
        <f t="shared" si="20"/>
        <v>0</v>
      </c>
      <c r="K527" s="109">
        <f t="shared" si="20"/>
        <v>0</v>
      </c>
      <c r="L527" s="109">
        <f t="shared" si="20"/>
        <v>0</v>
      </c>
      <c r="M527" s="109">
        <f t="shared" si="20"/>
        <v>0</v>
      </c>
      <c r="N527" s="109">
        <f t="shared" si="20"/>
        <v>0</v>
      </c>
      <c r="O527" s="109">
        <f t="shared" si="20"/>
        <v>0</v>
      </c>
      <c r="P527" s="109">
        <f t="shared" si="20"/>
        <v>0</v>
      </c>
      <c r="Q527" s="109">
        <f t="shared" si="20"/>
        <v>0</v>
      </c>
      <c r="R527" s="109">
        <f t="shared" si="20"/>
        <v>0</v>
      </c>
      <c r="S527" s="109">
        <f t="shared" si="20"/>
        <v>0</v>
      </c>
      <c r="T527" s="109">
        <f t="shared" si="20"/>
        <v>1</v>
      </c>
      <c r="U527" s="109">
        <f t="shared" si="20"/>
        <v>0</v>
      </c>
      <c r="V527" s="109">
        <f t="shared" si="20"/>
        <v>0</v>
      </c>
      <c r="W527" s="109">
        <f t="shared" si="20"/>
        <v>0</v>
      </c>
      <c r="X527" s="109">
        <f t="shared" si="20"/>
        <v>0</v>
      </c>
      <c r="Y527" s="109">
        <f t="shared" si="20"/>
        <v>3</v>
      </c>
      <c r="Z527" s="109">
        <f t="shared" si="20"/>
        <v>0</v>
      </c>
      <c r="AA527" s="109">
        <f t="shared" si="20"/>
        <v>6</v>
      </c>
      <c r="AB527" s="109">
        <f t="shared" si="20"/>
        <v>1</v>
      </c>
      <c r="AC527" s="109">
        <f t="shared" si="20"/>
        <v>0</v>
      </c>
      <c r="AD527" s="109">
        <f t="shared" si="20"/>
        <v>2</v>
      </c>
      <c r="AE527" s="109">
        <f t="shared" si="20"/>
        <v>2</v>
      </c>
      <c r="AF527" s="109">
        <f t="shared" si="20"/>
        <v>0</v>
      </c>
      <c r="AG527" s="109">
        <f t="shared" si="20"/>
        <v>0</v>
      </c>
      <c r="AH527" s="109">
        <f t="shared" si="20"/>
        <v>1</v>
      </c>
      <c r="AI527" s="109">
        <f t="shared" si="20"/>
        <v>0</v>
      </c>
    </row>
    <row r="528" spans="1:37" x14ac:dyDescent="0.25">
      <c r="A528" s="109">
        <v>16</v>
      </c>
      <c r="I528" s="109">
        <f t="shared" ref="I528:AI528" si="21">COUNTIF(I2:I502,16)</f>
        <v>0</v>
      </c>
      <c r="J528" s="109">
        <f t="shared" si="21"/>
        <v>0</v>
      </c>
      <c r="K528" s="109">
        <f t="shared" si="21"/>
        <v>0</v>
      </c>
      <c r="L528" s="109">
        <f t="shared" si="21"/>
        <v>0</v>
      </c>
      <c r="M528" s="109">
        <f t="shared" si="21"/>
        <v>0</v>
      </c>
      <c r="N528" s="109">
        <f t="shared" si="21"/>
        <v>0</v>
      </c>
      <c r="O528" s="109">
        <f t="shared" si="21"/>
        <v>0</v>
      </c>
      <c r="P528" s="109">
        <f t="shared" si="21"/>
        <v>0</v>
      </c>
      <c r="Q528" s="109">
        <f t="shared" si="21"/>
        <v>0</v>
      </c>
      <c r="R528" s="109">
        <f t="shared" si="21"/>
        <v>0</v>
      </c>
      <c r="S528" s="109">
        <f t="shared" si="21"/>
        <v>0</v>
      </c>
      <c r="T528" s="109">
        <f t="shared" si="21"/>
        <v>1</v>
      </c>
      <c r="U528" s="109">
        <f t="shared" si="21"/>
        <v>0</v>
      </c>
      <c r="V528" s="109">
        <f t="shared" si="21"/>
        <v>0</v>
      </c>
      <c r="W528" s="109">
        <f t="shared" si="21"/>
        <v>0</v>
      </c>
      <c r="X528" s="109">
        <f t="shared" si="21"/>
        <v>3</v>
      </c>
      <c r="Y528" s="109">
        <f t="shared" si="21"/>
        <v>0</v>
      </c>
      <c r="Z528" s="109">
        <f t="shared" si="21"/>
        <v>0</v>
      </c>
      <c r="AA528" s="109">
        <f t="shared" si="21"/>
        <v>1</v>
      </c>
      <c r="AB528" s="109">
        <f t="shared" si="21"/>
        <v>1</v>
      </c>
      <c r="AC528" s="109">
        <f t="shared" si="21"/>
        <v>0</v>
      </c>
      <c r="AD528" s="109">
        <f t="shared" si="21"/>
        <v>2</v>
      </c>
      <c r="AE528" s="109">
        <f t="shared" si="21"/>
        <v>0</v>
      </c>
      <c r="AF528" s="109">
        <f t="shared" si="21"/>
        <v>0</v>
      </c>
      <c r="AG528" s="109">
        <f t="shared" si="21"/>
        <v>0</v>
      </c>
      <c r="AH528" s="109">
        <f t="shared" si="21"/>
        <v>0</v>
      </c>
      <c r="AI528" s="109">
        <f t="shared" si="21"/>
        <v>0</v>
      </c>
    </row>
    <row r="529" spans="1:37" x14ac:dyDescent="0.25">
      <c r="A529" s="109">
        <v>17</v>
      </c>
      <c r="I529" s="109">
        <f t="shared" ref="I529:AI529" si="22">COUNTIF(I2:I502,17)</f>
        <v>0</v>
      </c>
      <c r="J529" s="109">
        <f t="shared" si="22"/>
        <v>0</v>
      </c>
      <c r="K529" s="109">
        <f t="shared" si="22"/>
        <v>0</v>
      </c>
      <c r="L529" s="109">
        <f t="shared" si="22"/>
        <v>0</v>
      </c>
      <c r="M529" s="109">
        <f t="shared" si="22"/>
        <v>0</v>
      </c>
      <c r="N529" s="109">
        <f t="shared" si="22"/>
        <v>0</v>
      </c>
      <c r="O529" s="109">
        <f t="shared" si="22"/>
        <v>0</v>
      </c>
      <c r="P529" s="109">
        <f t="shared" si="22"/>
        <v>0</v>
      </c>
      <c r="Q529" s="109">
        <f t="shared" si="22"/>
        <v>0</v>
      </c>
      <c r="R529" s="109">
        <f t="shared" si="22"/>
        <v>0</v>
      </c>
      <c r="S529" s="109">
        <f t="shared" si="22"/>
        <v>0</v>
      </c>
      <c r="T529" s="109">
        <f t="shared" si="22"/>
        <v>0</v>
      </c>
      <c r="U529" s="109">
        <f t="shared" si="22"/>
        <v>0</v>
      </c>
      <c r="V529" s="109">
        <f t="shared" si="22"/>
        <v>0</v>
      </c>
      <c r="W529" s="109">
        <f t="shared" si="22"/>
        <v>1</v>
      </c>
      <c r="X529" s="109">
        <f t="shared" si="22"/>
        <v>0</v>
      </c>
      <c r="Y529" s="109">
        <f t="shared" si="22"/>
        <v>0</v>
      </c>
      <c r="Z529" s="109">
        <f t="shared" si="22"/>
        <v>1</v>
      </c>
      <c r="AA529" s="109">
        <f t="shared" si="22"/>
        <v>1</v>
      </c>
      <c r="AB529" s="109">
        <f t="shared" si="22"/>
        <v>1</v>
      </c>
      <c r="AC529" s="109">
        <f t="shared" si="22"/>
        <v>1</v>
      </c>
      <c r="AD529" s="109">
        <f t="shared" si="22"/>
        <v>0</v>
      </c>
      <c r="AE529" s="109">
        <f t="shared" si="22"/>
        <v>0</v>
      </c>
      <c r="AF529" s="109">
        <f t="shared" si="22"/>
        <v>0</v>
      </c>
      <c r="AG529" s="109">
        <f t="shared" si="22"/>
        <v>0</v>
      </c>
      <c r="AH529" s="109">
        <f t="shared" si="22"/>
        <v>0</v>
      </c>
      <c r="AI529" s="109">
        <f t="shared" si="22"/>
        <v>0</v>
      </c>
    </row>
    <row r="530" spans="1:37" x14ac:dyDescent="0.25">
      <c r="A530" s="109">
        <v>18</v>
      </c>
      <c r="I530" s="109">
        <f t="shared" ref="I530:AI530" si="23">COUNTIF(I2:I502,18)</f>
        <v>0</v>
      </c>
      <c r="J530" s="109">
        <f t="shared" si="23"/>
        <v>0</v>
      </c>
      <c r="K530" s="109">
        <f t="shared" si="23"/>
        <v>0</v>
      </c>
      <c r="L530" s="109">
        <f t="shared" si="23"/>
        <v>0</v>
      </c>
      <c r="M530" s="109">
        <f t="shared" si="23"/>
        <v>0</v>
      </c>
      <c r="N530" s="109">
        <f t="shared" si="23"/>
        <v>0</v>
      </c>
      <c r="O530" s="109">
        <f t="shared" si="23"/>
        <v>0</v>
      </c>
      <c r="P530" s="109">
        <f t="shared" si="23"/>
        <v>0</v>
      </c>
      <c r="Q530" s="109">
        <f t="shared" si="23"/>
        <v>0</v>
      </c>
      <c r="R530" s="109">
        <f t="shared" si="23"/>
        <v>0</v>
      </c>
      <c r="S530" s="109">
        <f t="shared" si="23"/>
        <v>0</v>
      </c>
      <c r="T530" s="109">
        <f t="shared" si="23"/>
        <v>0</v>
      </c>
      <c r="U530" s="109">
        <f t="shared" si="23"/>
        <v>0</v>
      </c>
      <c r="V530" s="109">
        <f t="shared" si="23"/>
        <v>0</v>
      </c>
      <c r="W530" s="109">
        <f t="shared" si="23"/>
        <v>0</v>
      </c>
      <c r="X530" s="109">
        <f t="shared" si="23"/>
        <v>0</v>
      </c>
      <c r="Y530" s="109">
        <f t="shared" si="23"/>
        <v>1</v>
      </c>
      <c r="Z530" s="109">
        <f t="shared" si="23"/>
        <v>0</v>
      </c>
      <c r="AA530" s="109">
        <f t="shared" si="23"/>
        <v>0</v>
      </c>
      <c r="AB530" s="109">
        <f t="shared" si="23"/>
        <v>1</v>
      </c>
      <c r="AC530" s="109">
        <f t="shared" si="23"/>
        <v>1</v>
      </c>
      <c r="AD530" s="109">
        <f t="shared" si="23"/>
        <v>0</v>
      </c>
      <c r="AE530" s="109">
        <f t="shared" si="23"/>
        <v>1</v>
      </c>
      <c r="AF530" s="109">
        <f t="shared" si="23"/>
        <v>1</v>
      </c>
      <c r="AG530" s="109">
        <f t="shared" si="23"/>
        <v>0</v>
      </c>
      <c r="AH530" s="109">
        <f t="shared" si="23"/>
        <v>0</v>
      </c>
      <c r="AI530" s="109">
        <f t="shared" si="23"/>
        <v>0</v>
      </c>
    </row>
    <row r="531" spans="1:37" x14ac:dyDescent="0.25">
      <c r="A531" s="109">
        <v>19</v>
      </c>
      <c r="B531" s="1"/>
      <c r="C531" s="176"/>
      <c r="D531" s="175"/>
      <c r="E531" s="1"/>
      <c r="F531" s="1"/>
      <c r="G531" s="1"/>
      <c r="H531" s="1"/>
      <c r="I531" s="109">
        <f t="shared" ref="I531:AI531" si="24">COUNTIF(I2:I502,19)</f>
        <v>0</v>
      </c>
      <c r="J531" s="109">
        <f t="shared" si="24"/>
        <v>0</v>
      </c>
      <c r="K531" s="109">
        <f t="shared" si="24"/>
        <v>0</v>
      </c>
      <c r="L531" s="109">
        <f t="shared" si="24"/>
        <v>0</v>
      </c>
      <c r="M531" s="109">
        <f t="shared" si="24"/>
        <v>0</v>
      </c>
      <c r="N531" s="109">
        <f t="shared" si="24"/>
        <v>0</v>
      </c>
      <c r="O531" s="109">
        <f t="shared" si="24"/>
        <v>0</v>
      </c>
      <c r="P531" s="109">
        <f t="shared" si="24"/>
        <v>0</v>
      </c>
      <c r="Q531" s="109">
        <f t="shared" si="24"/>
        <v>0</v>
      </c>
      <c r="R531" s="109">
        <f t="shared" si="24"/>
        <v>0</v>
      </c>
      <c r="S531" s="109">
        <f t="shared" si="24"/>
        <v>0</v>
      </c>
      <c r="T531" s="109">
        <f t="shared" si="24"/>
        <v>0</v>
      </c>
      <c r="U531" s="109">
        <f t="shared" si="24"/>
        <v>0</v>
      </c>
      <c r="V531" s="109">
        <f t="shared" si="24"/>
        <v>0</v>
      </c>
      <c r="W531" s="109">
        <f t="shared" si="24"/>
        <v>0</v>
      </c>
      <c r="X531" s="109">
        <f t="shared" si="24"/>
        <v>0</v>
      </c>
      <c r="Y531" s="109">
        <f t="shared" si="24"/>
        <v>0</v>
      </c>
      <c r="Z531" s="109">
        <f t="shared" si="24"/>
        <v>1</v>
      </c>
      <c r="AA531" s="109">
        <f t="shared" si="24"/>
        <v>0</v>
      </c>
      <c r="AB531" s="109">
        <f t="shared" si="24"/>
        <v>0</v>
      </c>
      <c r="AC531" s="109">
        <f t="shared" si="24"/>
        <v>0</v>
      </c>
      <c r="AD531" s="109">
        <f t="shared" si="24"/>
        <v>1</v>
      </c>
      <c r="AE531" s="109">
        <f t="shared" si="24"/>
        <v>0</v>
      </c>
      <c r="AF531" s="109">
        <f t="shared" si="24"/>
        <v>0</v>
      </c>
      <c r="AG531" s="109">
        <f t="shared" si="24"/>
        <v>0</v>
      </c>
      <c r="AH531" s="109">
        <f t="shared" si="24"/>
        <v>0</v>
      </c>
      <c r="AI531" s="109">
        <f t="shared" si="24"/>
        <v>0</v>
      </c>
      <c r="AJ531" s="1"/>
      <c r="AK531" s="1"/>
    </row>
    <row r="532" spans="1:37" x14ac:dyDescent="0.25">
      <c r="A532" s="109">
        <v>20</v>
      </c>
      <c r="G532" s="8"/>
      <c r="H532" s="9"/>
      <c r="I532" s="109">
        <f t="shared" ref="I532:AI532" si="25">COUNTIF(I2:I502,20)</f>
        <v>0</v>
      </c>
      <c r="J532" s="109">
        <f t="shared" si="25"/>
        <v>0</v>
      </c>
      <c r="K532" s="109">
        <f t="shared" si="25"/>
        <v>0</v>
      </c>
      <c r="L532" s="109">
        <f t="shared" si="25"/>
        <v>0</v>
      </c>
      <c r="M532" s="109">
        <f t="shared" si="25"/>
        <v>0</v>
      </c>
      <c r="N532" s="109">
        <f t="shared" si="25"/>
        <v>0</v>
      </c>
      <c r="O532" s="109">
        <f t="shared" si="25"/>
        <v>0</v>
      </c>
      <c r="P532" s="109">
        <f t="shared" si="25"/>
        <v>0</v>
      </c>
      <c r="Q532" s="109">
        <f t="shared" si="25"/>
        <v>0</v>
      </c>
      <c r="R532" s="109">
        <f t="shared" si="25"/>
        <v>0</v>
      </c>
      <c r="S532" s="109">
        <f t="shared" si="25"/>
        <v>0</v>
      </c>
      <c r="T532" s="109">
        <f t="shared" si="25"/>
        <v>0</v>
      </c>
      <c r="U532" s="109">
        <f t="shared" si="25"/>
        <v>0</v>
      </c>
      <c r="V532" s="109">
        <f t="shared" si="25"/>
        <v>0</v>
      </c>
      <c r="W532" s="109">
        <f t="shared" si="25"/>
        <v>0</v>
      </c>
      <c r="X532" s="109">
        <f t="shared" si="25"/>
        <v>0</v>
      </c>
      <c r="Y532" s="109">
        <f t="shared" si="25"/>
        <v>0</v>
      </c>
      <c r="Z532" s="109">
        <f t="shared" si="25"/>
        <v>0</v>
      </c>
      <c r="AA532" s="109">
        <f t="shared" si="25"/>
        <v>0</v>
      </c>
      <c r="AB532" s="109">
        <f t="shared" si="25"/>
        <v>0</v>
      </c>
      <c r="AC532" s="109">
        <f t="shared" si="25"/>
        <v>0</v>
      </c>
      <c r="AD532" s="109">
        <f t="shared" si="25"/>
        <v>1</v>
      </c>
      <c r="AE532" s="109">
        <f t="shared" si="25"/>
        <v>1</v>
      </c>
      <c r="AF532" s="109">
        <f t="shared" si="25"/>
        <v>0</v>
      </c>
      <c r="AG532" s="109">
        <f t="shared" si="25"/>
        <v>0</v>
      </c>
      <c r="AH532" s="109">
        <f t="shared" si="25"/>
        <v>0</v>
      </c>
      <c r="AI532" s="109">
        <f t="shared" si="25"/>
        <v>0</v>
      </c>
    </row>
    <row r="533" spans="1:37" x14ac:dyDescent="0.25">
      <c r="A533" s="109">
        <v>21</v>
      </c>
      <c r="I533" s="109">
        <f t="shared" ref="I533:AI533" si="26">COUNTIF(I2:I502,21)</f>
        <v>0</v>
      </c>
      <c r="J533" s="109">
        <f t="shared" si="26"/>
        <v>0</v>
      </c>
      <c r="K533" s="109">
        <f t="shared" si="26"/>
        <v>0</v>
      </c>
      <c r="L533" s="109">
        <f t="shared" si="26"/>
        <v>0</v>
      </c>
      <c r="M533" s="109">
        <f t="shared" si="26"/>
        <v>0</v>
      </c>
      <c r="N533" s="109">
        <f t="shared" si="26"/>
        <v>0</v>
      </c>
      <c r="O533" s="109">
        <f t="shared" si="26"/>
        <v>0</v>
      </c>
      <c r="P533" s="109">
        <f t="shared" si="26"/>
        <v>0</v>
      </c>
      <c r="Q533" s="109">
        <f t="shared" si="26"/>
        <v>0</v>
      </c>
      <c r="R533" s="109">
        <f t="shared" si="26"/>
        <v>0</v>
      </c>
      <c r="S533" s="109">
        <f t="shared" si="26"/>
        <v>0</v>
      </c>
      <c r="T533" s="109">
        <f t="shared" si="26"/>
        <v>0</v>
      </c>
      <c r="U533" s="109">
        <f t="shared" si="26"/>
        <v>0</v>
      </c>
      <c r="V533" s="109">
        <f t="shared" si="26"/>
        <v>0</v>
      </c>
      <c r="W533" s="109">
        <f t="shared" si="26"/>
        <v>0</v>
      </c>
      <c r="X533" s="109">
        <f t="shared" si="26"/>
        <v>0</v>
      </c>
      <c r="Y533" s="109">
        <f t="shared" si="26"/>
        <v>0</v>
      </c>
      <c r="Z533" s="109">
        <f t="shared" si="26"/>
        <v>0</v>
      </c>
      <c r="AA533" s="109">
        <f t="shared" si="26"/>
        <v>0</v>
      </c>
      <c r="AB533" s="109">
        <f t="shared" si="26"/>
        <v>0</v>
      </c>
      <c r="AC533" s="109">
        <f t="shared" si="26"/>
        <v>0</v>
      </c>
      <c r="AD533" s="109">
        <f t="shared" si="26"/>
        <v>0</v>
      </c>
      <c r="AE533" s="109">
        <f t="shared" si="26"/>
        <v>1</v>
      </c>
      <c r="AF533" s="109">
        <f t="shared" si="26"/>
        <v>0</v>
      </c>
      <c r="AG533" s="109">
        <f t="shared" si="26"/>
        <v>0</v>
      </c>
      <c r="AH533" s="109">
        <f t="shared" si="26"/>
        <v>0</v>
      </c>
      <c r="AI533" s="109">
        <f t="shared" si="26"/>
        <v>0</v>
      </c>
    </row>
    <row r="534" spans="1:37" x14ac:dyDescent="0.25">
      <c r="A534" s="109">
        <v>22</v>
      </c>
      <c r="G534" s="1"/>
      <c r="H534" s="1"/>
      <c r="I534" s="109">
        <f t="shared" ref="I534:AI534" si="27">COUNTIF(I2:I502,22)</f>
        <v>0</v>
      </c>
      <c r="J534" s="109">
        <f t="shared" si="27"/>
        <v>0</v>
      </c>
      <c r="K534" s="109">
        <f t="shared" si="27"/>
        <v>0</v>
      </c>
      <c r="L534" s="109">
        <f t="shared" si="27"/>
        <v>0</v>
      </c>
      <c r="M534" s="109">
        <f t="shared" si="27"/>
        <v>0</v>
      </c>
      <c r="N534" s="109">
        <f t="shared" si="27"/>
        <v>0</v>
      </c>
      <c r="O534" s="109">
        <f t="shared" si="27"/>
        <v>0</v>
      </c>
      <c r="P534" s="109">
        <f t="shared" si="27"/>
        <v>0</v>
      </c>
      <c r="Q534" s="109">
        <f t="shared" si="27"/>
        <v>0</v>
      </c>
      <c r="R534" s="109">
        <f t="shared" si="27"/>
        <v>0</v>
      </c>
      <c r="S534" s="109">
        <f t="shared" si="27"/>
        <v>0</v>
      </c>
      <c r="T534" s="109">
        <f t="shared" si="27"/>
        <v>0</v>
      </c>
      <c r="U534" s="109">
        <f t="shared" si="27"/>
        <v>0</v>
      </c>
      <c r="V534" s="109">
        <f t="shared" si="27"/>
        <v>0</v>
      </c>
      <c r="W534" s="109">
        <f t="shared" si="27"/>
        <v>0</v>
      </c>
      <c r="X534" s="109">
        <f t="shared" si="27"/>
        <v>0</v>
      </c>
      <c r="Y534" s="109">
        <f t="shared" si="27"/>
        <v>0</v>
      </c>
      <c r="Z534" s="109">
        <f t="shared" si="27"/>
        <v>0</v>
      </c>
      <c r="AA534" s="109">
        <f t="shared" si="27"/>
        <v>0</v>
      </c>
      <c r="AB534" s="109">
        <f t="shared" si="27"/>
        <v>1</v>
      </c>
      <c r="AC534" s="109">
        <f t="shared" si="27"/>
        <v>0</v>
      </c>
      <c r="AD534" s="109">
        <f t="shared" si="27"/>
        <v>0</v>
      </c>
      <c r="AE534" s="109">
        <f t="shared" si="27"/>
        <v>0</v>
      </c>
      <c r="AF534" s="109">
        <f t="shared" si="27"/>
        <v>0</v>
      </c>
      <c r="AG534" s="109">
        <f t="shared" si="27"/>
        <v>0</v>
      </c>
      <c r="AH534" s="109">
        <f t="shared" si="27"/>
        <v>0</v>
      </c>
      <c r="AI534" s="109">
        <f t="shared" si="27"/>
        <v>0</v>
      </c>
    </row>
    <row r="535" spans="1:37" x14ac:dyDescent="0.25">
      <c r="G535" s="1"/>
      <c r="H535" s="1"/>
      <c r="I535" s="1"/>
      <c r="J535" s="1"/>
      <c r="K535" s="1"/>
      <c r="L535" s="1"/>
      <c r="M535" s="1"/>
      <c r="N535" s="1"/>
      <c r="O535" s="1"/>
      <c r="Q535" s="1"/>
    </row>
    <row r="536" spans="1:37" x14ac:dyDescent="0.25">
      <c r="A536" s="1"/>
      <c r="B536" s="1"/>
      <c r="C536" s="176"/>
      <c r="D536" s="175"/>
      <c r="E536" s="1">
        <v>7</v>
      </c>
      <c r="F536" s="1">
        <v>8</v>
      </c>
      <c r="G536" s="1">
        <v>9</v>
      </c>
      <c r="H536" s="1">
        <v>10</v>
      </c>
      <c r="I536" s="1">
        <v>11</v>
      </c>
      <c r="J536" s="1">
        <v>12</v>
      </c>
      <c r="K536" s="1">
        <v>13</v>
      </c>
      <c r="L536" s="1">
        <v>14</v>
      </c>
      <c r="M536" s="1">
        <v>15</v>
      </c>
      <c r="N536" s="1">
        <v>16</v>
      </c>
      <c r="O536" s="1">
        <v>17</v>
      </c>
      <c r="P536" s="1">
        <v>18</v>
      </c>
      <c r="Q536" s="1">
        <v>19</v>
      </c>
      <c r="R536" s="1">
        <v>20</v>
      </c>
      <c r="S536" s="1">
        <v>21</v>
      </c>
      <c r="T536" s="1">
        <v>22</v>
      </c>
      <c r="U536" s="1">
        <v>23</v>
      </c>
      <c r="V536" s="1">
        <v>24</v>
      </c>
      <c r="W536" s="1">
        <v>25</v>
      </c>
      <c r="X536" s="1">
        <v>26</v>
      </c>
      <c r="Y536" s="1">
        <v>27</v>
      </c>
      <c r="Z536" s="1">
        <v>28</v>
      </c>
      <c r="AA536" s="1">
        <v>29</v>
      </c>
      <c r="AB536" s="1">
        <v>30</v>
      </c>
      <c r="AC536" s="1">
        <v>31</v>
      </c>
      <c r="AD536" s="1">
        <v>32</v>
      </c>
      <c r="AE536" s="1">
        <v>33</v>
      </c>
      <c r="AF536" s="75">
        <v>34</v>
      </c>
      <c r="AG536" s="75">
        <v>35</v>
      </c>
      <c r="AH536" s="1">
        <v>36</v>
      </c>
      <c r="AI536" s="1"/>
      <c r="AJ536" s="1"/>
      <c r="AK536" s="1"/>
    </row>
    <row r="537" spans="1:37" x14ac:dyDescent="0.25">
      <c r="A537" s="1" t="s">
        <v>118</v>
      </c>
      <c r="B537" s="1"/>
      <c r="C537" s="176"/>
      <c r="D537" s="175"/>
      <c r="E537" s="1">
        <v>31</v>
      </c>
      <c r="F537" s="1">
        <v>30</v>
      </c>
      <c r="G537" s="1">
        <v>29</v>
      </c>
      <c r="H537" s="1">
        <v>28</v>
      </c>
      <c r="I537" s="1">
        <v>27</v>
      </c>
      <c r="J537" s="1">
        <v>26</v>
      </c>
      <c r="K537" s="1">
        <v>25</v>
      </c>
      <c r="L537" s="1">
        <v>24</v>
      </c>
      <c r="M537" s="1">
        <v>23</v>
      </c>
      <c r="N537" s="1">
        <v>22</v>
      </c>
      <c r="O537" s="1">
        <v>21</v>
      </c>
      <c r="P537" s="1">
        <v>20</v>
      </c>
      <c r="Q537" s="1">
        <v>19</v>
      </c>
      <c r="R537" s="1">
        <v>18</v>
      </c>
      <c r="S537" s="1">
        <v>17</v>
      </c>
      <c r="T537" s="1">
        <v>16</v>
      </c>
      <c r="U537" s="1">
        <v>15</v>
      </c>
      <c r="V537" s="1">
        <v>14</v>
      </c>
      <c r="W537" s="1">
        <v>13</v>
      </c>
      <c r="X537" s="1">
        <v>12</v>
      </c>
      <c r="Y537" s="1">
        <v>11</v>
      </c>
      <c r="Z537" s="1">
        <v>10</v>
      </c>
      <c r="AA537" s="1">
        <v>9</v>
      </c>
      <c r="AB537" s="1">
        <v>8</v>
      </c>
      <c r="AC537" s="1">
        <v>7</v>
      </c>
      <c r="AD537" s="1">
        <v>6</v>
      </c>
      <c r="AE537" s="1">
        <v>5</v>
      </c>
      <c r="AF537" s="75">
        <v>4</v>
      </c>
      <c r="AG537" s="75">
        <v>3</v>
      </c>
      <c r="AH537" s="1">
        <v>2</v>
      </c>
      <c r="AI537" s="1"/>
      <c r="AJ537" s="1"/>
      <c r="AK537" s="1"/>
    </row>
    <row r="538" spans="1:37" x14ac:dyDescent="0.25">
      <c r="A538" s="1" t="s">
        <v>304</v>
      </c>
      <c r="B538" s="1"/>
      <c r="C538" s="176"/>
      <c r="D538" s="175"/>
      <c r="E538" s="1">
        <v>7.75</v>
      </c>
      <c r="F538" s="1">
        <v>7.5</v>
      </c>
      <c r="G538" s="1">
        <v>7.25</v>
      </c>
      <c r="H538" s="1">
        <v>7</v>
      </c>
      <c r="I538" s="1">
        <v>6.75</v>
      </c>
      <c r="J538" s="1">
        <v>6.5</v>
      </c>
      <c r="K538" s="1">
        <v>6.25</v>
      </c>
      <c r="L538" s="1">
        <v>6</v>
      </c>
      <c r="M538" s="1">
        <v>5.75</v>
      </c>
      <c r="N538" s="1">
        <v>5.5</v>
      </c>
      <c r="O538" s="1">
        <v>5.25</v>
      </c>
      <c r="P538" s="1">
        <v>5</v>
      </c>
      <c r="Q538" s="1">
        <v>4.75</v>
      </c>
      <c r="R538" s="1">
        <v>4.5</v>
      </c>
      <c r="S538" s="1">
        <v>4.25</v>
      </c>
      <c r="T538" s="1">
        <v>4</v>
      </c>
      <c r="U538" s="1">
        <v>3.75</v>
      </c>
      <c r="V538" s="1">
        <v>3.5</v>
      </c>
      <c r="W538" s="1">
        <v>3.25</v>
      </c>
      <c r="X538" s="1">
        <v>3</v>
      </c>
      <c r="Y538" s="1">
        <v>2.75</v>
      </c>
      <c r="Z538" s="1">
        <v>2.5</v>
      </c>
      <c r="AA538" s="1">
        <v>2.25</v>
      </c>
      <c r="AB538" s="1">
        <v>2</v>
      </c>
      <c r="AC538" s="1">
        <v>1.75</v>
      </c>
      <c r="AD538" s="1">
        <v>1.5</v>
      </c>
      <c r="AE538" s="1">
        <v>1.25</v>
      </c>
      <c r="AF538" s="75">
        <v>1</v>
      </c>
      <c r="AG538" s="75">
        <v>0.75</v>
      </c>
      <c r="AH538" s="1">
        <v>0.5</v>
      </c>
      <c r="AI538" s="1"/>
      <c r="AJ538" s="1"/>
      <c r="AK538" s="1"/>
    </row>
    <row r="539" spans="1:37" x14ac:dyDescent="0.25">
      <c r="A539" s="1" t="s">
        <v>136</v>
      </c>
      <c r="B539" s="1">
        <v>10</v>
      </c>
      <c r="C539" s="176"/>
      <c r="D539" s="175"/>
      <c r="E539" s="1"/>
      <c r="F539" s="1"/>
      <c r="G539" s="1"/>
      <c r="H539" s="1"/>
      <c r="I539" s="1">
        <v>1</v>
      </c>
      <c r="J539" s="1">
        <v>2</v>
      </c>
      <c r="K539" s="1">
        <v>1</v>
      </c>
      <c r="L539" s="1">
        <v>1</v>
      </c>
      <c r="M539" s="1">
        <v>1</v>
      </c>
      <c r="N539" s="1">
        <v>1</v>
      </c>
      <c r="O539" s="1">
        <v>1</v>
      </c>
      <c r="P539" s="1">
        <v>1</v>
      </c>
      <c r="Q539" s="1">
        <v>1</v>
      </c>
      <c r="R539" s="1">
        <v>1</v>
      </c>
      <c r="S539" s="1">
        <v>1</v>
      </c>
      <c r="T539" s="1">
        <v>2</v>
      </c>
      <c r="U539" s="1">
        <v>2</v>
      </c>
      <c r="V539" s="1">
        <v>2</v>
      </c>
      <c r="W539" s="1">
        <v>3</v>
      </c>
      <c r="X539" s="1">
        <v>3</v>
      </c>
      <c r="Y539" s="1">
        <v>6</v>
      </c>
      <c r="Z539" s="1">
        <v>1</v>
      </c>
      <c r="AA539" s="1">
        <v>1</v>
      </c>
      <c r="AB539" s="1">
        <v>6</v>
      </c>
      <c r="AC539" s="1">
        <v>7</v>
      </c>
      <c r="AD539" s="1">
        <v>10</v>
      </c>
      <c r="AE539" s="1">
        <v>1</v>
      </c>
      <c r="AF539" s="75">
        <v>3</v>
      </c>
      <c r="AH539" s="1"/>
      <c r="AI539" s="1"/>
      <c r="AJ539" s="1"/>
      <c r="AK539" s="1"/>
    </row>
    <row r="540" spans="1:37" x14ac:dyDescent="0.25">
      <c r="A540" s="1"/>
      <c r="B540" s="1"/>
      <c r="C540" s="176"/>
      <c r="D540" s="175"/>
      <c r="E540" s="1"/>
      <c r="F540" s="1">
        <f t="shared" ref="F540:AE540" si="28">F538*F539</f>
        <v>0</v>
      </c>
      <c r="G540" s="1">
        <f t="shared" si="28"/>
        <v>0</v>
      </c>
      <c r="H540" s="1">
        <f>H538*H539</f>
        <v>0</v>
      </c>
      <c r="I540" s="1">
        <f t="shared" si="28"/>
        <v>6.75</v>
      </c>
      <c r="J540" s="1">
        <f t="shared" si="28"/>
        <v>13</v>
      </c>
      <c r="K540" s="1">
        <f t="shared" si="28"/>
        <v>6.25</v>
      </c>
      <c r="L540" s="1">
        <f t="shared" si="28"/>
        <v>6</v>
      </c>
      <c r="M540" s="1">
        <f t="shared" si="28"/>
        <v>5.75</v>
      </c>
      <c r="N540" s="1">
        <f t="shared" si="28"/>
        <v>5.5</v>
      </c>
      <c r="O540" s="1">
        <f t="shared" si="28"/>
        <v>5.25</v>
      </c>
      <c r="P540" s="1">
        <f t="shared" si="28"/>
        <v>5</v>
      </c>
      <c r="Q540" s="1">
        <f t="shared" si="28"/>
        <v>4.75</v>
      </c>
      <c r="R540" s="1">
        <f t="shared" si="28"/>
        <v>4.5</v>
      </c>
      <c r="S540" s="1">
        <f t="shared" si="28"/>
        <v>4.25</v>
      </c>
      <c r="T540" s="1">
        <f t="shared" si="28"/>
        <v>8</v>
      </c>
      <c r="U540" s="1">
        <f t="shared" si="28"/>
        <v>7.5</v>
      </c>
      <c r="V540" s="1">
        <f t="shared" si="28"/>
        <v>7</v>
      </c>
      <c r="W540" s="1">
        <f t="shared" si="28"/>
        <v>9.75</v>
      </c>
      <c r="X540" s="1">
        <f t="shared" si="28"/>
        <v>9</v>
      </c>
      <c r="Y540" s="1">
        <f t="shared" si="28"/>
        <v>16.5</v>
      </c>
      <c r="Z540" s="1">
        <f t="shared" si="28"/>
        <v>2.5</v>
      </c>
      <c r="AA540" s="1">
        <f t="shared" si="28"/>
        <v>2.25</v>
      </c>
      <c r="AB540" s="1">
        <f t="shared" si="28"/>
        <v>12</v>
      </c>
      <c r="AC540" s="1">
        <f t="shared" si="28"/>
        <v>12.25</v>
      </c>
      <c r="AD540" s="1">
        <f t="shared" si="28"/>
        <v>15</v>
      </c>
      <c r="AE540" s="1">
        <f t="shared" si="28"/>
        <v>1.25</v>
      </c>
      <c r="AH540" s="1"/>
      <c r="AI540" s="1"/>
      <c r="AJ540" s="1"/>
      <c r="AK540" s="1"/>
    </row>
    <row r="541" spans="1:37" x14ac:dyDescent="0.25">
      <c r="A541" s="1"/>
      <c r="B541" s="1"/>
      <c r="C541" s="176"/>
      <c r="D541" s="17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H541" s="1"/>
      <c r="AI541" s="1"/>
      <c r="AJ541" s="1"/>
      <c r="AK541" s="1"/>
    </row>
    <row r="542" spans="1:37" x14ac:dyDescent="0.25">
      <c r="A542" s="1"/>
      <c r="B542" s="1"/>
      <c r="C542" s="176"/>
      <c r="D542" s="17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>
        <f>SUM(G540:W540)</f>
        <v>99.25</v>
      </c>
      <c r="Z542" s="1"/>
      <c r="AA542" s="1"/>
      <c r="AB542" s="1"/>
      <c r="AC542" s="1"/>
      <c r="AD542" s="1"/>
      <c r="AE542" s="1"/>
      <c r="AH542" s="1"/>
      <c r="AI542" s="1"/>
      <c r="AJ542" s="1"/>
      <c r="AK542" s="1"/>
    </row>
    <row r="543" spans="1:37" x14ac:dyDescent="0.25">
      <c r="A543" s="1"/>
      <c r="B543" s="1"/>
      <c r="C543" s="176"/>
      <c r="D543" s="175"/>
      <c r="E543" s="1"/>
      <c r="F543" s="1"/>
      <c r="J543" s="1"/>
      <c r="K543" s="1"/>
      <c r="L543" s="1"/>
      <c r="M543" s="1"/>
      <c r="N543" s="1"/>
      <c r="O543" s="1"/>
      <c r="P543" s="1"/>
      <c r="Q543" s="1"/>
      <c r="R543" s="1"/>
      <c r="S543" s="1">
        <f>COUNT(I540:W540)*9</f>
        <v>135</v>
      </c>
      <c r="T543" s="1">
        <f>S543-Y542</f>
        <v>35.75</v>
      </c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H543" s="1"/>
      <c r="AI543" s="1"/>
      <c r="AJ543" s="1"/>
      <c r="AK543" s="1"/>
    </row>
    <row r="544" spans="1:37" x14ac:dyDescent="0.25">
      <c r="A544" s="1"/>
      <c r="B544" s="1"/>
      <c r="C544" s="176"/>
      <c r="D544" s="175"/>
      <c r="E544" s="1"/>
      <c r="F544" s="1"/>
      <c r="H544" s="72"/>
      <c r="I544" s="1">
        <v>11</v>
      </c>
      <c r="J544" s="72">
        <v>12</v>
      </c>
      <c r="K544" s="82">
        <v>13</v>
      </c>
      <c r="L544" s="82">
        <v>14</v>
      </c>
      <c r="M544" s="82">
        <v>15</v>
      </c>
      <c r="N544" s="82">
        <v>16</v>
      </c>
      <c r="O544" s="82">
        <v>17</v>
      </c>
      <c r="P544" s="82">
        <v>18</v>
      </c>
      <c r="Q544" s="82">
        <v>19</v>
      </c>
      <c r="R544" s="82">
        <v>20</v>
      </c>
      <c r="S544" s="82">
        <v>21</v>
      </c>
      <c r="T544" s="82">
        <v>22</v>
      </c>
      <c r="U544" s="82">
        <v>23</v>
      </c>
      <c r="V544" s="82">
        <v>24</v>
      </c>
      <c r="W544" s="82">
        <v>25</v>
      </c>
      <c r="X544" s="82">
        <v>26</v>
      </c>
      <c r="Y544" s="82">
        <v>27</v>
      </c>
      <c r="Z544" s="82">
        <v>28</v>
      </c>
      <c r="AA544" s="82">
        <v>29</v>
      </c>
      <c r="AB544" s="82">
        <v>30</v>
      </c>
      <c r="AC544" s="1"/>
      <c r="AD544" s="1"/>
      <c r="AE544" s="1"/>
      <c r="AH544" s="1"/>
      <c r="AI544" s="1"/>
      <c r="AJ544" s="1"/>
      <c r="AK544" s="1"/>
    </row>
    <row r="545" spans="1:37" x14ac:dyDescent="0.25">
      <c r="A545" s="1"/>
      <c r="B545" s="1"/>
      <c r="C545" s="176"/>
      <c r="D545" s="175"/>
      <c r="E545" s="1"/>
      <c r="F545" s="1"/>
      <c r="I545" s="72">
        <v>1</v>
      </c>
      <c r="J545" s="72">
        <v>1</v>
      </c>
      <c r="K545" s="72">
        <v>1</v>
      </c>
      <c r="L545" s="72">
        <v>2</v>
      </c>
      <c r="M545" s="72">
        <v>2</v>
      </c>
      <c r="N545" s="72">
        <v>2</v>
      </c>
      <c r="O545" s="72">
        <v>2</v>
      </c>
      <c r="P545" s="72">
        <v>2</v>
      </c>
      <c r="Q545" s="72">
        <v>2</v>
      </c>
      <c r="R545" s="72" t="s">
        <v>391</v>
      </c>
      <c r="S545" s="72">
        <v>3</v>
      </c>
      <c r="T545" s="72">
        <v>3</v>
      </c>
      <c r="U545" s="72">
        <v>3</v>
      </c>
      <c r="V545" s="72">
        <v>3</v>
      </c>
      <c r="W545" s="72">
        <v>3</v>
      </c>
      <c r="X545" s="72">
        <v>3</v>
      </c>
      <c r="Y545" s="72">
        <v>4</v>
      </c>
      <c r="Z545" s="72">
        <v>4</v>
      </c>
      <c r="AA545" s="72">
        <v>4</v>
      </c>
      <c r="AB545" s="72">
        <v>4</v>
      </c>
      <c r="AC545" s="1"/>
      <c r="AD545" s="1"/>
      <c r="AE545" s="1"/>
      <c r="AH545" s="1"/>
      <c r="AI545" s="1"/>
      <c r="AJ545" s="1"/>
      <c r="AK545" s="1"/>
    </row>
    <row r="546" spans="1:37" x14ac:dyDescent="0.25">
      <c r="I546" s="72">
        <v>27</v>
      </c>
      <c r="J546" s="72">
        <v>26</v>
      </c>
      <c r="K546" s="72">
        <v>25</v>
      </c>
      <c r="L546" s="72">
        <v>24</v>
      </c>
      <c r="M546" s="72">
        <v>23</v>
      </c>
      <c r="N546" s="72">
        <v>22</v>
      </c>
      <c r="O546" s="72">
        <v>21</v>
      </c>
      <c r="P546" s="72">
        <v>20</v>
      </c>
      <c r="Q546" s="72">
        <v>19</v>
      </c>
      <c r="R546" s="72">
        <v>18</v>
      </c>
      <c r="S546" s="72">
        <v>17</v>
      </c>
      <c r="T546" s="72">
        <v>16</v>
      </c>
      <c r="U546" s="72">
        <v>15</v>
      </c>
      <c r="V546" s="72">
        <v>14</v>
      </c>
      <c r="W546" s="72">
        <v>13</v>
      </c>
      <c r="X546" s="72">
        <v>12</v>
      </c>
      <c r="Y546" s="72">
        <v>11</v>
      </c>
      <c r="Z546" s="72">
        <v>10</v>
      </c>
      <c r="AA546" s="72">
        <v>9</v>
      </c>
      <c r="AB546" s="72">
        <v>8</v>
      </c>
    </row>
    <row r="547" spans="1:37" x14ac:dyDescent="0.25">
      <c r="I547" s="72"/>
      <c r="J547" s="72"/>
      <c r="K547" s="72"/>
      <c r="L547" s="72">
        <v>72</v>
      </c>
      <c r="M547" s="72">
        <v>69</v>
      </c>
      <c r="N547" s="72">
        <v>66</v>
      </c>
      <c r="O547" s="72">
        <v>63</v>
      </c>
      <c r="P547" s="72">
        <v>60</v>
      </c>
      <c r="Q547" s="72">
        <v>57</v>
      </c>
      <c r="R547" s="72">
        <v>36</v>
      </c>
      <c r="S547" s="72">
        <v>34</v>
      </c>
      <c r="T547" s="72">
        <v>32</v>
      </c>
      <c r="U547" s="72">
        <v>30</v>
      </c>
      <c r="V547" s="72">
        <v>28</v>
      </c>
      <c r="W547" s="72">
        <v>26</v>
      </c>
      <c r="X547" s="72">
        <v>24</v>
      </c>
      <c r="Y547" s="72">
        <v>22</v>
      </c>
      <c r="Z547" s="72">
        <v>20</v>
      </c>
      <c r="AA547" s="72">
        <v>18</v>
      </c>
      <c r="AB547" s="72">
        <v>16</v>
      </c>
    </row>
    <row r="548" spans="1:37" x14ac:dyDescent="0.25">
      <c r="I548" s="75"/>
      <c r="J548" s="75"/>
      <c r="K548" s="75"/>
      <c r="L548" s="75"/>
      <c r="M548" s="75"/>
      <c r="N548" s="75"/>
      <c r="O548" s="75"/>
      <c r="P548" s="75"/>
      <c r="Q548" s="75"/>
      <c r="R548" s="72">
        <v>72</v>
      </c>
      <c r="S548" s="72">
        <v>68</v>
      </c>
      <c r="T548" s="72">
        <v>64</v>
      </c>
      <c r="U548" s="72">
        <v>60</v>
      </c>
      <c r="V548" s="72">
        <v>56</v>
      </c>
      <c r="W548" s="72">
        <v>52</v>
      </c>
      <c r="X548" s="72">
        <v>48</v>
      </c>
      <c r="Y548" s="72">
        <v>44</v>
      </c>
      <c r="Z548" s="72">
        <v>40</v>
      </c>
      <c r="AA548" s="72">
        <v>36</v>
      </c>
      <c r="AB548" s="72">
        <v>32</v>
      </c>
    </row>
    <row r="549" spans="1:37" x14ac:dyDescent="0.25">
      <c r="H549">
        <v>10</v>
      </c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2"/>
      <c r="Y549" s="72">
        <v>77</v>
      </c>
      <c r="Z549" s="72">
        <v>70</v>
      </c>
      <c r="AA549" s="72">
        <v>63</v>
      </c>
      <c r="AB549" s="72">
        <v>56</v>
      </c>
    </row>
    <row r="550" spans="1:37" x14ac:dyDescent="0.25">
      <c r="A550" s="75" t="s">
        <v>380</v>
      </c>
      <c r="B550" s="75">
        <v>9</v>
      </c>
      <c r="C550" s="176"/>
      <c r="D550" s="175"/>
      <c r="E550" s="75"/>
      <c r="F550" s="75"/>
      <c r="G550" s="75"/>
      <c r="H550" s="75">
        <v>1</v>
      </c>
      <c r="I550" s="75">
        <v>5</v>
      </c>
      <c r="J550" s="75">
        <v>1</v>
      </c>
      <c r="K550" s="75">
        <v>2</v>
      </c>
      <c r="L550" s="75">
        <v>1</v>
      </c>
      <c r="M550" s="75">
        <v>1</v>
      </c>
      <c r="N550" s="75">
        <v>1</v>
      </c>
      <c r="O550" s="75">
        <v>1</v>
      </c>
      <c r="P550" s="75">
        <v>1</v>
      </c>
      <c r="Q550" s="75">
        <v>2</v>
      </c>
      <c r="R550" s="75">
        <v>1</v>
      </c>
      <c r="S550" s="75">
        <v>2</v>
      </c>
      <c r="T550" s="75">
        <v>3</v>
      </c>
      <c r="U550" s="75">
        <v>9</v>
      </c>
      <c r="V550" s="75">
        <v>2</v>
      </c>
      <c r="W550" s="75">
        <v>1</v>
      </c>
      <c r="X550" s="75">
        <v>2</v>
      </c>
      <c r="Y550" s="75">
        <v>3</v>
      </c>
      <c r="Z550" s="75">
        <v>2</v>
      </c>
      <c r="AA550" s="75">
        <v>2</v>
      </c>
      <c r="AB550" s="75">
        <v>1</v>
      </c>
      <c r="AC550" s="72"/>
      <c r="AD550" s="72"/>
    </row>
    <row r="551" spans="1:37" x14ac:dyDescent="0.25">
      <c r="I551" s="75">
        <v>27</v>
      </c>
      <c r="J551" s="75">
        <v>26</v>
      </c>
      <c r="K551" s="75">
        <v>25</v>
      </c>
      <c r="L551" s="75">
        <v>24</v>
      </c>
      <c r="M551" s="75">
        <v>23</v>
      </c>
      <c r="N551" s="75">
        <v>22</v>
      </c>
      <c r="O551" s="75">
        <v>21</v>
      </c>
      <c r="P551" s="75">
        <v>20</v>
      </c>
      <c r="Q551" s="75">
        <v>57</v>
      </c>
      <c r="R551" s="75">
        <v>18</v>
      </c>
      <c r="S551" s="75">
        <v>34</v>
      </c>
      <c r="T551" s="75">
        <v>64</v>
      </c>
      <c r="U551" s="75">
        <v>60</v>
      </c>
      <c r="V551" s="74">
        <v>28</v>
      </c>
      <c r="W551" s="74">
        <v>13</v>
      </c>
      <c r="X551" s="74">
        <v>24</v>
      </c>
      <c r="Y551" s="74">
        <v>44</v>
      </c>
      <c r="Z551" s="74">
        <v>20</v>
      </c>
      <c r="AA551" s="72">
        <v>18</v>
      </c>
      <c r="AB551" s="72">
        <v>8</v>
      </c>
    </row>
    <row r="552" spans="1:37" x14ac:dyDescent="0.25">
      <c r="I552" s="72">
        <v>0</v>
      </c>
      <c r="J552" s="75">
        <v>36</v>
      </c>
      <c r="K552" s="75">
        <v>0</v>
      </c>
      <c r="L552" s="75">
        <v>36</v>
      </c>
      <c r="M552" s="75">
        <v>36</v>
      </c>
      <c r="N552" s="75">
        <v>36</v>
      </c>
      <c r="O552" s="75">
        <v>36</v>
      </c>
      <c r="P552" s="75">
        <v>36</v>
      </c>
      <c r="Q552" s="75">
        <v>72</v>
      </c>
      <c r="R552" s="75">
        <v>36</v>
      </c>
      <c r="S552" s="75">
        <v>36</v>
      </c>
      <c r="T552" s="75">
        <v>72</v>
      </c>
      <c r="U552" s="75">
        <v>0</v>
      </c>
      <c r="V552" s="75">
        <v>36</v>
      </c>
      <c r="W552" s="75">
        <v>36</v>
      </c>
      <c r="X552" s="75">
        <v>36</v>
      </c>
      <c r="Y552" s="75">
        <v>72</v>
      </c>
      <c r="Z552" s="75">
        <v>36</v>
      </c>
      <c r="AA552" s="75">
        <v>36</v>
      </c>
      <c r="AB552" s="75">
        <v>36</v>
      </c>
      <c r="AH552" s="75"/>
    </row>
    <row r="553" spans="1:37" x14ac:dyDescent="0.25"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  <c r="AA553" s="75"/>
      <c r="AB553" s="75"/>
      <c r="AH553" s="75"/>
    </row>
    <row r="554" spans="1:37" x14ac:dyDescent="0.25">
      <c r="R554" s="72">
        <f>SUM(I551:AB551)</f>
        <v>576</v>
      </c>
      <c r="AH554" s="75"/>
    </row>
    <row r="555" spans="1:37" x14ac:dyDescent="0.25">
      <c r="R555" s="72">
        <f>SUM(I552:AB552)</f>
        <v>720</v>
      </c>
    </row>
    <row r="556" spans="1:37" x14ac:dyDescent="0.25">
      <c r="AH556" s="72"/>
    </row>
    <row r="557" spans="1:37" x14ac:dyDescent="0.25">
      <c r="H557" s="168"/>
      <c r="I557" s="168"/>
    </row>
    <row r="558" spans="1:37" x14ac:dyDescent="0.25">
      <c r="H558" s="168"/>
      <c r="I558" s="168"/>
      <c r="AH558" s="72"/>
    </row>
    <row r="559" spans="1:37" x14ac:dyDescent="0.25">
      <c r="A559" s="168"/>
      <c r="B559" s="168"/>
      <c r="C559" s="176"/>
      <c r="D559" s="175"/>
      <c r="H559" s="168"/>
      <c r="I559" s="168"/>
      <c r="AH559" s="72"/>
    </row>
    <row r="560" spans="1:37" x14ac:dyDescent="0.25">
      <c r="A560" s="168"/>
      <c r="B560" s="168"/>
      <c r="C560" s="176"/>
      <c r="D560" s="175"/>
      <c r="I560" s="168"/>
      <c r="AH560" s="72"/>
    </row>
    <row r="561" spans="1:36" x14ac:dyDescent="0.25">
      <c r="A561" s="168"/>
      <c r="B561" s="168"/>
      <c r="C561" s="176"/>
      <c r="D561" s="175"/>
      <c r="H561" s="168"/>
      <c r="AH561" s="72"/>
    </row>
    <row r="562" spans="1:36" x14ac:dyDescent="0.25">
      <c r="B562" s="168"/>
      <c r="C562" s="176"/>
      <c r="D562" s="175"/>
      <c r="H562" s="167"/>
      <c r="AH562" s="72"/>
    </row>
    <row r="563" spans="1:36" x14ac:dyDescent="0.25">
      <c r="A563" s="168"/>
      <c r="B563" s="168"/>
      <c r="C563" s="176"/>
      <c r="D563" s="175"/>
      <c r="E563" s="82"/>
      <c r="G563" s="82"/>
      <c r="H563" s="167"/>
      <c r="I563" s="168"/>
      <c r="K563" s="82"/>
      <c r="M563" s="82"/>
      <c r="O563" s="82"/>
      <c r="Q563" s="82"/>
      <c r="S563" s="82"/>
      <c r="U563" s="82"/>
      <c r="W563" s="82"/>
      <c r="Y563" s="82"/>
      <c r="AA563" s="82"/>
      <c r="AC563" s="82"/>
      <c r="AH563" s="72"/>
    </row>
    <row r="564" spans="1:36" x14ac:dyDescent="0.25">
      <c r="A564" s="167"/>
      <c r="B564" s="168"/>
      <c r="C564" s="176"/>
      <c r="D564" s="175"/>
      <c r="E564" s="82"/>
      <c r="F564" s="82"/>
      <c r="G564" s="82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  <c r="AA564" s="82"/>
      <c r="AB564" s="82"/>
      <c r="AC564" s="82"/>
      <c r="AD564" s="82"/>
      <c r="AH564" s="73"/>
    </row>
    <row r="565" spans="1:36" x14ac:dyDescent="0.25">
      <c r="A565" s="167"/>
      <c r="B565" s="168"/>
      <c r="C565" s="176"/>
      <c r="D565" s="175"/>
      <c r="E565" s="82"/>
      <c r="F565" s="82"/>
      <c r="G565" s="82"/>
      <c r="J565" s="82"/>
      <c r="K565" s="82"/>
      <c r="L565" s="82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  <c r="AA565" s="82"/>
      <c r="AB565" s="82"/>
      <c r="AC565" s="82"/>
      <c r="AD565" s="82"/>
      <c r="AH565" s="73"/>
    </row>
    <row r="566" spans="1:36" x14ac:dyDescent="0.25">
      <c r="B566" s="168"/>
      <c r="C566" s="176"/>
      <c r="D566" s="175"/>
      <c r="E566" s="82"/>
      <c r="F566" s="82"/>
      <c r="G566" s="82"/>
      <c r="J566" s="82"/>
      <c r="K566" s="82"/>
      <c r="L566" s="82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  <c r="AA566" s="82"/>
      <c r="AB566" s="82"/>
      <c r="AC566" s="82"/>
      <c r="AD566" s="82"/>
      <c r="AH566" s="74"/>
    </row>
    <row r="567" spans="1:36" x14ac:dyDescent="0.25">
      <c r="B567" s="168"/>
      <c r="C567" s="176"/>
      <c r="D567" s="175"/>
      <c r="E567" s="82"/>
      <c r="F567" s="82"/>
      <c r="G567" s="82"/>
      <c r="H567" s="168"/>
      <c r="I567" s="168"/>
      <c r="J567" s="82"/>
      <c r="K567" s="82"/>
      <c r="L567" s="82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  <c r="AA567" s="82"/>
      <c r="AB567" s="82"/>
      <c r="AC567" s="82"/>
      <c r="AD567" s="82"/>
      <c r="AH567" s="75"/>
    </row>
    <row r="568" spans="1:36" x14ac:dyDescent="0.25">
      <c r="B568" s="168"/>
      <c r="C568" s="176"/>
      <c r="D568" s="175"/>
      <c r="E568" s="82"/>
      <c r="F568" s="82"/>
      <c r="G568" s="82"/>
      <c r="H568" s="168"/>
      <c r="I568" s="168"/>
      <c r="J568" s="82"/>
      <c r="K568" s="82"/>
      <c r="L568" s="82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  <c r="AA568" s="82"/>
      <c r="AB568" s="82"/>
      <c r="AC568" s="82"/>
      <c r="AD568" s="82"/>
      <c r="AH568" s="75"/>
    </row>
    <row r="569" spans="1:36" x14ac:dyDescent="0.25">
      <c r="A569" s="168"/>
      <c r="B569" s="168"/>
      <c r="C569" s="176"/>
      <c r="D569" s="175"/>
      <c r="E569" s="82"/>
      <c r="F569" s="82"/>
      <c r="G569" s="82"/>
      <c r="H569" s="168"/>
      <c r="I569" s="168"/>
      <c r="J569" s="82"/>
      <c r="K569" s="82"/>
      <c r="L569" s="82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  <c r="AA569" s="82"/>
      <c r="AB569" s="82"/>
      <c r="AC569" s="82"/>
      <c r="AD569" s="82"/>
      <c r="AH569" s="75"/>
    </row>
    <row r="570" spans="1:36" x14ac:dyDescent="0.25">
      <c r="A570" s="168"/>
      <c r="B570" s="168"/>
      <c r="C570" s="176"/>
      <c r="D570" s="175"/>
      <c r="E570" s="82"/>
      <c r="F570" s="82"/>
      <c r="G570" s="82"/>
      <c r="H570" s="168"/>
      <c r="I570" s="168"/>
      <c r="J570" s="82"/>
      <c r="K570" s="82"/>
      <c r="L570" s="82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  <c r="AA570" s="82"/>
      <c r="AB570" s="82"/>
      <c r="AC570" s="82"/>
      <c r="AD570" s="82"/>
      <c r="AE570" s="82"/>
    </row>
    <row r="571" spans="1:36" x14ac:dyDescent="0.25">
      <c r="A571" s="168"/>
      <c r="B571" s="168"/>
      <c r="C571" s="176"/>
      <c r="D571" s="175"/>
      <c r="E571" s="82"/>
      <c r="F571" s="82"/>
      <c r="G571" s="82"/>
      <c r="H571" s="168"/>
      <c r="I571" s="168"/>
      <c r="J571" s="82"/>
      <c r="K571" s="82"/>
      <c r="L571" s="82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  <c r="AA571" s="82"/>
      <c r="AB571" s="82"/>
      <c r="AC571" s="82"/>
      <c r="AD571" s="82"/>
      <c r="AI571" s="82"/>
      <c r="AJ571" s="75"/>
    </row>
    <row r="572" spans="1:36" x14ac:dyDescent="0.25">
      <c r="A572" s="168"/>
      <c r="B572" s="168"/>
      <c r="C572" s="176"/>
      <c r="D572" s="175"/>
      <c r="E572" s="82"/>
      <c r="F572" s="82"/>
      <c r="G572" s="82"/>
      <c r="H572" s="168"/>
      <c r="I572" s="168"/>
      <c r="J572" s="82"/>
      <c r="K572" s="82"/>
      <c r="L572" s="82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  <c r="AA572" s="82"/>
      <c r="AB572" s="82"/>
      <c r="AC572" s="82"/>
      <c r="AD572" s="82"/>
      <c r="AI572" s="82"/>
      <c r="AJ572" s="75"/>
    </row>
    <row r="573" spans="1:36" x14ac:dyDescent="0.25">
      <c r="A573" s="168"/>
      <c r="B573" s="168"/>
      <c r="C573" s="176"/>
      <c r="D573" s="175"/>
      <c r="E573" s="82"/>
      <c r="F573" s="82"/>
      <c r="G573" s="82"/>
      <c r="H573" s="168"/>
      <c r="I573" s="168"/>
      <c r="J573" s="82"/>
      <c r="K573" s="82"/>
      <c r="L573" s="82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  <c r="AA573" s="82"/>
      <c r="AB573" s="82"/>
      <c r="AC573" s="82"/>
      <c r="AD573" s="82"/>
      <c r="AE573" s="82"/>
      <c r="AI573" s="82"/>
      <c r="AJ573" s="75"/>
    </row>
    <row r="574" spans="1:36" x14ac:dyDescent="0.25">
      <c r="A574" s="168"/>
      <c r="B574" s="168"/>
      <c r="C574" s="176"/>
      <c r="D574" s="175"/>
      <c r="F574" s="82"/>
      <c r="H574" s="168"/>
      <c r="I574" s="168"/>
      <c r="J574" s="82"/>
      <c r="L574" s="82"/>
      <c r="N574" s="82"/>
      <c r="P574" s="82"/>
      <c r="R574" s="82"/>
      <c r="T574" s="82"/>
      <c r="V574" s="82"/>
      <c r="X574" s="82"/>
      <c r="Z574" s="82"/>
      <c r="AB574" s="82"/>
      <c r="AD574" s="82"/>
      <c r="AE574" s="75"/>
      <c r="AI574" s="82"/>
      <c r="AJ574" s="75"/>
    </row>
    <row r="575" spans="1:36" x14ac:dyDescent="0.25">
      <c r="A575" s="168"/>
      <c r="B575" s="168"/>
      <c r="C575" s="176"/>
      <c r="D575" s="175"/>
      <c r="F575" s="82"/>
      <c r="H575" s="168"/>
      <c r="I575" s="168"/>
      <c r="J575" s="82"/>
      <c r="L575" s="82"/>
      <c r="N575" s="82"/>
      <c r="P575" s="82"/>
      <c r="R575" s="82"/>
      <c r="T575" s="82"/>
      <c r="V575" s="82"/>
      <c r="X575" s="82"/>
      <c r="Z575" s="82"/>
      <c r="AB575" s="82"/>
      <c r="AD575" s="82"/>
      <c r="AE575" s="75"/>
      <c r="AI575" s="82"/>
      <c r="AJ575" s="75"/>
    </row>
    <row r="576" spans="1:36" x14ac:dyDescent="0.25">
      <c r="A576" s="168"/>
      <c r="B576" s="168"/>
      <c r="C576" s="176"/>
      <c r="D576" s="175"/>
      <c r="H576" s="168"/>
      <c r="I576" s="168"/>
      <c r="AI576" s="82"/>
      <c r="AJ576" s="75"/>
    </row>
    <row r="577" spans="1:36" x14ac:dyDescent="0.25">
      <c r="A577" s="168"/>
      <c r="B577" s="168"/>
      <c r="C577" s="176"/>
      <c r="D577" s="175"/>
      <c r="E577" s="82"/>
      <c r="G577" s="82"/>
      <c r="H577" s="168"/>
      <c r="I577" s="168"/>
      <c r="K577" s="82"/>
      <c r="M577" s="82"/>
      <c r="O577" s="82"/>
      <c r="Q577" s="82"/>
      <c r="S577" s="82"/>
      <c r="U577" s="82"/>
      <c r="W577" s="82"/>
      <c r="Y577" s="82"/>
      <c r="AA577" s="82"/>
      <c r="AC577" s="82"/>
      <c r="AF577" s="82"/>
      <c r="AG577"/>
      <c r="AI577" s="82"/>
      <c r="AJ577" s="75"/>
    </row>
    <row r="578" spans="1:36" x14ac:dyDescent="0.25">
      <c r="A578" s="168"/>
      <c r="B578" s="168"/>
      <c r="C578" s="176"/>
      <c r="D578" s="175"/>
      <c r="E578" s="82"/>
      <c r="F578" s="82"/>
      <c r="G578" s="82"/>
      <c r="H578" s="168"/>
      <c r="I578" s="168"/>
      <c r="J578" s="82"/>
      <c r="K578" s="82"/>
      <c r="L578" s="82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  <c r="AA578" s="82"/>
      <c r="AB578" s="82"/>
      <c r="AC578" s="82"/>
      <c r="AD578" s="82"/>
      <c r="AE578" s="82"/>
      <c r="AF578" s="82"/>
      <c r="AH578" s="82"/>
      <c r="AI578" s="82"/>
      <c r="AJ578" s="82"/>
    </row>
    <row r="579" spans="1:36" x14ac:dyDescent="0.25">
      <c r="A579" s="168"/>
      <c r="B579" s="168"/>
      <c r="C579" s="176"/>
      <c r="D579" s="175"/>
      <c r="E579" s="82"/>
      <c r="F579" s="82"/>
      <c r="G579" s="82"/>
      <c r="H579" s="168"/>
      <c r="I579" s="168"/>
      <c r="J579" s="82"/>
      <c r="K579" s="82"/>
      <c r="L579" s="82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  <c r="AA579" s="82"/>
      <c r="AB579" s="82"/>
      <c r="AC579" s="82"/>
      <c r="AD579" s="82"/>
      <c r="AE579" s="82"/>
      <c r="AF579" s="82"/>
      <c r="AH579" s="82"/>
      <c r="AI579" s="82"/>
      <c r="AJ579" s="82"/>
    </row>
    <row r="580" spans="1:36" x14ac:dyDescent="0.25">
      <c r="A580" s="168"/>
      <c r="B580" s="168"/>
      <c r="C580" s="176"/>
      <c r="D580" s="175"/>
      <c r="E580" s="82"/>
      <c r="F580" s="82"/>
      <c r="G580" s="82"/>
      <c r="H580" s="168"/>
      <c r="I580" s="168"/>
      <c r="J580" s="82"/>
      <c r="K580" s="82"/>
      <c r="L580" s="82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  <c r="AA580" s="82"/>
      <c r="AB580" s="82"/>
      <c r="AC580" s="82"/>
      <c r="AD580" s="82"/>
      <c r="AE580" s="82"/>
      <c r="AF580" s="82"/>
      <c r="AG580" s="82"/>
      <c r="AH580" s="82"/>
      <c r="AI580" s="82"/>
      <c r="AJ580" s="82"/>
    </row>
    <row r="581" spans="1:36" x14ac:dyDescent="0.25">
      <c r="A581" s="168"/>
      <c r="B581" s="168"/>
      <c r="C581" s="176"/>
      <c r="D581" s="175"/>
      <c r="E581" s="82"/>
      <c r="F581" s="82"/>
      <c r="G581" s="82"/>
      <c r="H581" s="168"/>
      <c r="I581" s="168"/>
      <c r="J581" s="82"/>
      <c r="K581" s="82"/>
      <c r="L581" s="82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  <c r="AA581" s="82"/>
      <c r="AB581" s="82"/>
      <c r="AC581" s="82"/>
      <c r="AD581" s="82"/>
      <c r="AE581" s="82"/>
      <c r="AF581" s="82"/>
      <c r="AI581" s="82"/>
      <c r="AJ581" s="82"/>
    </row>
    <row r="582" spans="1:36" x14ac:dyDescent="0.25">
      <c r="A582" s="168"/>
      <c r="B582" s="168"/>
      <c r="C582" s="176"/>
      <c r="D582" s="175"/>
      <c r="E582" s="82"/>
      <c r="F582" s="82"/>
      <c r="G582" s="82"/>
      <c r="H582" s="168"/>
      <c r="I582" s="168"/>
      <c r="J582" s="82"/>
      <c r="K582" s="82"/>
      <c r="L582" s="82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  <c r="AA582" s="82"/>
      <c r="AB582" s="82"/>
      <c r="AC582" s="82"/>
      <c r="AD582" s="82"/>
      <c r="AE582" s="82"/>
      <c r="AF582" s="82"/>
      <c r="AH582" s="82"/>
    </row>
    <row r="583" spans="1:36" x14ac:dyDescent="0.25">
      <c r="A583" s="168"/>
      <c r="B583" s="168"/>
      <c r="C583" s="176"/>
      <c r="D583" s="175"/>
      <c r="E583" s="82"/>
      <c r="F583" s="82"/>
      <c r="G583" s="82"/>
      <c r="H583" s="168"/>
      <c r="I583" s="168"/>
      <c r="J583" s="82"/>
      <c r="K583" s="82"/>
      <c r="L583" s="82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  <c r="AA583" s="82"/>
      <c r="AB583" s="82"/>
      <c r="AC583" s="82"/>
      <c r="AD583" s="82"/>
      <c r="AE583" s="82"/>
      <c r="AF583" s="82"/>
      <c r="AH583" s="82"/>
    </row>
    <row r="584" spans="1:36" x14ac:dyDescent="0.25">
      <c r="A584" s="168"/>
      <c r="B584" s="168"/>
      <c r="C584" s="176"/>
      <c r="D584" s="175"/>
      <c r="E584" s="82"/>
      <c r="F584" s="82"/>
      <c r="G584" s="82"/>
      <c r="H584" s="168"/>
      <c r="I584" s="168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  <c r="AA584" s="82"/>
      <c r="AB584" s="82"/>
      <c r="AC584" s="82"/>
      <c r="AD584" s="82"/>
      <c r="AE584" s="82"/>
      <c r="AF584" s="82"/>
      <c r="AH584" s="82"/>
    </row>
    <row r="585" spans="1:36" x14ac:dyDescent="0.25">
      <c r="A585" s="168"/>
      <c r="B585" s="168"/>
      <c r="C585" s="176"/>
      <c r="D585" s="175"/>
      <c r="E585" s="82"/>
      <c r="F585" s="82"/>
      <c r="G585" s="82"/>
      <c r="H585" s="168"/>
      <c r="I585" s="168"/>
      <c r="J585" s="82"/>
      <c r="K585" s="82"/>
      <c r="L585" s="82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  <c r="AA585" s="82"/>
      <c r="AB585" s="82"/>
      <c r="AC585" s="82"/>
      <c r="AD585" s="82"/>
      <c r="AE585" s="82"/>
      <c r="AF585" s="82"/>
      <c r="AH585" s="82"/>
    </row>
    <row r="586" spans="1:36" x14ac:dyDescent="0.25">
      <c r="A586" s="168"/>
      <c r="B586" s="168"/>
      <c r="C586" s="176"/>
      <c r="D586" s="175"/>
      <c r="E586" s="82"/>
      <c r="F586" s="82"/>
      <c r="G586" s="82"/>
      <c r="H586" s="168"/>
      <c r="I586" s="168"/>
      <c r="J586" s="82"/>
      <c r="K586" s="82"/>
      <c r="L586" s="82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  <c r="AA586" s="82"/>
      <c r="AB586" s="82"/>
      <c r="AC586" s="82"/>
      <c r="AD586" s="82"/>
      <c r="AE586" s="82"/>
      <c r="AF586" s="82"/>
      <c r="AH586" s="82"/>
    </row>
    <row r="587" spans="1:36" x14ac:dyDescent="0.25">
      <c r="A587" s="168"/>
      <c r="B587" s="168"/>
      <c r="C587" s="176"/>
      <c r="D587" s="175"/>
      <c r="E587" s="82"/>
      <c r="F587" s="82"/>
      <c r="G587" s="82"/>
      <c r="H587" s="168"/>
      <c r="I587" s="168"/>
      <c r="J587" s="82"/>
      <c r="K587" s="82"/>
      <c r="L587" s="82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  <c r="AA587" s="82"/>
      <c r="AB587" s="82"/>
      <c r="AC587" s="82"/>
      <c r="AD587" s="82"/>
      <c r="AE587" s="82"/>
      <c r="AF587" s="82"/>
      <c r="AG587" s="82"/>
      <c r="AH587" s="82"/>
    </row>
    <row r="588" spans="1:36" x14ac:dyDescent="0.25">
      <c r="A588" s="168"/>
      <c r="B588" s="168"/>
      <c r="C588" s="176"/>
      <c r="D588" s="175"/>
      <c r="F588" s="82"/>
      <c r="H588" s="168"/>
      <c r="I588" s="168"/>
      <c r="J588" s="82"/>
      <c r="L588" s="82"/>
      <c r="N588" s="82"/>
      <c r="P588" s="82"/>
      <c r="R588" s="82"/>
      <c r="T588" s="82"/>
      <c r="V588" s="82"/>
      <c r="X588" s="82"/>
      <c r="Z588" s="82"/>
      <c r="AB588" s="82"/>
      <c r="AD588" s="82"/>
    </row>
    <row r="589" spans="1:36" x14ac:dyDescent="0.25">
      <c r="A589" s="168"/>
      <c r="B589" s="168"/>
      <c r="C589" s="176"/>
      <c r="D589" s="175"/>
      <c r="F589" s="82"/>
      <c r="H589" s="82"/>
      <c r="J589" s="82"/>
      <c r="L589" s="82"/>
      <c r="N589" s="82"/>
      <c r="P589" s="82"/>
      <c r="R589" s="82"/>
      <c r="T589" s="82"/>
      <c r="V589" s="82"/>
      <c r="X589" s="82"/>
      <c r="Z589" s="82"/>
      <c r="AB589" s="82"/>
      <c r="AD589" s="82"/>
    </row>
    <row r="590" spans="1:36" x14ac:dyDescent="0.25">
      <c r="A590" s="168"/>
      <c r="B590" s="168"/>
      <c r="C590" s="176"/>
      <c r="D590" s="175"/>
      <c r="K590" s="82"/>
    </row>
    <row r="591" spans="1:36" x14ac:dyDescent="0.25">
      <c r="K591" s="82"/>
      <c r="P591" s="82"/>
      <c r="T591" s="82"/>
      <c r="X591" s="82"/>
    </row>
    <row r="592" spans="1:36" x14ac:dyDescent="0.25">
      <c r="K592" s="82"/>
      <c r="P592" s="82"/>
      <c r="T592" s="82"/>
      <c r="X592" s="82"/>
    </row>
    <row r="593" spans="11:11" x14ac:dyDescent="0.25">
      <c r="K593" s="82"/>
    </row>
    <row r="594" spans="11:11" x14ac:dyDescent="0.25">
      <c r="K594" s="82"/>
    </row>
    <row r="595" spans="11:11" x14ac:dyDescent="0.25">
      <c r="K595" s="82"/>
    </row>
    <row r="596" spans="11:11" x14ac:dyDescent="0.25">
      <c r="K596" s="82"/>
    </row>
    <row r="597" spans="11:11" x14ac:dyDescent="0.25">
      <c r="K597" s="82"/>
    </row>
    <row r="598" spans="11:11" x14ac:dyDescent="0.25">
      <c r="K598" s="82"/>
    </row>
    <row r="599" spans="11:11" x14ac:dyDescent="0.25">
      <c r="K599" s="82"/>
    </row>
    <row r="600" spans="11:11" x14ac:dyDescent="0.25">
      <c r="K600" s="82"/>
    </row>
  </sheetData>
  <pageMargins left="0.7" right="0.7" top="0.75" bottom="0.75" header="0.3" footer="0.3"/>
  <pageSetup paperSize="9" orientation="portrait" r:id="rId1"/>
  <ignoredErrors>
    <ignoredError sqref="I503:X503 G503:H503 Y503:AA503 AB503:AG503 I514:AI517 I522:R534 I518:Q521 R518:R521 S518:AI534 E505:K505 L505:AI505 F507:AI507 F509:AI509 I513:O513 P513:AI513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31"/>
  <sheetViews>
    <sheetView topLeftCell="A70" workbookViewId="0">
      <selection activeCell="AQ93" sqref="AQ93"/>
    </sheetView>
  </sheetViews>
  <sheetFormatPr defaultRowHeight="15" x14ac:dyDescent="0.25"/>
  <cols>
    <col min="1" max="1" width="9.140625" style="130"/>
    <col min="2" max="2" width="9.140625" style="6"/>
    <col min="3" max="39" width="9.140625" style="130"/>
    <col min="40" max="40" width="10.85546875" style="130" bestFit="1" customWidth="1"/>
    <col min="41" max="41" width="11.85546875" style="136" bestFit="1" customWidth="1"/>
    <col min="42" max="42" width="13.140625" style="130" bestFit="1" customWidth="1"/>
    <col min="43" max="43" width="14.140625" style="136" bestFit="1" customWidth="1"/>
    <col min="44" max="55" width="9.140625" style="130"/>
  </cols>
  <sheetData>
    <row r="1" spans="1:55" x14ac:dyDescent="0.25">
      <c r="A1" s="130" t="s">
        <v>439</v>
      </c>
      <c r="B1" s="134" t="s">
        <v>0</v>
      </c>
      <c r="C1" s="130">
        <v>1</v>
      </c>
      <c r="D1" s="130">
        <v>2</v>
      </c>
      <c r="E1" s="130">
        <v>3</v>
      </c>
      <c r="F1" s="130">
        <v>4</v>
      </c>
      <c r="G1" s="130">
        <v>5</v>
      </c>
      <c r="H1" s="130">
        <v>6</v>
      </c>
      <c r="I1" s="130">
        <v>7</v>
      </c>
      <c r="J1" s="130">
        <v>8</v>
      </c>
      <c r="K1" s="130">
        <v>9</v>
      </c>
      <c r="L1" s="130">
        <v>10</v>
      </c>
      <c r="M1" s="130">
        <v>11</v>
      </c>
      <c r="N1" s="130">
        <v>12</v>
      </c>
      <c r="O1" s="130">
        <v>13</v>
      </c>
      <c r="P1" s="130">
        <v>14</v>
      </c>
      <c r="Q1" s="130">
        <v>15</v>
      </c>
      <c r="R1" s="130">
        <v>16</v>
      </c>
      <c r="S1" s="130">
        <v>17</v>
      </c>
      <c r="T1" s="130">
        <v>18</v>
      </c>
      <c r="U1" s="130">
        <v>19</v>
      </c>
      <c r="V1" s="130">
        <v>20</v>
      </c>
      <c r="W1" s="130">
        <v>21</v>
      </c>
      <c r="X1" s="130">
        <v>22</v>
      </c>
      <c r="Y1" s="130">
        <v>23</v>
      </c>
      <c r="Z1" s="130">
        <v>24</v>
      </c>
      <c r="AA1" s="130">
        <v>25</v>
      </c>
      <c r="AB1" s="130">
        <v>26</v>
      </c>
      <c r="AC1" s="130">
        <v>27</v>
      </c>
      <c r="AD1" s="130">
        <v>28</v>
      </c>
      <c r="AE1" s="130">
        <v>29</v>
      </c>
      <c r="AF1" s="130">
        <v>30</v>
      </c>
      <c r="AG1" s="130">
        <v>31</v>
      </c>
      <c r="AH1" s="130">
        <v>32</v>
      </c>
      <c r="AI1" s="130">
        <v>33</v>
      </c>
      <c r="AJ1" s="130">
        <v>34</v>
      </c>
      <c r="AK1" s="130">
        <v>35</v>
      </c>
      <c r="AL1" s="130">
        <v>36</v>
      </c>
      <c r="AM1" s="130">
        <v>37</v>
      </c>
      <c r="AN1" s="138" t="s">
        <v>451</v>
      </c>
      <c r="AO1" s="138" t="s">
        <v>452</v>
      </c>
      <c r="AP1" s="6" t="s">
        <v>449</v>
      </c>
      <c r="AQ1" s="6" t="s">
        <v>450</v>
      </c>
      <c r="AR1" s="130" t="s">
        <v>440</v>
      </c>
      <c r="AS1" s="130" t="s">
        <v>445</v>
      </c>
    </row>
    <row r="2" spans="1:55" x14ac:dyDescent="0.25">
      <c r="A2" s="130" t="s">
        <v>411</v>
      </c>
      <c r="B2" s="153">
        <v>9</v>
      </c>
      <c r="C2" s="130">
        <v>1</v>
      </c>
      <c r="D2" s="130">
        <v>1</v>
      </c>
      <c r="E2" s="130">
        <v>1</v>
      </c>
      <c r="F2" s="130">
        <v>1</v>
      </c>
      <c r="G2" s="130">
        <v>2</v>
      </c>
      <c r="H2" s="130">
        <v>1</v>
      </c>
      <c r="I2" s="130">
        <v>1</v>
      </c>
      <c r="J2" s="130">
        <v>1</v>
      </c>
      <c r="K2" s="148">
        <v>1</v>
      </c>
      <c r="L2" s="136">
        <v>1</v>
      </c>
      <c r="M2" s="136">
        <v>1</v>
      </c>
      <c r="N2" s="136">
        <v>1</v>
      </c>
      <c r="O2" s="136">
        <v>2</v>
      </c>
      <c r="P2" s="136">
        <v>6</v>
      </c>
      <c r="Q2" s="136">
        <v>2</v>
      </c>
      <c r="R2" s="136">
        <v>1</v>
      </c>
      <c r="S2" s="136">
        <v>1</v>
      </c>
      <c r="T2" s="136">
        <v>1</v>
      </c>
      <c r="U2" s="136">
        <v>1</v>
      </c>
      <c r="V2" s="136">
        <v>5</v>
      </c>
      <c r="W2" s="136">
        <v>1</v>
      </c>
      <c r="X2" s="136">
        <v>3</v>
      </c>
      <c r="Y2" s="136">
        <v>3</v>
      </c>
      <c r="Z2" s="136">
        <v>1</v>
      </c>
      <c r="AA2" s="136">
        <v>2</v>
      </c>
      <c r="AB2" s="136">
        <v>7</v>
      </c>
      <c r="AC2" s="136">
        <v>2</v>
      </c>
      <c r="AD2" s="136">
        <v>3</v>
      </c>
      <c r="AE2" s="136">
        <v>2</v>
      </c>
      <c r="AF2" s="136">
        <v>2</v>
      </c>
      <c r="AN2" s="130">
        <v>5</v>
      </c>
      <c r="AO2" s="136">
        <v>5</v>
      </c>
      <c r="AP2" s="130">
        <f>AN2*7</f>
        <v>35</v>
      </c>
      <c r="AQ2" s="136">
        <f>AO2*7</f>
        <v>35</v>
      </c>
      <c r="AR2" s="130">
        <v>15</v>
      </c>
    </row>
    <row r="3" spans="1:55" x14ac:dyDescent="0.25">
      <c r="A3" s="136" t="s">
        <v>412</v>
      </c>
      <c r="B3" s="150">
        <v>7</v>
      </c>
      <c r="C3" s="136">
        <v>1</v>
      </c>
      <c r="D3" s="136">
        <v>1</v>
      </c>
      <c r="E3" s="136">
        <v>1</v>
      </c>
      <c r="F3" s="136">
        <v>1</v>
      </c>
      <c r="G3" s="136">
        <v>1</v>
      </c>
      <c r="H3" s="136">
        <v>1</v>
      </c>
      <c r="I3" s="133">
        <v>3</v>
      </c>
      <c r="J3" s="136">
        <v>2</v>
      </c>
      <c r="K3" s="136">
        <v>1</v>
      </c>
      <c r="L3" s="136">
        <v>1</v>
      </c>
      <c r="M3" s="136">
        <v>1</v>
      </c>
      <c r="N3" s="136">
        <v>1</v>
      </c>
      <c r="O3" s="136">
        <v>1</v>
      </c>
      <c r="P3" s="136">
        <v>1</v>
      </c>
      <c r="Q3" s="136">
        <v>1</v>
      </c>
      <c r="R3" s="136">
        <v>1</v>
      </c>
      <c r="S3" s="136">
        <v>1</v>
      </c>
      <c r="T3" s="136">
        <v>2</v>
      </c>
      <c r="U3" s="136">
        <v>1</v>
      </c>
      <c r="V3" s="136">
        <v>1</v>
      </c>
      <c r="W3" s="136">
        <v>2</v>
      </c>
      <c r="X3" s="136">
        <v>2</v>
      </c>
      <c r="Y3" s="136">
        <v>1</v>
      </c>
      <c r="Z3" s="136">
        <v>3</v>
      </c>
      <c r="AA3" s="136">
        <v>2</v>
      </c>
      <c r="AB3" s="136">
        <v>1</v>
      </c>
      <c r="AC3" s="136">
        <v>4</v>
      </c>
      <c r="AD3" s="136">
        <v>4</v>
      </c>
      <c r="AE3" s="136">
        <v>15</v>
      </c>
      <c r="AF3" s="136">
        <v>6</v>
      </c>
      <c r="AG3" s="136">
        <v>3</v>
      </c>
      <c r="AH3" s="136">
        <v>7</v>
      </c>
      <c r="AI3" s="136">
        <v>1</v>
      </c>
      <c r="AJ3" s="136"/>
      <c r="AK3" s="136"/>
      <c r="AL3" s="136"/>
      <c r="AM3" s="136"/>
      <c r="AN3" s="136">
        <v>1</v>
      </c>
      <c r="AO3" s="136">
        <v>1</v>
      </c>
      <c r="AP3" s="136">
        <f>AN3*4</f>
        <v>4</v>
      </c>
      <c r="AQ3" s="136">
        <f>AO3*4</f>
        <v>4</v>
      </c>
      <c r="AR3" s="136">
        <v>20</v>
      </c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</row>
    <row r="4" spans="1:55" x14ac:dyDescent="0.25">
      <c r="A4" s="136" t="s">
        <v>413</v>
      </c>
      <c r="B4" s="153">
        <v>9</v>
      </c>
      <c r="C4" s="136">
        <v>1</v>
      </c>
      <c r="D4" s="136">
        <v>1</v>
      </c>
      <c r="E4" s="136">
        <v>1</v>
      </c>
      <c r="F4" s="136">
        <v>1</v>
      </c>
      <c r="G4" s="136">
        <v>1</v>
      </c>
      <c r="H4" s="136">
        <v>1</v>
      </c>
      <c r="I4" s="136">
        <v>1</v>
      </c>
      <c r="J4" s="136">
        <v>2</v>
      </c>
      <c r="K4" s="148">
        <v>1</v>
      </c>
      <c r="L4" s="136">
        <v>3</v>
      </c>
      <c r="M4" s="136">
        <v>1</v>
      </c>
      <c r="N4" s="136">
        <v>2</v>
      </c>
      <c r="O4" s="136">
        <v>2</v>
      </c>
      <c r="P4" s="136">
        <v>1</v>
      </c>
      <c r="Q4" s="136">
        <v>2</v>
      </c>
      <c r="R4" s="136">
        <v>1</v>
      </c>
      <c r="S4" s="136">
        <v>1</v>
      </c>
      <c r="T4" s="136">
        <v>5</v>
      </c>
      <c r="U4" s="136">
        <v>1</v>
      </c>
      <c r="V4" s="136">
        <v>2</v>
      </c>
      <c r="W4" s="136">
        <v>8</v>
      </c>
      <c r="X4" s="136">
        <v>4</v>
      </c>
      <c r="Y4" s="136">
        <v>1</v>
      </c>
      <c r="Z4" s="136">
        <v>3</v>
      </c>
      <c r="AA4" s="136">
        <v>4</v>
      </c>
      <c r="AB4" s="136">
        <v>4</v>
      </c>
      <c r="AC4" s="136">
        <v>1</v>
      </c>
      <c r="AD4" s="136">
        <v>4</v>
      </c>
      <c r="AE4" s="136">
        <v>3</v>
      </c>
      <c r="AF4" s="136">
        <v>2</v>
      </c>
      <c r="AG4" s="136">
        <v>4</v>
      </c>
      <c r="AH4" s="136">
        <v>3</v>
      </c>
      <c r="AI4" s="136">
        <v>4</v>
      </c>
      <c r="AJ4" s="136"/>
      <c r="AK4" s="136"/>
      <c r="AL4" s="136"/>
      <c r="AM4" s="136"/>
      <c r="AN4" s="136">
        <v>7</v>
      </c>
      <c r="AO4" s="136">
        <v>7</v>
      </c>
      <c r="AP4" s="136">
        <f>AN4*4</f>
        <v>28</v>
      </c>
      <c r="AQ4" s="136">
        <f>AO4*4</f>
        <v>28</v>
      </c>
      <c r="AR4" s="136">
        <v>12</v>
      </c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</row>
    <row r="5" spans="1:55" x14ac:dyDescent="0.25">
      <c r="A5" s="136" t="s">
        <v>414</v>
      </c>
      <c r="B5" s="153">
        <v>9</v>
      </c>
      <c r="C5" s="136">
        <v>1</v>
      </c>
      <c r="D5" s="136">
        <v>1</v>
      </c>
      <c r="E5" s="136">
        <v>1</v>
      </c>
      <c r="F5" s="136">
        <v>1</v>
      </c>
      <c r="G5" s="136">
        <v>1</v>
      </c>
      <c r="H5" s="136">
        <v>1</v>
      </c>
      <c r="I5" s="136">
        <v>1</v>
      </c>
      <c r="J5" s="136">
        <v>1</v>
      </c>
      <c r="K5" s="148">
        <v>2</v>
      </c>
      <c r="L5" s="136">
        <v>1</v>
      </c>
      <c r="M5" s="136">
        <v>2</v>
      </c>
      <c r="N5" s="136">
        <v>1</v>
      </c>
      <c r="O5" s="136">
        <v>3</v>
      </c>
      <c r="P5" s="136">
        <v>1</v>
      </c>
      <c r="Q5" s="136">
        <v>4</v>
      </c>
      <c r="R5" s="136">
        <v>1</v>
      </c>
      <c r="S5" s="136">
        <v>2</v>
      </c>
      <c r="T5" s="136">
        <v>1</v>
      </c>
      <c r="U5" s="136">
        <v>1</v>
      </c>
      <c r="V5" s="136">
        <v>4</v>
      </c>
      <c r="W5" s="136">
        <v>2</v>
      </c>
      <c r="X5" s="136">
        <v>6</v>
      </c>
      <c r="Y5" s="136">
        <v>1</v>
      </c>
      <c r="Z5" s="136">
        <v>3</v>
      </c>
      <c r="AA5" s="136">
        <v>2</v>
      </c>
      <c r="AB5" s="136">
        <v>1</v>
      </c>
      <c r="AC5" s="136">
        <v>3</v>
      </c>
      <c r="AD5" s="136">
        <v>4</v>
      </c>
      <c r="AE5" s="136"/>
      <c r="AF5" s="136"/>
      <c r="AG5" s="136"/>
      <c r="AH5" s="136"/>
      <c r="AI5" s="136"/>
      <c r="AJ5" s="136"/>
      <c r="AK5" s="136"/>
      <c r="AL5" s="136"/>
      <c r="AM5" s="136"/>
      <c r="AN5" s="136">
        <v>2</v>
      </c>
      <c r="AO5" s="136">
        <v>2</v>
      </c>
      <c r="AP5" s="136">
        <f>AN5*9</f>
        <v>18</v>
      </c>
      <c r="AQ5" s="136">
        <f>AO5*9</f>
        <v>18</v>
      </c>
      <c r="AR5" s="136">
        <v>14</v>
      </c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</row>
    <row r="6" spans="1:55" x14ac:dyDescent="0.25">
      <c r="A6" s="136" t="s">
        <v>453</v>
      </c>
      <c r="B6" s="153">
        <v>9</v>
      </c>
      <c r="C6" s="136">
        <v>1</v>
      </c>
      <c r="D6" s="136">
        <v>1</v>
      </c>
      <c r="E6" s="136">
        <v>1</v>
      </c>
      <c r="F6" s="136">
        <v>1</v>
      </c>
      <c r="G6" s="136">
        <v>1</v>
      </c>
      <c r="H6" s="136">
        <v>1</v>
      </c>
      <c r="I6" s="136">
        <v>1</v>
      </c>
      <c r="J6" s="136">
        <v>1</v>
      </c>
      <c r="K6" s="148">
        <v>1</v>
      </c>
      <c r="L6" s="136">
        <v>2</v>
      </c>
      <c r="M6" s="136">
        <v>1</v>
      </c>
      <c r="N6" s="136">
        <v>4</v>
      </c>
      <c r="O6" s="136">
        <v>1</v>
      </c>
      <c r="P6" s="136">
        <v>1</v>
      </c>
      <c r="Q6" s="136">
        <v>6</v>
      </c>
      <c r="R6" s="136">
        <v>2</v>
      </c>
      <c r="S6" s="136">
        <v>1</v>
      </c>
      <c r="T6" s="136">
        <v>5</v>
      </c>
      <c r="U6" s="136">
        <v>1</v>
      </c>
      <c r="V6" s="136">
        <v>1</v>
      </c>
      <c r="W6" s="136">
        <v>4</v>
      </c>
      <c r="X6" s="136">
        <v>1</v>
      </c>
      <c r="Y6" s="136">
        <v>5</v>
      </c>
      <c r="Z6" s="136">
        <v>6</v>
      </c>
      <c r="AA6" s="136">
        <v>5</v>
      </c>
      <c r="AB6" s="136">
        <v>4</v>
      </c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>
        <v>0</v>
      </c>
      <c r="AO6" s="136">
        <v>9</v>
      </c>
      <c r="AP6" s="136">
        <f>AN6*11</f>
        <v>0</v>
      </c>
      <c r="AQ6" s="136">
        <f>AO6*11</f>
        <v>99</v>
      </c>
      <c r="AR6" s="136">
        <v>13</v>
      </c>
      <c r="AS6" s="136"/>
      <c r="AT6" s="136"/>
      <c r="AU6" s="136"/>
      <c r="AV6" s="136"/>
      <c r="AW6" s="136"/>
      <c r="AX6" s="136"/>
      <c r="AY6" s="136"/>
      <c r="AZ6" s="136"/>
      <c r="BA6" s="136"/>
      <c r="BB6" s="136"/>
      <c r="BC6" s="136"/>
    </row>
    <row r="7" spans="1:55" x14ac:dyDescent="0.25">
      <c r="A7" s="136" t="s">
        <v>454</v>
      </c>
      <c r="B7" s="153">
        <v>9</v>
      </c>
      <c r="C7" s="136">
        <v>1</v>
      </c>
      <c r="D7" s="136">
        <v>1</v>
      </c>
      <c r="E7" s="136">
        <v>1</v>
      </c>
      <c r="F7" s="136">
        <v>1</v>
      </c>
      <c r="G7" s="136">
        <v>1</v>
      </c>
      <c r="H7" s="136">
        <v>1</v>
      </c>
      <c r="I7" s="136">
        <v>1</v>
      </c>
      <c r="J7" s="136">
        <v>1</v>
      </c>
      <c r="K7" s="148">
        <v>1</v>
      </c>
      <c r="L7" s="136">
        <v>3</v>
      </c>
      <c r="M7" s="136">
        <v>1</v>
      </c>
      <c r="N7" s="136">
        <v>1</v>
      </c>
      <c r="O7" s="136">
        <v>2</v>
      </c>
      <c r="P7" s="136">
        <v>1</v>
      </c>
      <c r="Q7" s="136">
        <v>1</v>
      </c>
      <c r="R7" s="136">
        <v>4</v>
      </c>
      <c r="S7" s="136">
        <v>2</v>
      </c>
      <c r="T7" s="136">
        <v>1</v>
      </c>
      <c r="U7" s="136">
        <v>1</v>
      </c>
      <c r="V7" s="136">
        <v>2</v>
      </c>
      <c r="W7" s="136">
        <v>1</v>
      </c>
      <c r="X7" s="136">
        <v>1</v>
      </c>
      <c r="Y7" s="136">
        <v>1</v>
      </c>
      <c r="Z7" s="136">
        <v>2</v>
      </c>
      <c r="AA7" s="136">
        <v>4</v>
      </c>
      <c r="AB7" s="136">
        <v>1</v>
      </c>
      <c r="AC7" s="136">
        <v>9</v>
      </c>
      <c r="AD7" s="136">
        <v>4</v>
      </c>
      <c r="AE7" s="136">
        <v>13</v>
      </c>
      <c r="AF7" s="136">
        <v>3</v>
      </c>
      <c r="AG7" s="136">
        <v>2</v>
      </c>
      <c r="AH7" s="136">
        <v>3</v>
      </c>
      <c r="AI7" s="136">
        <v>3</v>
      </c>
      <c r="AJ7" s="3">
        <v>2</v>
      </c>
      <c r="AK7" s="136"/>
      <c r="AL7" s="136"/>
      <c r="AM7" s="136"/>
      <c r="AN7" s="136">
        <v>7</v>
      </c>
      <c r="AO7" s="136">
        <v>7</v>
      </c>
      <c r="AP7" s="136">
        <f>AN7*3</f>
        <v>21</v>
      </c>
      <c r="AQ7" s="136">
        <f>AO7*3</f>
        <v>21</v>
      </c>
      <c r="AR7" s="136">
        <v>17</v>
      </c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</row>
    <row r="8" spans="1:55" x14ac:dyDescent="0.25">
      <c r="A8" s="137" t="s">
        <v>417</v>
      </c>
      <c r="B8" s="153">
        <v>9</v>
      </c>
      <c r="C8" s="137">
        <v>1</v>
      </c>
      <c r="D8" s="137">
        <v>1</v>
      </c>
      <c r="E8" s="137">
        <v>1</v>
      </c>
      <c r="F8" s="137">
        <v>2</v>
      </c>
      <c r="G8" s="137">
        <v>1</v>
      </c>
      <c r="H8" s="137">
        <v>1</v>
      </c>
      <c r="I8" s="137">
        <v>1</v>
      </c>
      <c r="J8" s="137">
        <v>1</v>
      </c>
      <c r="K8" s="148">
        <v>1</v>
      </c>
      <c r="L8" s="137">
        <v>1</v>
      </c>
      <c r="M8" s="137">
        <v>1</v>
      </c>
      <c r="N8" s="137">
        <v>1</v>
      </c>
      <c r="O8" s="137">
        <v>2</v>
      </c>
      <c r="P8" s="137">
        <v>1</v>
      </c>
      <c r="Q8" s="137">
        <v>1</v>
      </c>
      <c r="R8" s="137">
        <v>3</v>
      </c>
      <c r="S8" s="137">
        <v>1</v>
      </c>
      <c r="T8" s="137">
        <v>1</v>
      </c>
      <c r="U8" s="137">
        <v>1</v>
      </c>
      <c r="V8" s="137">
        <v>2</v>
      </c>
      <c r="W8" s="137">
        <v>1</v>
      </c>
      <c r="X8" s="137">
        <v>6</v>
      </c>
      <c r="Y8" s="137">
        <v>5</v>
      </c>
      <c r="Z8" s="137">
        <v>4</v>
      </c>
      <c r="AA8" s="137">
        <v>4</v>
      </c>
      <c r="AB8" s="137">
        <v>3</v>
      </c>
      <c r="AC8" s="137">
        <v>3</v>
      </c>
      <c r="AD8" s="137">
        <v>6</v>
      </c>
      <c r="AE8" s="137">
        <v>3</v>
      </c>
      <c r="AF8" s="137">
        <v>4</v>
      </c>
      <c r="AG8" s="137">
        <v>1</v>
      </c>
      <c r="AH8" s="137">
        <v>2</v>
      </c>
      <c r="AI8" s="137"/>
      <c r="AJ8" s="3"/>
      <c r="AK8" s="137"/>
      <c r="AL8" s="137"/>
      <c r="AM8" s="137"/>
      <c r="AN8" s="137">
        <v>7</v>
      </c>
      <c r="AO8" s="137">
        <v>7</v>
      </c>
      <c r="AP8" s="137">
        <f>AN8*5</f>
        <v>35</v>
      </c>
      <c r="AQ8" s="137">
        <f>AO8*5</f>
        <v>35</v>
      </c>
      <c r="AR8" s="137">
        <v>14</v>
      </c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</row>
    <row r="9" spans="1:55" x14ac:dyDescent="0.25">
      <c r="A9" s="137" t="s">
        <v>418</v>
      </c>
      <c r="B9" s="153">
        <v>9</v>
      </c>
      <c r="C9" s="137">
        <v>1</v>
      </c>
      <c r="D9" s="137">
        <v>1</v>
      </c>
      <c r="E9" s="137">
        <v>1</v>
      </c>
      <c r="F9" s="137">
        <v>1</v>
      </c>
      <c r="G9" s="137">
        <v>1</v>
      </c>
      <c r="H9" s="137">
        <v>1</v>
      </c>
      <c r="I9" s="137">
        <v>1</v>
      </c>
      <c r="J9" s="137">
        <v>2</v>
      </c>
      <c r="K9" s="148">
        <v>1</v>
      </c>
      <c r="L9" s="137">
        <v>1</v>
      </c>
      <c r="M9" s="137">
        <v>1</v>
      </c>
      <c r="N9" s="137">
        <v>3</v>
      </c>
      <c r="O9" s="137">
        <v>2</v>
      </c>
      <c r="P9" s="137">
        <v>2</v>
      </c>
      <c r="Q9" s="137">
        <v>1</v>
      </c>
      <c r="R9" s="137">
        <v>2</v>
      </c>
      <c r="S9" s="137">
        <v>1</v>
      </c>
      <c r="T9" s="137">
        <v>1</v>
      </c>
      <c r="U9" s="137">
        <v>1</v>
      </c>
      <c r="V9" s="137">
        <v>1</v>
      </c>
      <c r="W9" s="137">
        <v>4</v>
      </c>
      <c r="X9" s="137">
        <v>1</v>
      </c>
      <c r="Y9" s="137">
        <v>4</v>
      </c>
      <c r="Z9" s="137">
        <v>3</v>
      </c>
      <c r="AA9" s="137">
        <v>7</v>
      </c>
      <c r="AB9" s="137">
        <v>1</v>
      </c>
      <c r="AC9" s="137">
        <v>1</v>
      </c>
      <c r="AD9" s="137">
        <v>2</v>
      </c>
      <c r="AE9" s="137">
        <v>5</v>
      </c>
      <c r="AF9" s="137">
        <v>1</v>
      </c>
      <c r="AG9" s="137">
        <v>1</v>
      </c>
      <c r="AH9" s="137">
        <v>5</v>
      </c>
      <c r="AI9" s="137">
        <v>4</v>
      </c>
      <c r="AJ9" s="3"/>
      <c r="AK9" s="137"/>
      <c r="AL9" s="137"/>
      <c r="AM9" s="137"/>
      <c r="AN9" s="137">
        <v>16</v>
      </c>
      <c r="AO9" s="137">
        <v>16</v>
      </c>
      <c r="AP9" s="137">
        <f>AN9*4</f>
        <v>64</v>
      </c>
      <c r="AQ9" s="137">
        <f>AO9*4</f>
        <v>64</v>
      </c>
      <c r="AR9" s="137">
        <v>15</v>
      </c>
      <c r="AS9" s="137"/>
      <c r="AT9" s="137"/>
      <c r="AU9" s="137"/>
      <c r="AV9" s="137"/>
      <c r="AW9" s="137"/>
      <c r="AX9" s="137"/>
      <c r="AY9" s="137"/>
      <c r="AZ9" s="137"/>
      <c r="BA9" s="137"/>
      <c r="BB9" s="137"/>
      <c r="BC9" s="137"/>
    </row>
    <row r="10" spans="1:55" x14ac:dyDescent="0.25">
      <c r="A10" s="137" t="s">
        <v>419</v>
      </c>
      <c r="B10" s="150">
        <v>8</v>
      </c>
      <c r="C10" s="137">
        <v>1</v>
      </c>
      <c r="D10" s="137">
        <v>1</v>
      </c>
      <c r="E10" s="137">
        <v>1</v>
      </c>
      <c r="F10" s="137">
        <v>2</v>
      </c>
      <c r="G10" s="137">
        <v>1</v>
      </c>
      <c r="H10" s="137">
        <v>1</v>
      </c>
      <c r="I10" s="137">
        <v>1</v>
      </c>
      <c r="J10" s="133">
        <v>2</v>
      </c>
      <c r="K10" s="137">
        <v>4</v>
      </c>
      <c r="L10" s="137">
        <v>1</v>
      </c>
      <c r="M10" s="137">
        <v>1</v>
      </c>
      <c r="N10" s="137">
        <v>1</v>
      </c>
      <c r="O10" s="137">
        <v>2</v>
      </c>
      <c r="P10" s="137">
        <v>1</v>
      </c>
      <c r="Q10" s="137">
        <v>1</v>
      </c>
      <c r="R10" s="137">
        <v>1</v>
      </c>
      <c r="S10" s="137">
        <v>2</v>
      </c>
      <c r="T10" s="137">
        <v>1</v>
      </c>
      <c r="U10" s="137">
        <v>1</v>
      </c>
      <c r="V10" s="137">
        <v>5</v>
      </c>
      <c r="W10" s="137">
        <v>1</v>
      </c>
      <c r="X10" s="137">
        <v>1</v>
      </c>
      <c r="Y10" s="137">
        <v>1</v>
      </c>
      <c r="Z10" s="137">
        <v>2</v>
      </c>
      <c r="AA10" s="137">
        <v>2</v>
      </c>
      <c r="AB10" s="137">
        <v>7</v>
      </c>
      <c r="AC10" s="137"/>
      <c r="AD10" s="137"/>
      <c r="AE10" s="137"/>
      <c r="AF10" s="137"/>
      <c r="AG10" s="137"/>
      <c r="AH10" s="137"/>
      <c r="AI10" s="137"/>
      <c r="AJ10" s="3"/>
      <c r="AK10" s="137"/>
      <c r="AL10" s="137"/>
      <c r="AM10" s="137"/>
      <c r="AN10" s="137">
        <v>0</v>
      </c>
      <c r="AO10" s="137">
        <v>7</v>
      </c>
      <c r="AP10" s="137">
        <f>AN10*4</f>
        <v>0</v>
      </c>
      <c r="AQ10" s="137">
        <f>AO10*11</f>
        <v>77</v>
      </c>
      <c r="AR10" s="137">
        <v>17</v>
      </c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</row>
    <row r="11" spans="1:55" x14ac:dyDescent="0.25">
      <c r="A11" s="136" t="s">
        <v>420</v>
      </c>
      <c r="B11" s="150">
        <v>8</v>
      </c>
      <c r="C11" s="136">
        <v>1</v>
      </c>
      <c r="D11" s="137">
        <v>1</v>
      </c>
      <c r="E11" s="137">
        <v>1</v>
      </c>
      <c r="F11" s="137">
        <v>2</v>
      </c>
      <c r="G11" s="137">
        <v>1</v>
      </c>
      <c r="H11" s="137">
        <v>2</v>
      </c>
      <c r="I11" s="137">
        <v>1</v>
      </c>
      <c r="J11" s="133">
        <v>1</v>
      </c>
      <c r="K11" s="137">
        <v>1</v>
      </c>
      <c r="L11" s="137">
        <v>1</v>
      </c>
      <c r="M11" s="137">
        <v>1</v>
      </c>
      <c r="N11" s="137">
        <v>1</v>
      </c>
      <c r="O11" s="137">
        <v>2</v>
      </c>
      <c r="P11" s="137">
        <v>1</v>
      </c>
      <c r="Q11" s="137">
        <v>1</v>
      </c>
      <c r="R11" s="137">
        <v>1</v>
      </c>
      <c r="S11" s="137">
        <v>1</v>
      </c>
      <c r="T11" s="137">
        <v>3</v>
      </c>
      <c r="U11" s="137">
        <v>1</v>
      </c>
      <c r="V11" s="137">
        <v>4</v>
      </c>
      <c r="W11" s="137">
        <v>13</v>
      </c>
      <c r="X11" s="137">
        <v>1</v>
      </c>
      <c r="Y11" s="137">
        <v>2</v>
      </c>
      <c r="Z11" s="137">
        <v>2</v>
      </c>
      <c r="AA11" s="137">
        <v>5</v>
      </c>
      <c r="AB11" s="137">
        <v>2</v>
      </c>
      <c r="AC11" s="137">
        <v>3</v>
      </c>
      <c r="AD11" s="137">
        <v>9</v>
      </c>
      <c r="AE11" s="137">
        <v>2</v>
      </c>
      <c r="AF11" s="137">
        <v>3</v>
      </c>
      <c r="AG11" s="137">
        <v>1</v>
      </c>
      <c r="AH11" s="137">
        <v>2</v>
      </c>
      <c r="AI11" s="137">
        <v>4</v>
      </c>
      <c r="AJ11" s="3"/>
      <c r="AK11" s="136"/>
      <c r="AL11" s="136"/>
      <c r="AM11" s="136"/>
      <c r="AN11" s="136">
        <v>4</v>
      </c>
      <c r="AO11" s="136">
        <v>4</v>
      </c>
      <c r="AP11" s="137">
        <f>AN11*4</f>
        <v>16</v>
      </c>
      <c r="AQ11" s="137">
        <f>AO11*4</f>
        <v>16</v>
      </c>
      <c r="AR11" s="136">
        <v>12</v>
      </c>
      <c r="AS11" s="136"/>
      <c r="AT11" s="136"/>
      <c r="AU11" s="136"/>
      <c r="AV11" s="136"/>
      <c r="AW11" s="136"/>
      <c r="AX11" s="136"/>
      <c r="AY11" s="136"/>
      <c r="AZ11" s="136"/>
      <c r="BA11" s="136"/>
      <c r="BB11" s="136"/>
      <c r="BC11" s="136"/>
    </row>
    <row r="12" spans="1:55" x14ac:dyDescent="0.25">
      <c r="A12" s="137" t="s">
        <v>421</v>
      </c>
      <c r="B12" s="150">
        <v>6</v>
      </c>
      <c r="C12" s="137">
        <v>1</v>
      </c>
      <c r="D12" s="139">
        <v>1</v>
      </c>
      <c r="E12" s="139">
        <v>1</v>
      </c>
      <c r="F12" s="137">
        <v>2</v>
      </c>
      <c r="G12" s="137">
        <v>1</v>
      </c>
      <c r="H12" s="133">
        <v>2</v>
      </c>
      <c r="I12" s="139">
        <v>3</v>
      </c>
      <c r="J12" s="139">
        <v>1</v>
      </c>
      <c r="K12" s="139">
        <v>1</v>
      </c>
      <c r="L12" s="139">
        <v>1</v>
      </c>
      <c r="M12" s="139">
        <v>1</v>
      </c>
      <c r="N12" s="139">
        <v>1</v>
      </c>
      <c r="O12" s="139">
        <v>3</v>
      </c>
      <c r="P12" s="139">
        <v>1</v>
      </c>
      <c r="Q12" s="139">
        <v>1</v>
      </c>
      <c r="R12" s="139">
        <v>1</v>
      </c>
      <c r="S12" s="139">
        <v>1</v>
      </c>
      <c r="T12" s="139">
        <v>1</v>
      </c>
      <c r="U12" s="139">
        <v>3</v>
      </c>
      <c r="V12" s="139">
        <v>2</v>
      </c>
      <c r="W12" s="139">
        <v>1</v>
      </c>
      <c r="X12" s="139">
        <v>1</v>
      </c>
      <c r="Y12" s="139">
        <v>1</v>
      </c>
      <c r="Z12" s="139">
        <v>3</v>
      </c>
      <c r="AA12" s="139">
        <v>2</v>
      </c>
      <c r="AB12" s="139">
        <v>1</v>
      </c>
      <c r="AC12" s="139">
        <v>5</v>
      </c>
      <c r="AD12" s="139">
        <v>2</v>
      </c>
      <c r="AE12" s="139">
        <v>1</v>
      </c>
      <c r="AF12" s="139">
        <v>3</v>
      </c>
      <c r="AG12" s="139">
        <v>4</v>
      </c>
      <c r="AH12" s="139">
        <v>7</v>
      </c>
      <c r="AI12" s="139">
        <v>8</v>
      </c>
      <c r="AJ12" s="3"/>
      <c r="AK12" s="137"/>
      <c r="AL12" s="137"/>
      <c r="AM12" s="137"/>
      <c r="AN12" s="137">
        <v>4</v>
      </c>
      <c r="AO12" s="137">
        <v>4</v>
      </c>
      <c r="AP12" s="139">
        <f>AN12*4</f>
        <v>16</v>
      </c>
      <c r="AQ12" s="139">
        <f>AO12*4</f>
        <v>16</v>
      </c>
      <c r="AR12" s="137">
        <v>19</v>
      </c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137"/>
    </row>
    <row r="13" spans="1:55" x14ac:dyDescent="0.25">
      <c r="A13" s="139" t="s">
        <v>422</v>
      </c>
      <c r="B13" s="153">
        <v>9</v>
      </c>
      <c r="C13" s="139">
        <v>1</v>
      </c>
      <c r="D13" s="139">
        <v>1</v>
      </c>
      <c r="E13" s="139">
        <v>1</v>
      </c>
      <c r="F13" s="139">
        <v>1</v>
      </c>
      <c r="G13" s="139">
        <v>1</v>
      </c>
      <c r="H13" s="139">
        <v>2</v>
      </c>
      <c r="I13" s="3">
        <v>1</v>
      </c>
      <c r="J13" s="3">
        <v>1</v>
      </c>
      <c r="K13" s="148">
        <v>1</v>
      </c>
      <c r="L13" s="139">
        <v>1</v>
      </c>
      <c r="M13" s="139">
        <v>1</v>
      </c>
      <c r="N13" s="139">
        <v>2</v>
      </c>
      <c r="O13" s="139">
        <v>2</v>
      </c>
      <c r="P13" s="139">
        <v>1</v>
      </c>
      <c r="Q13" s="139">
        <v>1</v>
      </c>
      <c r="R13" s="139">
        <v>1</v>
      </c>
      <c r="S13" s="139">
        <v>1</v>
      </c>
      <c r="T13" s="139">
        <v>3</v>
      </c>
      <c r="U13" s="139">
        <v>3</v>
      </c>
      <c r="V13" s="139">
        <v>2</v>
      </c>
      <c r="W13" s="139">
        <v>2</v>
      </c>
      <c r="X13" s="139">
        <v>7</v>
      </c>
      <c r="Y13" s="139">
        <v>4</v>
      </c>
      <c r="Z13" s="139">
        <v>2</v>
      </c>
      <c r="AA13" s="139">
        <v>3</v>
      </c>
      <c r="AB13" s="139">
        <v>1</v>
      </c>
      <c r="AC13" s="139">
        <v>10</v>
      </c>
      <c r="AD13" s="139">
        <v>1</v>
      </c>
      <c r="AE13" s="139">
        <v>2</v>
      </c>
      <c r="AF13" s="139">
        <v>1</v>
      </c>
      <c r="AG13" s="139">
        <v>1</v>
      </c>
      <c r="AH13" s="139">
        <v>6</v>
      </c>
      <c r="AI13" s="139"/>
      <c r="AJ13" s="3"/>
      <c r="AK13" s="139"/>
      <c r="AL13" s="139"/>
      <c r="AM13" s="139"/>
      <c r="AN13" s="139">
        <v>0</v>
      </c>
      <c r="AO13" s="139">
        <v>0</v>
      </c>
      <c r="AP13" s="139">
        <f>AN13*5</f>
        <v>0</v>
      </c>
      <c r="AQ13" s="139">
        <f>AO13*5</f>
        <v>0</v>
      </c>
      <c r="AR13" s="139">
        <v>13</v>
      </c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</row>
    <row r="14" spans="1:55" x14ac:dyDescent="0.25">
      <c r="A14" s="139" t="s">
        <v>423</v>
      </c>
      <c r="B14" s="150">
        <v>10</v>
      </c>
      <c r="C14" s="139">
        <v>1</v>
      </c>
      <c r="D14" s="139">
        <v>1</v>
      </c>
      <c r="E14" s="139">
        <v>1</v>
      </c>
      <c r="F14" s="139">
        <v>1</v>
      </c>
      <c r="G14" s="139">
        <v>1</v>
      </c>
      <c r="H14" s="139">
        <v>1</v>
      </c>
      <c r="I14" s="139">
        <v>1</v>
      </c>
      <c r="J14" s="139">
        <v>1</v>
      </c>
      <c r="K14" s="139">
        <v>1</v>
      </c>
      <c r="L14" s="133">
        <v>1</v>
      </c>
      <c r="M14" s="139">
        <v>1</v>
      </c>
      <c r="N14" s="139">
        <v>1</v>
      </c>
      <c r="O14" s="139">
        <v>2</v>
      </c>
      <c r="P14" s="139">
        <v>1</v>
      </c>
      <c r="Q14" s="139">
        <v>2</v>
      </c>
      <c r="R14" s="139">
        <v>3</v>
      </c>
      <c r="S14" s="139">
        <v>2</v>
      </c>
      <c r="T14" s="139">
        <v>1</v>
      </c>
      <c r="U14" s="139">
        <v>3</v>
      </c>
      <c r="V14" s="139">
        <v>2</v>
      </c>
      <c r="W14" s="139">
        <v>4</v>
      </c>
      <c r="X14" s="139">
        <v>1</v>
      </c>
      <c r="Y14" s="139">
        <v>3</v>
      </c>
      <c r="Z14" s="139">
        <v>3</v>
      </c>
      <c r="AA14" s="139">
        <v>2</v>
      </c>
      <c r="AB14" s="139">
        <v>1</v>
      </c>
      <c r="AC14" s="139">
        <v>2</v>
      </c>
      <c r="AD14" s="139">
        <v>7</v>
      </c>
      <c r="AE14" s="139">
        <v>3</v>
      </c>
      <c r="AF14" s="139">
        <v>8</v>
      </c>
      <c r="AG14" s="139">
        <v>3</v>
      </c>
      <c r="AH14" s="139">
        <v>8</v>
      </c>
      <c r="AI14" s="139">
        <v>2</v>
      </c>
      <c r="AJ14" s="3">
        <v>1</v>
      </c>
      <c r="AK14" s="139">
        <v>1</v>
      </c>
      <c r="AL14" s="139"/>
      <c r="AM14" s="139"/>
      <c r="AN14" s="139">
        <v>2</v>
      </c>
      <c r="AO14" s="139">
        <v>2</v>
      </c>
      <c r="AP14" s="139">
        <f>AN14*2</f>
        <v>4</v>
      </c>
      <c r="AQ14" s="139">
        <f>AO14*2</f>
        <v>4</v>
      </c>
      <c r="AR14" s="139">
        <v>14</v>
      </c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</row>
    <row r="15" spans="1:55" x14ac:dyDescent="0.25">
      <c r="A15" s="139" t="s">
        <v>424</v>
      </c>
      <c r="B15" s="150">
        <v>8</v>
      </c>
      <c r="C15" s="139">
        <v>1</v>
      </c>
      <c r="D15" s="139">
        <v>1</v>
      </c>
      <c r="E15" s="139">
        <v>1</v>
      </c>
      <c r="F15" s="139">
        <v>1</v>
      </c>
      <c r="G15" s="139">
        <v>1</v>
      </c>
      <c r="H15" s="139">
        <v>1</v>
      </c>
      <c r="I15" s="3">
        <v>3</v>
      </c>
      <c r="J15" s="133">
        <v>1</v>
      </c>
      <c r="K15" s="139">
        <v>2</v>
      </c>
      <c r="L15" s="139">
        <v>1</v>
      </c>
      <c r="M15" s="139">
        <v>2</v>
      </c>
      <c r="N15" s="139">
        <v>2</v>
      </c>
      <c r="O15" s="139">
        <v>1</v>
      </c>
      <c r="P15" s="139">
        <v>1</v>
      </c>
      <c r="Q15" s="139">
        <v>4</v>
      </c>
      <c r="R15" s="139">
        <v>1</v>
      </c>
      <c r="S15" s="139">
        <v>1</v>
      </c>
      <c r="T15" s="139">
        <v>1</v>
      </c>
      <c r="U15" s="139">
        <v>1</v>
      </c>
      <c r="V15" s="139">
        <v>4</v>
      </c>
      <c r="W15" s="139">
        <v>2</v>
      </c>
      <c r="X15" s="139">
        <v>2</v>
      </c>
      <c r="Y15" s="139">
        <v>1</v>
      </c>
      <c r="Z15" s="139">
        <v>3</v>
      </c>
      <c r="AA15" s="139">
        <v>2</v>
      </c>
      <c r="AB15" s="139">
        <v>2</v>
      </c>
      <c r="AC15" s="139">
        <v>2</v>
      </c>
      <c r="AD15" s="139">
        <v>5</v>
      </c>
      <c r="AE15" s="139"/>
      <c r="AF15" s="139"/>
      <c r="AG15" s="139"/>
      <c r="AH15" s="139"/>
      <c r="AI15" s="139"/>
      <c r="AJ15" s="3"/>
      <c r="AK15" s="139"/>
      <c r="AL15" s="139"/>
      <c r="AM15" s="139"/>
      <c r="AN15" s="139">
        <v>0</v>
      </c>
      <c r="AO15" s="139">
        <v>0</v>
      </c>
      <c r="AP15" s="139">
        <f>AN15*9</f>
        <v>0</v>
      </c>
      <c r="AQ15" s="139">
        <f>AO15*9</f>
        <v>0</v>
      </c>
      <c r="AR15" s="139">
        <v>16</v>
      </c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</row>
    <row r="16" spans="1:55" x14ac:dyDescent="0.25">
      <c r="A16" s="139" t="s">
        <v>425</v>
      </c>
      <c r="B16" s="153">
        <v>9</v>
      </c>
      <c r="C16" s="139">
        <v>1</v>
      </c>
      <c r="D16" s="139">
        <v>1</v>
      </c>
      <c r="E16" s="139">
        <v>1</v>
      </c>
      <c r="F16" s="139">
        <v>1</v>
      </c>
      <c r="G16" s="139">
        <v>1</v>
      </c>
      <c r="H16" s="139">
        <v>1</v>
      </c>
      <c r="I16" s="139">
        <v>1</v>
      </c>
      <c r="J16" s="139">
        <v>1</v>
      </c>
      <c r="K16" s="148">
        <v>2</v>
      </c>
      <c r="L16" s="139">
        <v>1</v>
      </c>
      <c r="M16" s="139">
        <v>1</v>
      </c>
      <c r="N16" s="139">
        <v>1</v>
      </c>
      <c r="O16" s="139">
        <v>1</v>
      </c>
      <c r="P16" s="139">
        <v>1</v>
      </c>
      <c r="Q16" s="139">
        <v>1</v>
      </c>
      <c r="R16" s="139">
        <v>1</v>
      </c>
      <c r="S16" s="139">
        <v>1</v>
      </c>
      <c r="T16" s="139">
        <v>5</v>
      </c>
      <c r="U16" s="139">
        <v>1</v>
      </c>
      <c r="V16" s="139">
        <v>3</v>
      </c>
      <c r="W16" s="139">
        <v>1</v>
      </c>
      <c r="X16" s="139">
        <v>1</v>
      </c>
      <c r="Y16" s="139">
        <v>1</v>
      </c>
      <c r="Z16" s="139">
        <v>1</v>
      </c>
      <c r="AA16" s="139">
        <v>4</v>
      </c>
      <c r="AB16" s="139">
        <v>3</v>
      </c>
      <c r="AC16" s="139">
        <v>1</v>
      </c>
      <c r="AD16" s="139">
        <v>2</v>
      </c>
      <c r="AE16" s="139">
        <v>4</v>
      </c>
      <c r="AF16" s="139">
        <v>6</v>
      </c>
      <c r="AG16" s="139">
        <v>3</v>
      </c>
      <c r="AH16" s="139">
        <v>2</v>
      </c>
      <c r="AI16" s="139">
        <v>1</v>
      </c>
      <c r="AJ16" s="3"/>
      <c r="AK16" s="139"/>
      <c r="AL16" s="139"/>
      <c r="AM16" s="139"/>
      <c r="AN16" s="139">
        <v>19</v>
      </c>
      <c r="AO16" s="139">
        <v>19</v>
      </c>
      <c r="AP16" s="139">
        <f>AN16*4</f>
        <v>76</v>
      </c>
      <c r="AQ16" s="139">
        <f>AO16*4</f>
        <v>76</v>
      </c>
      <c r="AR16" s="139">
        <v>18</v>
      </c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</row>
    <row r="17" spans="1:55" x14ac:dyDescent="0.25">
      <c r="A17" s="139" t="s">
        <v>426</v>
      </c>
      <c r="B17" s="150">
        <v>10</v>
      </c>
      <c r="C17" s="139">
        <v>1</v>
      </c>
      <c r="D17" s="139">
        <v>1</v>
      </c>
      <c r="E17" s="139">
        <v>1</v>
      </c>
      <c r="F17" s="139">
        <v>1</v>
      </c>
      <c r="G17" s="139">
        <v>1</v>
      </c>
      <c r="H17" s="139">
        <v>1</v>
      </c>
      <c r="I17" s="139">
        <v>1</v>
      </c>
      <c r="J17" s="139">
        <v>1</v>
      </c>
      <c r="K17" s="139">
        <v>1</v>
      </c>
      <c r="L17" s="133">
        <v>1</v>
      </c>
      <c r="M17" s="139">
        <v>1</v>
      </c>
      <c r="N17" s="139">
        <v>1</v>
      </c>
      <c r="O17" s="139">
        <v>1</v>
      </c>
      <c r="P17" s="139">
        <v>1</v>
      </c>
      <c r="Q17" s="139">
        <v>1</v>
      </c>
      <c r="R17" s="139">
        <v>3</v>
      </c>
      <c r="S17" s="139">
        <v>3</v>
      </c>
      <c r="T17" s="139">
        <v>1</v>
      </c>
      <c r="U17" s="139">
        <v>4</v>
      </c>
      <c r="V17" s="139">
        <v>3</v>
      </c>
      <c r="W17" s="139">
        <v>2</v>
      </c>
      <c r="X17" s="139">
        <v>6</v>
      </c>
      <c r="Y17" s="139">
        <v>1</v>
      </c>
      <c r="Z17" s="139">
        <v>6</v>
      </c>
      <c r="AA17" s="139">
        <v>1</v>
      </c>
      <c r="AB17" s="139">
        <v>8</v>
      </c>
      <c r="AC17" s="139">
        <v>2</v>
      </c>
      <c r="AD17" s="139">
        <v>4</v>
      </c>
      <c r="AE17" s="139">
        <v>4</v>
      </c>
      <c r="AF17" s="139">
        <v>5</v>
      </c>
      <c r="AG17" s="139"/>
      <c r="AH17" s="139"/>
      <c r="AI17" s="139"/>
      <c r="AJ17" s="3"/>
      <c r="AK17" s="139"/>
      <c r="AL17" s="139"/>
      <c r="AM17" s="139"/>
      <c r="AN17" s="139">
        <v>0</v>
      </c>
      <c r="AO17" s="139">
        <v>0</v>
      </c>
      <c r="AP17" s="139">
        <f>AN17*7</f>
        <v>0</v>
      </c>
      <c r="AQ17" s="139">
        <f>AO17*7</f>
        <v>0</v>
      </c>
      <c r="AR17" s="139">
        <v>13</v>
      </c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</row>
    <row r="18" spans="1:55" x14ac:dyDescent="0.25">
      <c r="A18" s="139" t="s">
        <v>427</v>
      </c>
      <c r="B18" s="153">
        <v>9</v>
      </c>
      <c r="C18" s="139">
        <v>1</v>
      </c>
      <c r="D18" s="139">
        <v>1</v>
      </c>
      <c r="E18" s="139">
        <v>1</v>
      </c>
      <c r="F18" s="139">
        <v>1</v>
      </c>
      <c r="G18" s="139">
        <v>1</v>
      </c>
      <c r="H18" s="139">
        <v>1</v>
      </c>
      <c r="I18" s="139">
        <v>1</v>
      </c>
      <c r="J18" s="139">
        <v>1</v>
      </c>
      <c r="K18" s="148">
        <v>2</v>
      </c>
      <c r="L18" s="139">
        <v>1</v>
      </c>
      <c r="M18" s="139">
        <v>2</v>
      </c>
      <c r="N18" s="139">
        <v>1</v>
      </c>
      <c r="O18" s="139">
        <v>1</v>
      </c>
      <c r="P18" s="139">
        <v>1</v>
      </c>
      <c r="Q18" s="139">
        <v>1</v>
      </c>
      <c r="R18" s="139">
        <v>1</v>
      </c>
      <c r="S18" s="139">
        <v>3</v>
      </c>
      <c r="T18" s="139">
        <v>1</v>
      </c>
      <c r="U18" s="139">
        <v>1</v>
      </c>
      <c r="V18" s="139">
        <v>2</v>
      </c>
      <c r="W18" s="139">
        <v>5</v>
      </c>
      <c r="X18" s="139">
        <v>1</v>
      </c>
      <c r="Y18" s="139">
        <v>2</v>
      </c>
      <c r="Z18" s="139">
        <v>2</v>
      </c>
      <c r="AA18" s="139">
        <v>7</v>
      </c>
      <c r="AB18" s="139">
        <v>2</v>
      </c>
      <c r="AC18" s="139">
        <v>5</v>
      </c>
      <c r="AD18" s="139">
        <v>5</v>
      </c>
      <c r="AE18" s="139">
        <v>3</v>
      </c>
      <c r="AF18" s="139">
        <v>4</v>
      </c>
      <c r="AG18" s="139">
        <v>10</v>
      </c>
      <c r="AH18" s="139">
        <v>1</v>
      </c>
      <c r="AI18" s="139">
        <v>4</v>
      </c>
      <c r="AJ18" s="3">
        <v>2</v>
      </c>
      <c r="AK18" s="139"/>
      <c r="AL18" s="139"/>
      <c r="AM18" s="139"/>
      <c r="AN18" s="139">
        <v>3</v>
      </c>
      <c r="AO18" s="139">
        <v>3</v>
      </c>
      <c r="AP18" s="139">
        <f>AN18*3</f>
        <v>9</v>
      </c>
      <c r="AQ18" s="139">
        <f>AO18*3</f>
        <v>9</v>
      </c>
      <c r="AR18" s="139">
        <v>15</v>
      </c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</row>
    <row r="19" spans="1:55" x14ac:dyDescent="0.25">
      <c r="A19" s="139" t="s">
        <v>428</v>
      </c>
      <c r="B19" s="153">
        <v>9</v>
      </c>
      <c r="C19" s="139">
        <v>1</v>
      </c>
      <c r="D19" s="139">
        <v>1</v>
      </c>
      <c r="E19" s="139">
        <v>1</v>
      </c>
      <c r="F19" s="139">
        <v>1</v>
      </c>
      <c r="G19" s="139">
        <v>1</v>
      </c>
      <c r="H19" s="139">
        <v>1</v>
      </c>
      <c r="I19" s="139">
        <v>1</v>
      </c>
      <c r="J19" s="139">
        <v>1</v>
      </c>
      <c r="K19" s="148">
        <v>2</v>
      </c>
      <c r="L19" s="139">
        <v>1</v>
      </c>
      <c r="M19" s="139">
        <v>2</v>
      </c>
      <c r="N19" s="139">
        <v>5</v>
      </c>
      <c r="O19" s="139">
        <v>1</v>
      </c>
      <c r="P19" s="139">
        <v>1</v>
      </c>
      <c r="Q19" s="139">
        <v>1</v>
      </c>
      <c r="R19" s="139">
        <v>1</v>
      </c>
      <c r="S19" s="139">
        <v>1</v>
      </c>
      <c r="T19" s="139">
        <v>1</v>
      </c>
      <c r="U19" s="139">
        <v>1</v>
      </c>
      <c r="V19" s="139">
        <v>1</v>
      </c>
      <c r="W19" s="139">
        <v>3</v>
      </c>
      <c r="X19" s="139">
        <v>2</v>
      </c>
      <c r="Y19" s="139">
        <v>1</v>
      </c>
      <c r="Z19" s="139">
        <v>1</v>
      </c>
      <c r="AA19" s="139">
        <v>1</v>
      </c>
      <c r="AB19" s="139">
        <v>16</v>
      </c>
      <c r="AC19" s="139">
        <v>1</v>
      </c>
      <c r="AD19" s="139">
        <v>6</v>
      </c>
      <c r="AE19" s="139">
        <v>11</v>
      </c>
      <c r="AF19" s="139"/>
      <c r="AG19" s="139"/>
      <c r="AH19" s="139"/>
      <c r="AI19" s="139"/>
      <c r="AJ19" s="3"/>
      <c r="AK19" s="139"/>
      <c r="AL19" s="139"/>
      <c r="AM19" s="139"/>
      <c r="AN19" s="139">
        <v>2</v>
      </c>
      <c r="AO19" s="139">
        <v>2</v>
      </c>
      <c r="AP19" s="139">
        <f>AN19*8</f>
        <v>16</v>
      </c>
      <c r="AQ19" s="139">
        <f>AO19*8</f>
        <v>16</v>
      </c>
      <c r="AR19" s="139">
        <v>16</v>
      </c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</row>
    <row r="20" spans="1:55" x14ac:dyDescent="0.25">
      <c r="A20" s="139" t="s">
        <v>429</v>
      </c>
      <c r="B20" s="153">
        <v>9</v>
      </c>
      <c r="C20" s="139">
        <v>1</v>
      </c>
      <c r="D20" s="139">
        <v>1</v>
      </c>
      <c r="E20" s="139">
        <v>1</v>
      </c>
      <c r="F20" s="139">
        <v>1</v>
      </c>
      <c r="G20" s="139">
        <v>2</v>
      </c>
      <c r="H20" s="139">
        <v>1</v>
      </c>
      <c r="I20" s="139">
        <v>1</v>
      </c>
      <c r="J20" s="139">
        <v>1</v>
      </c>
      <c r="K20" s="148">
        <v>1</v>
      </c>
      <c r="L20" s="139">
        <v>2</v>
      </c>
      <c r="M20" s="139">
        <v>1</v>
      </c>
      <c r="N20" s="139">
        <v>1</v>
      </c>
      <c r="O20" s="139">
        <v>1</v>
      </c>
      <c r="P20" s="139">
        <v>1</v>
      </c>
      <c r="Q20" s="139">
        <v>3</v>
      </c>
      <c r="R20" s="139">
        <v>1</v>
      </c>
      <c r="S20" s="139">
        <v>1</v>
      </c>
      <c r="T20" s="139">
        <v>1</v>
      </c>
      <c r="U20" s="139">
        <v>13</v>
      </c>
      <c r="V20" s="139">
        <v>1</v>
      </c>
      <c r="W20" s="139">
        <v>6</v>
      </c>
      <c r="X20" s="139">
        <v>1</v>
      </c>
      <c r="Y20" s="139">
        <v>1</v>
      </c>
      <c r="Z20" s="139">
        <v>1</v>
      </c>
      <c r="AA20" s="139">
        <v>2</v>
      </c>
      <c r="AB20" s="139">
        <v>2</v>
      </c>
      <c r="AC20" s="139">
        <v>6</v>
      </c>
      <c r="AD20" s="139">
        <v>7</v>
      </c>
      <c r="AE20" s="139">
        <v>4</v>
      </c>
      <c r="AF20" s="139">
        <v>4</v>
      </c>
      <c r="AG20" s="139"/>
      <c r="AH20" s="139"/>
      <c r="AI20" s="139"/>
      <c r="AJ20" s="3"/>
      <c r="AK20" s="139"/>
      <c r="AL20" s="139"/>
      <c r="AM20" s="139"/>
      <c r="AN20" s="139">
        <v>4</v>
      </c>
      <c r="AO20" s="139">
        <v>4</v>
      </c>
      <c r="AP20" s="139">
        <f>AN20*7</f>
        <v>28</v>
      </c>
      <c r="AQ20" s="139">
        <f>AO20*7</f>
        <v>28</v>
      </c>
      <c r="AR20" s="139">
        <v>11</v>
      </c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</row>
    <row r="21" spans="1:55" x14ac:dyDescent="0.25">
      <c r="A21" s="139" t="s">
        <v>430</v>
      </c>
      <c r="B21" s="153">
        <v>9</v>
      </c>
      <c r="C21" s="139">
        <v>1</v>
      </c>
      <c r="D21" s="139">
        <v>1</v>
      </c>
      <c r="E21" s="139">
        <v>1</v>
      </c>
      <c r="F21" s="139">
        <v>1</v>
      </c>
      <c r="G21" s="139">
        <v>1</v>
      </c>
      <c r="H21" s="139">
        <v>2</v>
      </c>
      <c r="I21" s="139">
        <v>1</v>
      </c>
      <c r="J21" s="139">
        <v>1</v>
      </c>
      <c r="K21" s="148">
        <v>1</v>
      </c>
      <c r="L21" s="139">
        <v>2</v>
      </c>
      <c r="M21" s="139">
        <v>1</v>
      </c>
      <c r="N21" s="139">
        <v>1</v>
      </c>
      <c r="O21" s="139">
        <v>1</v>
      </c>
      <c r="P21" s="139">
        <v>1</v>
      </c>
      <c r="Q21" s="139">
        <v>1</v>
      </c>
      <c r="R21" s="139">
        <v>1</v>
      </c>
      <c r="S21" s="139">
        <v>1</v>
      </c>
      <c r="T21" s="139">
        <v>1</v>
      </c>
      <c r="U21" s="139">
        <v>1</v>
      </c>
      <c r="V21" s="139">
        <v>7</v>
      </c>
      <c r="W21" s="139">
        <v>1</v>
      </c>
      <c r="X21" s="139">
        <v>1</v>
      </c>
      <c r="Y21" s="139">
        <v>5</v>
      </c>
      <c r="Z21" s="139">
        <v>1</v>
      </c>
      <c r="AA21" s="139">
        <v>2</v>
      </c>
      <c r="AB21" s="139">
        <v>2</v>
      </c>
      <c r="AC21" s="139">
        <v>2</v>
      </c>
      <c r="AD21" s="139">
        <v>2</v>
      </c>
      <c r="AE21" s="139">
        <v>3</v>
      </c>
      <c r="AF21" s="139">
        <v>2</v>
      </c>
      <c r="AG21" s="139">
        <v>2</v>
      </c>
      <c r="AH21" s="139">
        <v>1</v>
      </c>
      <c r="AI21" s="139">
        <v>8</v>
      </c>
      <c r="AJ21" s="3"/>
      <c r="AK21" s="139"/>
      <c r="AL21" s="139"/>
      <c r="AM21" s="139"/>
      <c r="AN21" s="139">
        <v>13</v>
      </c>
      <c r="AO21" s="139">
        <v>13</v>
      </c>
      <c r="AP21" s="139">
        <f>AN21*4</f>
        <v>52</v>
      </c>
      <c r="AQ21" s="139">
        <f>AO21*4</f>
        <v>52</v>
      </c>
      <c r="AR21" s="139">
        <v>17</v>
      </c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</row>
    <row r="22" spans="1:55" x14ac:dyDescent="0.25">
      <c r="A22" s="139" t="s">
        <v>431</v>
      </c>
      <c r="B22" s="153">
        <v>9</v>
      </c>
      <c r="C22" s="139">
        <v>1</v>
      </c>
      <c r="D22" s="139">
        <v>1</v>
      </c>
      <c r="E22" s="139">
        <v>1</v>
      </c>
      <c r="F22" s="139">
        <v>1</v>
      </c>
      <c r="G22" s="139">
        <v>1</v>
      </c>
      <c r="H22" s="139">
        <v>1</v>
      </c>
      <c r="I22" s="139">
        <v>2</v>
      </c>
      <c r="J22" s="139">
        <v>1</v>
      </c>
      <c r="K22" s="148">
        <v>1</v>
      </c>
      <c r="L22" s="139">
        <v>1</v>
      </c>
      <c r="M22" s="139">
        <v>2</v>
      </c>
      <c r="N22" s="139">
        <v>1</v>
      </c>
      <c r="O22" s="139">
        <v>3</v>
      </c>
      <c r="P22" s="139">
        <v>1</v>
      </c>
      <c r="Q22" s="139">
        <v>2</v>
      </c>
      <c r="R22" s="139">
        <v>1</v>
      </c>
      <c r="S22" s="139">
        <v>2</v>
      </c>
      <c r="T22" s="139">
        <v>2</v>
      </c>
      <c r="U22" s="139">
        <v>5</v>
      </c>
      <c r="V22" s="139">
        <v>1</v>
      </c>
      <c r="W22" s="139">
        <v>3</v>
      </c>
      <c r="X22" s="139">
        <v>1</v>
      </c>
      <c r="Y22" s="139">
        <v>1</v>
      </c>
      <c r="Z22" s="139">
        <v>1</v>
      </c>
      <c r="AA22" s="139">
        <v>8</v>
      </c>
      <c r="AB22" s="139">
        <v>2</v>
      </c>
      <c r="AC22" s="139">
        <v>7</v>
      </c>
      <c r="AD22" s="139">
        <v>1</v>
      </c>
      <c r="AE22" s="139">
        <v>1</v>
      </c>
      <c r="AF22" s="139">
        <v>3</v>
      </c>
      <c r="AG22" s="139">
        <v>3</v>
      </c>
      <c r="AH22" s="139">
        <v>2</v>
      </c>
      <c r="AI22" s="139"/>
      <c r="AJ22" s="3"/>
      <c r="AK22" s="139"/>
      <c r="AL22" s="139"/>
      <c r="AM22" s="139"/>
      <c r="AN22" s="139">
        <v>8</v>
      </c>
      <c r="AO22" s="139">
        <v>8</v>
      </c>
      <c r="AP22" s="139">
        <f>AN22*5</f>
        <v>40</v>
      </c>
      <c r="AQ22" s="139">
        <f>AO22*5</f>
        <v>40</v>
      </c>
      <c r="AR22" s="139">
        <v>15</v>
      </c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</row>
    <row r="23" spans="1:55" x14ac:dyDescent="0.25">
      <c r="A23" s="139" t="s">
        <v>432</v>
      </c>
      <c r="B23" s="150">
        <v>10</v>
      </c>
      <c r="C23" s="139">
        <v>1</v>
      </c>
      <c r="D23" s="139">
        <v>1</v>
      </c>
      <c r="E23" s="139">
        <v>1</v>
      </c>
      <c r="F23" s="139">
        <v>1</v>
      </c>
      <c r="G23" s="139">
        <v>1</v>
      </c>
      <c r="H23" s="139">
        <v>1</v>
      </c>
      <c r="I23" s="139">
        <v>1</v>
      </c>
      <c r="J23" s="139">
        <v>1</v>
      </c>
      <c r="K23" s="139">
        <v>1</v>
      </c>
      <c r="L23" s="133">
        <v>1</v>
      </c>
      <c r="M23" s="139">
        <v>1</v>
      </c>
      <c r="N23" s="139">
        <v>2</v>
      </c>
      <c r="O23" s="139">
        <v>1</v>
      </c>
      <c r="P23" s="139">
        <v>2</v>
      </c>
      <c r="Q23" s="139">
        <v>4</v>
      </c>
      <c r="R23" s="139">
        <v>1</v>
      </c>
      <c r="S23" s="139">
        <v>1</v>
      </c>
      <c r="T23" s="139">
        <v>3</v>
      </c>
      <c r="U23" s="139">
        <v>3</v>
      </c>
      <c r="V23" s="139">
        <v>2</v>
      </c>
      <c r="W23" s="139">
        <v>3</v>
      </c>
      <c r="X23" s="139">
        <v>1</v>
      </c>
      <c r="Y23" s="139">
        <v>2</v>
      </c>
      <c r="Z23" s="139">
        <v>2</v>
      </c>
      <c r="AA23" s="139">
        <v>2</v>
      </c>
      <c r="AB23" s="139">
        <v>1</v>
      </c>
      <c r="AC23" s="139">
        <v>2</v>
      </c>
      <c r="AD23" s="139">
        <v>2</v>
      </c>
      <c r="AE23" s="139">
        <v>3</v>
      </c>
      <c r="AF23" s="139">
        <v>4</v>
      </c>
      <c r="AG23" s="139">
        <v>18</v>
      </c>
      <c r="AH23" s="139"/>
      <c r="AI23" s="139"/>
      <c r="AJ23" s="3"/>
      <c r="AK23" s="139"/>
      <c r="AL23" s="139"/>
      <c r="AM23" s="139"/>
      <c r="AN23" s="139">
        <v>2</v>
      </c>
      <c r="AO23" s="139">
        <v>2</v>
      </c>
      <c r="AP23" s="139">
        <f>AN23*6</f>
        <v>12</v>
      </c>
      <c r="AQ23" s="139">
        <f>AO23*6</f>
        <v>12</v>
      </c>
      <c r="AR23" s="139">
        <v>15</v>
      </c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</row>
    <row r="24" spans="1:55" x14ac:dyDescent="0.25">
      <c r="A24" s="139" t="s">
        <v>433</v>
      </c>
      <c r="B24" s="150">
        <v>10</v>
      </c>
      <c r="C24" s="139">
        <v>1</v>
      </c>
      <c r="D24" s="139">
        <v>1</v>
      </c>
      <c r="E24" s="139">
        <v>1</v>
      </c>
      <c r="F24" s="139">
        <v>1</v>
      </c>
      <c r="G24" s="139">
        <v>1</v>
      </c>
      <c r="H24" s="139">
        <v>1</v>
      </c>
      <c r="I24" s="139">
        <v>1</v>
      </c>
      <c r="J24" s="139">
        <v>1</v>
      </c>
      <c r="K24" s="139">
        <v>1</v>
      </c>
      <c r="L24" s="133">
        <v>1</v>
      </c>
      <c r="M24" s="139">
        <v>3</v>
      </c>
      <c r="N24" s="139">
        <v>1</v>
      </c>
      <c r="O24" s="139">
        <v>1</v>
      </c>
      <c r="P24" s="139">
        <v>2</v>
      </c>
      <c r="Q24" s="139">
        <v>2</v>
      </c>
      <c r="R24" s="139">
        <v>1</v>
      </c>
      <c r="S24" s="139">
        <v>1</v>
      </c>
      <c r="T24" s="139">
        <v>1</v>
      </c>
      <c r="U24" s="139">
        <v>4</v>
      </c>
      <c r="V24" s="139">
        <v>1</v>
      </c>
      <c r="W24" s="139">
        <v>5</v>
      </c>
      <c r="X24" s="139">
        <v>1</v>
      </c>
      <c r="Y24" s="139">
        <v>4</v>
      </c>
      <c r="Z24" s="139">
        <v>2</v>
      </c>
      <c r="AA24" s="139">
        <v>8</v>
      </c>
      <c r="AB24" s="139">
        <v>7</v>
      </c>
      <c r="AC24" s="139">
        <v>1</v>
      </c>
      <c r="AD24" s="139">
        <v>2</v>
      </c>
      <c r="AE24" s="139"/>
      <c r="AF24" s="139"/>
      <c r="AG24" s="139"/>
      <c r="AH24" s="139"/>
      <c r="AI24" s="139"/>
      <c r="AJ24" s="3"/>
      <c r="AK24" s="139"/>
      <c r="AL24" s="139"/>
      <c r="AM24" s="139"/>
      <c r="AN24" s="139">
        <v>11</v>
      </c>
      <c r="AO24" s="139">
        <v>11</v>
      </c>
      <c r="AP24" s="139">
        <f>AN24*9</f>
        <v>99</v>
      </c>
      <c r="AQ24" s="139">
        <f>AO24*9</f>
        <v>99</v>
      </c>
      <c r="AR24" s="139">
        <v>14</v>
      </c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</row>
    <row r="25" spans="1:55" x14ac:dyDescent="0.25">
      <c r="A25" s="139" t="s">
        <v>434</v>
      </c>
      <c r="B25" s="150">
        <v>8</v>
      </c>
      <c r="C25" s="139">
        <v>1</v>
      </c>
      <c r="D25" s="139">
        <v>1</v>
      </c>
      <c r="E25" s="139">
        <v>1</v>
      </c>
      <c r="F25" s="139">
        <v>1</v>
      </c>
      <c r="G25" s="139">
        <v>2</v>
      </c>
      <c r="H25" s="139">
        <v>1</v>
      </c>
      <c r="I25" s="139">
        <v>1</v>
      </c>
      <c r="J25" s="133">
        <v>2</v>
      </c>
      <c r="K25" s="139">
        <v>2</v>
      </c>
      <c r="L25" s="139">
        <v>1</v>
      </c>
      <c r="M25" s="139">
        <v>2</v>
      </c>
      <c r="N25" s="139">
        <v>2</v>
      </c>
      <c r="O25" s="139">
        <v>1</v>
      </c>
      <c r="P25" s="139">
        <v>1</v>
      </c>
      <c r="Q25" s="139">
        <v>2</v>
      </c>
      <c r="R25" s="139">
        <v>4</v>
      </c>
      <c r="S25" s="139">
        <v>2</v>
      </c>
      <c r="T25" s="139">
        <v>3</v>
      </c>
      <c r="U25" s="139">
        <v>1</v>
      </c>
      <c r="V25" s="139">
        <v>1</v>
      </c>
      <c r="W25" s="139">
        <v>2</v>
      </c>
      <c r="X25" s="139">
        <v>3</v>
      </c>
      <c r="Y25" s="139">
        <v>2</v>
      </c>
      <c r="Z25" s="139">
        <v>1</v>
      </c>
      <c r="AA25" s="139">
        <v>6</v>
      </c>
      <c r="AB25" s="139">
        <v>3</v>
      </c>
      <c r="AC25" s="139">
        <v>2</v>
      </c>
      <c r="AD25" s="139">
        <v>4</v>
      </c>
      <c r="AE25" s="139">
        <v>2</v>
      </c>
      <c r="AF25" s="139">
        <v>7</v>
      </c>
      <c r="AG25" s="139">
        <v>3</v>
      </c>
      <c r="AH25" s="139">
        <v>8</v>
      </c>
      <c r="AI25" s="139"/>
      <c r="AJ25" s="3"/>
      <c r="AK25" s="139"/>
      <c r="AL25" s="139"/>
      <c r="AM25" s="139"/>
      <c r="AN25" s="139">
        <v>1</v>
      </c>
      <c r="AO25" s="139">
        <v>1</v>
      </c>
      <c r="AP25" s="139">
        <f>AN25*5</f>
        <v>5</v>
      </c>
      <c r="AQ25" s="139">
        <f>AO25*5</f>
        <v>5</v>
      </c>
      <c r="AR25" s="139">
        <v>16</v>
      </c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</row>
    <row r="26" spans="1:55" x14ac:dyDescent="0.25">
      <c r="A26" s="139" t="s">
        <v>435</v>
      </c>
      <c r="B26" s="153">
        <v>9</v>
      </c>
      <c r="C26" s="139">
        <v>1</v>
      </c>
      <c r="D26" s="139">
        <v>1</v>
      </c>
      <c r="E26" s="139">
        <v>1</v>
      </c>
      <c r="F26" s="139">
        <v>1</v>
      </c>
      <c r="G26" s="139">
        <v>1</v>
      </c>
      <c r="H26" s="139">
        <v>1</v>
      </c>
      <c r="I26" s="139">
        <v>1</v>
      </c>
      <c r="J26" s="3">
        <v>2</v>
      </c>
      <c r="K26" s="148">
        <v>1</v>
      </c>
      <c r="L26" s="139">
        <v>1</v>
      </c>
      <c r="M26" s="139">
        <v>1</v>
      </c>
      <c r="N26" s="139">
        <v>2</v>
      </c>
      <c r="O26" s="139">
        <v>2</v>
      </c>
      <c r="P26" s="139">
        <v>2</v>
      </c>
      <c r="Q26" s="139">
        <v>1</v>
      </c>
      <c r="R26" s="139">
        <v>1</v>
      </c>
      <c r="S26" s="139">
        <v>1</v>
      </c>
      <c r="T26" s="139">
        <v>1</v>
      </c>
      <c r="U26" s="139">
        <v>1</v>
      </c>
      <c r="V26" s="139">
        <v>2</v>
      </c>
      <c r="W26" s="139">
        <v>3</v>
      </c>
      <c r="X26" s="139">
        <v>1</v>
      </c>
      <c r="Y26" s="139">
        <v>3</v>
      </c>
      <c r="Z26" s="139">
        <v>1</v>
      </c>
      <c r="AA26" s="139">
        <v>2</v>
      </c>
      <c r="AB26" s="139">
        <v>3</v>
      </c>
      <c r="AC26" s="139">
        <v>2</v>
      </c>
      <c r="AD26" s="139">
        <v>1</v>
      </c>
      <c r="AE26" s="139">
        <v>2</v>
      </c>
      <c r="AF26" s="139">
        <v>1</v>
      </c>
      <c r="AG26" s="139">
        <v>13</v>
      </c>
      <c r="AH26" s="139"/>
      <c r="AI26" s="139"/>
      <c r="AJ26" s="3"/>
      <c r="AK26" s="139"/>
      <c r="AL26" s="139"/>
      <c r="AM26" s="139"/>
      <c r="AN26" s="139">
        <v>5</v>
      </c>
      <c r="AO26" s="139">
        <v>5</v>
      </c>
      <c r="AP26" s="139">
        <f>AN26*6</f>
        <v>30</v>
      </c>
      <c r="AQ26" s="139">
        <f>AO26*6</f>
        <v>30</v>
      </c>
      <c r="AR26" s="139">
        <v>18</v>
      </c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</row>
    <row r="27" spans="1:55" x14ac:dyDescent="0.25">
      <c r="A27" s="139" t="s">
        <v>436</v>
      </c>
      <c r="B27" s="153">
        <v>9</v>
      </c>
      <c r="C27" s="139">
        <v>1</v>
      </c>
      <c r="D27" s="139">
        <v>1</v>
      </c>
      <c r="E27" s="139">
        <v>1</v>
      </c>
      <c r="F27" s="139">
        <v>1</v>
      </c>
      <c r="G27" s="139">
        <v>1</v>
      </c>
      <c r="H27" s="139">
        <v>1</v>
      </c>
      <c r="I27" s="139">
        <v>1</v>
      </c>
      <c r="J27" s="139">
        <v>1</v>
      </c>
      <c r="K27" s="148">
        <v>1</v>
      </c>
      <c r="L27" s="139">
        <v>2</v>
      </c>
      <c r="M27" s="139">
        <v>2</v>
      </c>
      <c r="N27" s="139">
        <v>2</v>
      </c>
      <c r="O27" s="139">
        <v>1</v>
      </c>
      <c r="P27" s="139">
        <v>1</v>
      </c>
      <c r="Q27" s="139">
        <v>2</v>
      </c>
      <c r="R27" s="139">
        <v>2</v>
      </c>
      <c r="S27" s="139">
        <v>1</v>
      </c>
      <c r="T27" s="139">
        <v>1</v>
      </c>
      <c r="U27" s="139">
        <v>3</v>
      </c>
      <c r="V27" s="139">
        <v>3</v>
      </c>
      <c r="W27" s="139">
        <v>1</v>
      </c>
      <c r="X27" s="139">
        <v>2</v>
      </c>
      <c r="Y27" s="139">
        <v>3</v>
      </c>
      <c r="Z27" s="139">
        <v>1</v>
      </c>
      <c r="AA27" s="139">
        <v>2</v>
      </c>
      <c r="AB27" s="139">
        <v>3</v>
      </c>
      <c r="AC27" s="139">
        <v>3</v>
      </c>
      <c r="AD27" s="139">
        <v>1</v>
      </c>
      <c r="AE27" s="139">
        <v>15</v>
      </c>
      <c r="AF27" s="139">
        <v>1</v>
      </c>
      <c r="AG27" s="139"/>
      <c r="AH27" s="139"/>
      <c r="AI27" s="139"/>
      <c r="AJ27" s="3"/>
      <c r="AK27" s="139"/>
      <c r="AL27" s="139"/>
      <c r="AM27" s="139"/>
      <c r="AN27" s="139">
        <v>7</v>
      </c>
      <c r="AO27" s="139">
        <v>7</v>
      </c>
      <c r="AP27" s="139">
        <f>AN27*7</f>
        <v>49</v>
      </c>
      <c r="AQ27" s="139">
        <f>AO27*7</f>
        <v>49</v>
      </c>
      <c r="AR27" s="139">
        <v>16</v>
      </c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</row>
    <row r="28" spans="1:55" x14ac:dyDescent="0.25">
      <c r="A28" s="136" t="s">
        <v>437</v>
      </c>
      <c r="B28" s="150">
        <v>8</v>
      </c>
      <c r="C28" s="136">
        <v>1</v>
      </c>
      <c r="D28" s="139">
        <v>1</v>
      </c>
      <c r="E28" s="139">
        <v>1</v>
      </c>
      <c r="F28" s="139">
        <v>1</v>
      </c>
      <c r="G28" s="136">
        <v>2</v>
      </c>
      <c r="H28" s="136">
        <v>1</v>
      </c>
      <c r="I28" s="136">
        <v>1</v>
      </c>
      <c r="J28" s="133">
        <v>2</v>
      </c>
      <c r="K28" s="139">
        <v>1</v>
      </c>
      <c r="L28" s="139">
        <v>1</v>
      </c>
      <c r="M28" s="139">
        <v>2</v>
      </c>
      <c r="N28" s="139">
        <v>1</v>
      </c>
      <c r="O28" s="139">
        <v>1</v>
      </c>
      <c r="P28" s="139">
        <v>1</v>
      </c>
      <c r="Q28" s="139">
        <v>1</v>
      </c>
      <c r="R28" s="139">
        <v>1</v>
      </c>
      <c r="S28" s="139">
        <v>1</v>
      </c>
      <c r="T28" s="139">
        <v>2</v>
      </c>
      <c r="U28" s="139">
        <v>1</v>
      </c>
      <c r="V28" s="139">
        <v>2</v>
      </c>
      <c r="W28" s="139">
        <v>6</v>
      </c>
      <c r="X28" s="139">
        <v>2</v>
      </c>
      <c r="Y28" s="139">
        <v>2</v>
      </c>
      <c r="Z28" s="139">
        <v>6</v>
      </c>
      <c r="AA28" s="139">
        <v>6</v>
      </c>
      <c r="AB28" s="139">
        <v>4</v>
      </c>
      <c r="AC28" s="139">
        <v>9</v>
      </c>
      <c r="AD28" s="139">
        <v>3</v>
      </c>
      <c r="AE28" s="139">
        <v>2</v>
      </c>
      <c r="AF28" s="139">
        <v>3</v>
      </c>
      <c r="AG28" s="139">
        <v>1</v>
      </c>
      <c r="AH28" s="139">
        <v>7</v>
      </c>
      <c r="AI28" s="139">
        <v>2</v>
      </c>
      <c r="AJ28" s="136"/>
      <c r="AK28" s="136"/>
      <c r="AL28" s="136"/>
      <c r="AM28" s="136"/>
      <c r="AN28" s="136">
        <v>0</v>
      </c>
      <c r="AO28" s="136">
        <v>0</v>
      </c>
      <c r="AP28" s="139">
        <f>AN28*4</f>
        <v>0</v>
      </c>
      <c r="AQ28" s="139">
        <f>AO28*4</f>
        <v>0</v>
      </c>
      <c r="AR28" s="136">
        <v>15</v>
      </c>
      <c r="AS28" s="136"/>
      <c r="AT28" s="136"/>
      <c r="AU28" s="136"/>
      <c r="AV28" s="136"/>
      <c r="AW28" s="136"/>
      <c r="AX28" s="136"/>
      <c r="AY28" s="136"/>
      <c r="AZ28" s="136"/>
      <c r="BA28" s="136"/>
      <c r="BB28" s="136"/>
      <c r="BC28" s="136"/>
    </row>
    <row r="29" spans="1:55" x14ac:dyDescent="0.25">
      <c r="A29" s="136" t="s">
        <v>438</v>
      </c>
      <c r="B29" s="153">
        <v>9</v>
      </c>
      <c r="C29" s="136">
        <v>1</v>
      </c>
      <c r="D29" s="136">
        <v>1</v>
      </c>
      <c r="E29" s="136">
        <v>1</v>
      </c>
      <c r="F29" s="136">
        <v>1</v>
      </c>
      <c r="G29" s="136">
        <v>1</v>
      </c>
      <c r="H29" s="136">
        <v>2</v>
      </c>
      <c r="I29" s="136">
        <v>1</v>
      </c>
      <c r="J29" s="136">
        <v>2</v>
      </c>
      <c r="K29" s="148">
        <v>1</v>
      </c>
      <c r="L29" s="136">
        <v>1</v>
      </c>
      <c r="M29" s="136">
        <v>1</v>
      </c>
      <c r="N29" s="136">
        <v>1</v>
      </c>
      <c r="O29" s="136">
        <v>1</v>
      </c>
      <c r="P29" s="136">
        <v>1</v>
      </c>
      <c r="Q29" s="136">
        <v>1</v>
      </c>
      <c r="R29" s="136">
        <v>2</v>
      </c>
      <c r="S29" s="136">
        <v>1</v>
      </c>
      <c r="T29" s="136">
        <v>2</v>
      </c>
      <c r="U29" s="136">
        <v>1</v>
      </c>
      <c r="V29" s="136">
        <v>4</v>
      </c>
      <c r="W29" s="136">
        <v>1</v>
      </c>
      <c r="X29" s="136">
        <v>1</v>
      </c>
      <c r="Y29" s="136">
        <v>1</v>
      </c>
      <c r="Z29" s="136">
        <v>2</v>
      </c>
      <c r="AA29" s="136">
        <v>8</v>
      </c>
      <c r="AB29" s="136">
        <v>1</v>
      </c>
      <c r="AC29" s="136">
        <v>1</v>
      </c>
      <c r="AD29" s="136">
        <v>1</v>
      </c>
      <c r="AE29" s="136">
        <v>1</v>
      </c>
      <c r="AF29" s="136">
        <v>5</v>
      </c>
      <c r="AG29" s="136">
        <v>12</v>
      </c>
      <c r="AH29" s="136"/>
      <c r="AI29" s="136"/>
      <c r="AJ29" s="136"/>
      <c r="AK29" s="136"/>
      <c r="AL29" s="136"/>
      <c r="AM29" s="136"/>
      <c r="AN29" s="136">
        <v>2</v>
      </c>
      <c r="AO29" s="136">
        <v>2</v>
      </c>
      <c r="AP29" s="136">
        <f>AN29*6</f>
        <v>12</v>
      </c>
      <c r="AQ29" s="136">
        <f>AO29*6</f>
        <v>12</v>
      </c>
      <c r="AR29" s="136">
        <v>17</v>
      </c>
      <c r="AS29" s="136"/>
      <c r="AT29" s="136"/>
      <c r="AU29" s="136"/>
      <c r="AV29" s="136"/>
      <c r="AW29" s="136"/>
      <c r="AX29" s="136"/>
      <c r="AY29" s="136"/>
      <c r="AZ29" s="136"/>
      <c r="BA29" s="136"/>
      <c r="BB29" s="136"/>
      <c r="BC29" s="136"/>
    </row>
    <row r="30" spans="1:55" x14ac:dyDescent="0.25">
      <c r="A30" s="130" t="s">
        <v>442</v>
      </c>
      <c r="B30" s="150">
        <v>10</v>
      </c>
      <c r="C30" s="130">
        <v>1</v>
      </c>
      <c r="D30" s="130">
        <v>1</v>
      </c>
      <c r="E30" s="131">
        <v>1</v>
      </c>
      <c r="F30" s="131">
        <v>1</v>
      </c>
      <c r="G30" s="131">
        <v>1</v>
      </c>
      <c r="H30" s="131">
        <v>1</v>
      </c>
      <c r="I30" s="131">
        <v>1</v>
      </c>
      <c r="J30" s="131">
        <v>1</v>
      </c>
      <c r="K30" s="131">
        <v>1</v>
      </c>
      <c r="L30" s="133">
        <v>1</v>
      </c>
      <c r="M30" s="131">
        <v>1</v>
      </c>
      <c r="N30" s="131">
        <v>3</v>
      </c>
      <c r="O30" s="131">
        <v>1</v>
      </c>
      <c r="P30" s="131">
        <v>1</v>
      </c>
      <c r="Q30" s="131">
        <v>2</v>
      </c>
      <c r="R30" s="131">
        <v>2</v>
      </c>
      <c r="S30" s="131">
        <v>2</v>
      </c>
      <c r="T30" s="131">
        <v>6</v>
      </c>
      <c r="U30" s="131">
        <v>1</v>
      </c>
      <c r="V30" s="131">
        <v>1</v>
      </c>
      <c r="W30" s="131">
        <v>1</v>
      </c>
      <c r="X30" s="131">
        <v>1</v>
      </c>
      <c r="Y30" s="131">
        <v>3</v>
      </c>
      <c r="Z30" s="131">
        <v>3</v>
      </c>
      <c r="AA30" s="131">
        <v>9</v>
      </c>
      <c r="AB30" s="131">
        <v>7</v>
      </c>
      <c r="AC30" s="131">
        <v>3</v>
      </c>
      <c r="AD30" s="131">
        <v>3</v>
      </c>
      <c r="AE30" s="131">
        <v>4</v>
      </c>
      <c r="AF30" s="131">
        <v>2</v>
      </c>
      <c r="AG30" s="131">
        <v>3</v>
      </c>
      <c r="AH30" s="131"/>
      <c r="AI30" s="131"/>
      <c r="AJ30" s="3"/>
      <c r="AK30" s="131"/>
      <c r="AL30" s="131"/>
      <c r="AM30" s="131"/>
      <c r="AN30" s="131">
        <v>4</v>
      </c>
      <c r="AO30" s="136">
        <v>4</v>
      </c>
      <c r="AP30" s="131">
        <f>AN30*6</f>
        <v>24</v>
      </c>
      <c r="AQ30" s="136">
        <f>AO30*6</f>
        <v>24</v>
      </c>
      <c r="AR30" s="131">
        <v>14</v>
      </c>
    </row>
    <row r="31" spans="1:55" x14ac:dyDescent="0.25">
      <c r="A31" s="130" t="s">
        <v>444</v>
      </c>
      <c r="B31" s="150">
        <v>8</v>
      </c>
      <c r="C31" s="130">
        <v>1</v>
      </c>
      <c r="D31" s="130">
        <v>1</v>
      </c>
      <c r="E31" s="130">
        <v>1</v>
      </c>
      <c r="F31" s="130">
        <v>1</v>
      </c>
      <c r="G31" s="130">
        <v>1</v>
      </c>
      <c r="H31" s="130">
        <v>3</v>
      </c>
      <c r="I31" s="130">
        <v>1</v>
      </c>
      <c r="J31" s="133">
        <v>1</v>
      </c>
      <c r="K31" s="132">
        <v>1</v>
      </c>
      <c r="L31" s="132">
        <v>1</v>
      </c>
      <c r="M31" s="132">
        <v>2</v>
      </c>
      <c r="N31" s="132">
        <v>2</v>
      </c>
      <c r="O31" s="132">
        <v>4</v>
      </c>
      <c r="P31" s="132">
        <v>4</v>
      </c>
      <c r="Q31" s="132">
        <v>1</v>
      </c>
      <c r="R31" s="132">
        <v>1</v>
      </c>
      <c r="S31" s="132">
        <v>2</v>
      </c>
      <c r="T31" s="132">
        <v>1</v>
      </c>
      <c r="U31" s="132">
        <v>2</v>
      </c>
      <c r="V31" s="132">
        <v>1</v>
      </c>
      <c r="W31" s="132">
        <v>3</v>
      </c>
      <c r="X31" s="132">
        <v>2</v>
      </c>
      <c r="Y31" s="132">
        <v>2</v>
      </c>
      <c r="Z31" s="132">
        <v>4</v>
      </c>
      <c r="AA31" s="132">
        <v>1</v>
      </c>
      <c r="AB31" s="132">
        <v>1</v>
      </c>
      <c r="AC31" s="132">
        <v>1</v>
      </c>
      <c r="AD31" s="132">
        <v>3</v>
      </c>
      <c r="AE31" s="132">
        <v>6</v>
      </c>
      <c r="AF31" s="132">
        <v>1</v>
      </c>
      <c r="AG31" s="132">
        <v>2</v>
      </c>
      <c r="AH31" s="132">
        <v>2</v>
      </c>
      <c r="AI31" s="132">
        <v>3</v>
      </c>
      <c r="AJ31" s="3">
        <v>3</v>
      </c>
      <c r="AK31" s="132"/>
      <c r="AL31" s="132"/>
      <c r="AM31" s="132"/>
      <c r="AN31" s="132">
        <v>1</v>
      </c>
      <c r="AO31" s="136">
        <v>1</v>
      </c>
      <c r="AP31" s="132">
        <f>AN31*3</f>
        <v>3</v>
      </c>
      <c r="AQ31" s="136">
        <f>AO31*3</f>
        <v>3</v>
      </c>
      <c r="AR31" s="130">
        <v>15</v>
      </c>
    </row>
    <row r="32" spans="1:55" x14ac:dyDescent="0.25">
      <c r="A32" s="130" t="s">
        <v>448</v>
      </c>
      <c r="B32" s="150">
        <v>10</v>
      </c>
      <c r="C32" s="130">
        <v>1</v>
      </c>
      <c r="D32" s="135">
        <v>1</v>
      </c>
      <c r="E32" s="135">
        <v>1</v>
      </c>
      <c r="F32" s="135">
        <v>1</v>
      </c>
      <c r="G32" s="135">
        <v>1</v>
      </c>
      <c r="H32" s="135">
        <v>1</v>
      </c>
      <c r="I32" s="135">
        <v>1</v>
      </c>
      <c r="J32" s="135">
        <v>1</v>
      </c>
      <c r="K32" s="135">
        <v>1</v>
      </c>
      <c r="L32" s="133">
        <v>1</v>
      </c>
      <c r="M32" s="135">
        <v>1</v>
      </c>
      <c r="N32" s="135">
        <v>2</v>
      </c>
      <c r="O32" s="135">
        <v>2</v>
      </c>
      <c r="P32" s="135">
        <v>5</v>
      </c>
      <c r="Q32" s="135">
        <v>1</v>
      </c>
      <c r="R32" s="135">
        <v>3</v>
      </c>
      <c r="S32" s="135">
        <v>1</v>
      </c>
      <c r="T32" s="135">
        <v>1</v>
      </c>
      <c r="U32" s="135">
        <v>1</v>
      </c>
      <c r="V32" s="135">
        <v>1</v>
      </c>
      <c r="W32" s="135">
        <v>1</v>
      </c>
      <c r="X32" s="135">
        <v>2</v>
      </c>
      <c r="Y32" s="135">
        <v>2</v>
      </c>
      <c r="Z32" s="135">
        <v>2</v>
      </c>
      <c r="AA32" s="135">
        <v>2</v>
      </c>
      <c r="AB32" s="135">
        <v>1</v>
      </c>
      <c r="AC32" s="135">
        <v>7</v>
      </c>
      <c r="AD32" s="135">
        <v>7</v>
      </c>
      <c r="AE32" s="135">
        <v>7</v>
      </c>
      <c r="AF32" s="135">
        <v>6</v>
      </c>
      <c r="AG32" s="135">
        <v>4</v>
      </c>
      <c r="AN32" s="130">
        <v>13</v>
      </c>
      <c r="AO32" s="136">
        <v>13</v>
      </c>
      <c r="AP32" s="135">
        <f>AN32*6</f>
        <v>78</v>
      </c>
      <c r="AQ32" s="136">
        <f>AO32*6</f>
        <v>78</v>
      </c>
      <c r="AR32" s="130">
        <v>16</v>
      </c>
    </row>
    <row r="33" spans="1:55" x14ac:dyDescent="0.25">
      <c r="A33" s="137" t="s">
        <v>455</v>
      </c>
      <c r="B33" s="150">
        <v>7</v>
      </c>
      <c r="C33" s="137">
        <v>1</v>
      </c>
      <c r="D33" s="137">
        <v>1</v>
      </c>
      <c r="E33" s="137">
        <v>1</v>
      </c>
      <c r="F33" s="137">
        <v>1</v>
      </c>
      <c r="G33" s="137">
        <v>1</v>
      </c>
      <c r="H33" s="137">
        <v>1</v>
      </c>
      <c r="I33" s="133">
        <v>4</v>
      </c>
      <c r="J33" s="137">
        <v>1</v>
      </c>
      <c r="K33" s="137">
        <v>1</v>
      </c>
      <c r="L33" s="137">
        <v>1</v>
      </c>
      <c r="M33" s="137">
        <v>1</v>
      </c>
      <c r="N33" s="137">
        <v>2</v>
      </c>
      <c r="O33" s="137">
        <v>1</v>
      </c>
      <c r="P33" s="137">
        <v>1</v>
      </c>
      <c r="Q33" s="137">
        <v>1</v>
      </c>
      <c r="R33" s="137">
        <v>2</v>
      </c>
      <c r="S33" s="137">
        <v>2</v>
      </c>
      <c r="T33" s="137">
        <v>1</v>
      </c>
      <c r="U33" s="137">
        <v>3</v>
      </c>
      <c r="V33" s="137">
        <v>1</v>
      </c>
      <c r="W33" s="137">
        <v>2</v>
      </c>
      <c r="X33" s="137">
        <v>1</v>
      </c>
      <c r="Y33" s="137">
        <v>1</v>
      </c>
      <c r="Z33" s="137">
        <v>1</v>
      </c>
      <c r="AA33" s="137">
        <v>2</v>
      </c>
      <c r="AB33" s="137">
        <v>3</v>
      </c>
      <c r="AC33" s="137">
        <v>2</v>
      </c>
      <c r="AD33" s="137">
        <v>3</v>
      </c>
      <c r="AE33" s="137">
        <v>1</v>
      </c>
      <c r="AF33" s="137">
        <v>2</v>
      </c>
      <c r="AG33" s="137">
        <v>2</v>
      </c>
      <c r="AH33" s="137">
        <v>1</v>
      </c>
      <c r="AI33" s="137">
        <v>5</v>
      </c>
      <c r="AJ33" s="3">
        <v>6</v>
      </c>
      <c r="AK33" s="137"/>
      <c r="AL33" s="137"/>
      <c r="AM33" s="137"/>
      <c r="AN33" s="137">
        <v>13</v>
      </c>
      <c r="AO33" s="137">
        <v>13</v>
      </c>
      <c r="AP33" s="137">
        <f>AN33*3</f>
        <v>39</v>
      </c>
      <c r="AQ33" s="137">
        <f>AO33*3</f>
        <v>39</v>
      </c>
      <c r="AR33" s="137">
        <v>20</v>
      </c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  <c r="BC33" s="137"/>
    </row>
    <row r="34" spans="1:55" x14ac:dyDescent="0.25">
      <c r="A34" s="136" t="s">
        <v>457</v>
      </c>
      <c r="B34" s="150">
        <v>8</v>
      </c>
      <c r="C34" s="136">
        <v>1</v>
      </c>
      <c r="D34" s="136">
        <v>2</v>
      </c>
      <c r="E34" s="136">
        <v>1</v>
      </c>
      <c r="F34" s="136">
        <v>1</v>
      </c>
      <c r="G34" s="136">
        <v>1</v>
      </c>
      <c r="H34" s="136">
        <v>1</v>
      </c>
      <c r="I34" s="136">
        <v>1</v>
      </c>
      <c r="J34" s="133">
        <v>2</v>
      </c>
      <c r="K34" s="139">
        <v>1</v>
      </c>
      <c r="L34" s="139">
        <v>1</v>
      </c>
      <c r="M34" s="139">
        <v>1</v>
      </c>
      <c r="N34" s="139">
        <v>4</v>
      </c>
      <c r="O34" s="139">
        <v>2</v>
      </c>
      <c r="P34" s="139">
        <v>2</v>
      </c>
      <c r="Q34" s="139">
        <v>1</v>
      </c>
      <c r="R34" s="139">
        <v>6</v>
      </c>
      <c r="S34" s="139">
        <v>2</v>
      </c>
      <c r="T34" s="139">
        <v>2</v>
      </c>
      <c r="U34" s="139">
        <v>2</v>
      </c>
      <c r="V34" s="139">
        <v>3</v>
      </c>
      <c r="W34" s="139">
        <v>5</v>
      </c>
      <c r="X34" s="139">
        <v>3</v>
      </c>
      <c r="Y34" s="139">
        <v>5</v>
      </c>
      <c r="Z34" s="139">
        <v>3</v>
      </c>
      <c r="AA34" s="139">
        <v>1</v>
      </c>
      <c r="AB34" s="139">
        <v>3</v>
      </c>
      <c r="AC34" s="139">
        <v>1</v>
      </c>
      <c r="AD34" s="139">
        <v>7</v>
      </c>
      <c r="AE34" s="139"/>
      <c r="AF34" s="139"/>
      <c r="AG34" s="139"/>
      <c r="AH34" s="139"/>
      <c r="AI34" s="139"/>
      <c r="AJ34" s="3"/>
      <c r="AK34" s="139"/>
      <c r="AL34" s="139"/>
      <c r="AM34" s="139"/>
      <c r="AN34" s="139">
        <v>0</v>
      </c>
      <c r="AO34" s="139">
        <v>0</v>
      </c>
      <c r="AP34" s="139">
        <f>AN34*9</f>
        <v>0</v>
      </c>
      <c r="AQ34" s="139">
        <f>AO34*9</f>
        <v>0</v>
      </c>
      <c r="AR34" s="139">
        <v>12</v>
      </c>
      <c r="AS34" s="136"/>
      <c r="AT34" s="136"/>
      <c r="AU34" s="136"/>
      <c r="AV34" s="136"/>
      <c r="AW34" s="136"/>
      <c r="AX34" s="136"/>
      <c r="AY34" s="136"/>
      <c r="AZ34" s="136"/>
      <c r="BA34" s="136"/>
      <c r="BB34" s="136"/>
      <c r="BC34" s="136"/>
    </row>
    <row r="35" spans="1:55" x14ac:dyDescent="0.25">
      <c r="A35" s="136" t="s">
        <v>459</v>
      </c>
      <c r="B35" s="150">
        <v>10</v>
      </c>
      <c r="C35" s="136">
        <v>1</v>
      </c>
      <c r="D35" s="140">
        <v>1</v>
      </c>
      <c r="E35" s="140">
        <v>1</v>
      </c>
      <c r="F35" s="140">
        <v>1</v>
      </c>
      <c r="G35" s="140">
        <v>1</v>
      </c>
      <c r="H35" s="140">
        <v>1</v>
      </c>
      <c r="I35" s="140">
        <v>1</v>
      </c>
      <c r="J35" s="140">
        <v>1</v>
      </c>
      <c r="K35" s="140">
        <v>1</v>
      </c>
      <c r="L35" s="133">
        <v>1</v>
      </c>
      <c r="M35" s="140">
        <v>2</v>
      </c>
      <c r="N35" s="140">
        <v>1</v>
      </c>
      <c r="O35" s="140">
        <v>1</v>
      </c>
      <c r="P35" s="140">
        <v>3</v>
      </c>
      <c r="Q35" s="140">
        <v>1</v>
      </c>
      <c r="R35" s="140">
        <v>3</v>
      </c>
      <c r="S35" s="140">
        <v>2</v>
      </c>
      <c r="T35" s="140">
        <v>1</v>
      </c>
      <c r="U35" s="140">
        <v>6</v>
      </c>
      <c r="V35" s="140">
        <v>6</v>
      </c>
      <c r="W35" s="140">
        <v>5</v>
      </c>
      <c r="X35" s="140">
        <v>4</v>
      </c>
      <c r="Y35" s="140">
        <v>3</v>
      </c>
      <c r="Z35" s="140">
        <v>5</v>
      </c>
      <c r="AA35" s="140">
        <v>1</v>
      </c>
      <c r="AB35" s="140">
        <v>6</v>
      </c>
      <c r="AC35" s="140">
        <v>6</v>
      </c>
      <c r="AD35" s="140">
        <v>5</v>
      </c>
      <c r="AE35" s="140">
        <v>6</v>
      </c>
      <c r="AF35" s="136"/>
      <c r="AG35" s="136"/>
      <c r="AH35" s="136"/>
      <c r="AI35" s="136"/>
      <c r="AJ35" s="136"/>
      <c r="AK35" s="136"/>
      <c r="AL35" s="136"/>
      <c r="AM35" s="136"/>
      <c r="AN35" s="136">
        <v>1</v>
      </c>
      <c r="AO35" s="136">
        <v>1</v>
      </c>
      <c r="AP35" s="140">
        <f>AN35*8</f>
        <v>8</v>
      </c>
      <c r="AQ35" s="140">
        <f>AO35*8</f>
        <v>8</v>
      </c>
      <c r="AR35" s="136">
        <v>10</v>
      </c>
    </row>
    <row r="36" spans="1:55" x14ac:dyDescent="0.25">
      <c r="A36" s="140" t="s">
        <v>460</v>
      </c>
      <c r="B36" s="150">
        <v>10</v>
      </c>
      <c r="C36" s="140">
        <v>1</v>
      </c>
      <c r="D36" s="141">
        <v>1</v>
      </c>
      <c r="E36" s="141">
        <v>1</v>
      </c>
      <c r="F36" s="141">
        <v>1</v>
      </c>
      <c r="G36" s="141">
        <v>1</v>
      </c>
      <c r="H36" s="141">
        <v>1</v>
      </c>
      <c r="I36" s="141">
        <v>1</v>
      </c>
      <c r="J36" s="141">
        <v>1</v>
      </c>
      <c r="K36" s="141">
        <v>1</v>
      </c>
      <c r="L36" s="133">
        <v>1</v>
      </c>
      <c r="M36" s="141">
        <v>2</v>
      </c>
      <c r="N36" s="141">
        <v>1</v>
      </c>
      <c r="O36" s="141">
        <v>1</v>
      </c>
      <c r="P36" s="141">
        <v>3</v>
      </c>
      <c r="Q36" s="141">
        <v>1</v>
      </c>
      <c r="R36" s="141">
        <v>1</v>
      </c>
      <c r="S36" s="141">
        <v>2</v>
      </c>
      <c r="T36" s="141">
        <v>3</v>
      </c>
      <c r="U36" s="141">
        <v>1</v>
      </c>
      <c r="V36" s="141">
        <v>1</v>
      </c>
      <c r="W36" s="141">
        <v>2</v>
      </c>
      <c r="X36" s="141">
        <v>3</v>
      </c>
      <c r="Y36" s="141">
        <v>1</v>
      </c>
      <c r="Z36" s="141">
        <v>3</v>
      </c>
      <c r="AA36" s="141">
        <v>1</v>
      </c>
      <c r="AB36" s="141">
        <v>2</v>
      </c>
      <c r="AC36" s="141">
        <v>2</v>
      </c>
      <c r="AD36" s="141">
        <v>1</v>
      </c>
      <c r="AE36" s="141">
        <v>4</v>
      </c>
      <c r="AF36" s="141">
        <v>11</v>
      </c>
      <c r="AG36" s="141">
        <v>5</v>
      </c>
      <c r="AH36" s="141">
        <v>2</v>
      </c>
      <c r="AI36" s="141">
        <v>3</v>
      </c>
      <c r="AJ36" s="140"/>
      <c r="AK36" s="140"/>
      <c r="AL36" s="140"/>
      <c r="AM36" s="140"/>
      <c r="AN36" s="140">
        <v>2</v>
      </c>
      <c r="AO36" s="140">
        <v>2</v>
      </c>
      <c r="AP36" s="141">
        <f>AN36*4</f>
        <v>8</v>
      </c>
      <c r="AQ36" s="141">
        <f>AO36*4</f>
        <v>8</v>
      </c>
      <c r="AR36" s="140">
        <v>17</v>
      </c>
      <c r="AS36" s="140"/>
      <c r="AT36" s="140"/>
      <c r="AU36" s="140"/>
      <c r="AV36" s="140"/>
      <c r="AW36" s="140"/>
      <c r="AX36" s="140"/>
      <c r="AY36" s="140"/>
      <c r="AZ36" s="140"/>
      <c r="BA36" s="140"/>
      <c r="BB36" s="140"/>
      <c r="BC36" s="140"/>
    </row>
    <row r="37" spans="1:55" x14ac:dyDescent="0.25">
      <c r="A37" s="140" t="s">
        <v>461</v>
      </c>
      <c r="B37" s="153">
        <v>9</v>
      </c>
      <c r="C37" s="140">
        <v>1</v>
      </c>
      <c r="D37" s="142">
        <v>1</v>
      </c>
      <c r="E37" s="142">
        <v>1</v>
      </c>
      <c r="F37" s="142">
        <v>1</v>
      </c>
      <c r="G37" s="142">
        <v>1</v>
      </c>
      <c r="H37" s="142">
        <v>1</v>
      </c>
      <c r="I37" s="142">
        <v>1</v>
      </c>
      <c r="J37" s="142">
        <v>1</v>
      </c>
      <c r="K37" s="148">
        <v>1</v>
      </c>
      <c r="L37" s="142">
        <v>3</v>
      </c>
      <c r="M37" s="142">
        <v>2</v>
      </c>
      <c r="N37" s="142">
        <v>1</v>
      </c>
      <c r="O37" s="142">
        <v>1</v>
      </c>
      <c r="P37" s="142">
        <v>1</v>
      </c>
      <c r="Q37" s="142">
        <v>3</v>
      </c>
      <c r="R37" s="142">
        <v>1</v>
      </c>
      <c r="S37" s="142">
        <v>1</v>
      </c>
      <c r="T37" s="142">
        <v>1</v>
      </c>
      <c r="U37" s="142">
        <v>1</v>
      </c>
      <c r="V37" s="142">
        <v>1</v>
      </c>
      <c r="W37" s="142">
        <v>2</v>
      </c>
      <c r="X37" s="142">
        <v>8</v>
      </c>
      <c r="Y37" s="142">
        <v>1</v>
      </c>
      <c r="Z37" s="142">
        <v>2</v>
      </c>
      <c r="AA37" s="142">
        <v>1</v>
      </c>
      <c r="AB37" s="142">
        <v>3</v>
      </c>
      <c r="AC37" s="142">
        <v>6</v>
      </c>
      <c r="AD37" s="142">
        <v>3</v>
      </c>
      <c r="AE37" s="142">
        <v>6</v>
      </c>
      <c r="AF37" s="142">
        <v>1</v>
      </c>
      <c r="AG37" s="142">
        <v>13</v>
      </c>
      <c r="AH37" s="142"/>
      <c r="AI37" s="142"/>
      <c r="AJ37" s="140"/>
      <c r="AK37" s="140"/>
      <c r="AL37" s="140"/>
      <c r="AM37" s="140"/>
      <c r="AN37" s="140">
        <v>6</v>
      </c>
      <c r="AO37" s="140">
        <v>6</v>
      </c>
      <c r="AP37" s="142">
        <f>AN37*6</f>
        <v>36</v>
      </c>
      <c r="AQ37" s="142">
        <f>AO37*6</f>
        <v>36</v>
      </c>
      <c r="AR37" s="140">
        <v>16</v>
      </c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</row>
    <row r="38" spans="1:55" x14ac:dyDescent="0.25">
      <c r="A38" s="3" t="s">
        <v>462</v>
      </c>
      <c r="B38" s="154">
        <v>8</v>
      </c>
      <c r="C38" s="3">
        <v>1</v>
      </c>
      <c r="D38" s="3">
        <v>1</v>
      </c>
      <c r="E38" s="3">
        <v>1</v>
      </c>
      <c r="F38" s="3">
        <v>1</v>
      </c>
      <c r="G38" s="3">
        <v>1</v>
      </c>
      <c r="H38" s="3">
        <v>3</v>
      </c>
      <c r="I38" s="3">
        <v>1</v>
      </c>
      <c r="J38" s="133">
        <v>1</v>
      </c>
      <c r="K38" s="143">
        <v>1</v>
      </c>
      <c r="L38" s="143">
        <v>1</v>
      </c>
      <c r="M38" s="143">
        <v>2</v>
      </c>
      <c r="N38" s="143">
        <v>1</v>
      </c>
      <c r="O38" s="143">
        <v>1</v>
      </c>
      <c r="P38" s="143">
        <v>2</v>
      </c>
      <c r="Q38" s="143">
        <v>1</v>
      </c>
      <c r="R38" s="143">
        <v>1</v>
      </c>
      <c r="S38" s="143">
        <v>1</v>
      </c>
      <c r="T38" s="143">
        <v>3</v>
      </c>
      <c r="U38" s="143">
        <v>2</v>
      </c>
      <c r="V38" s="143">
        <v>1</v>
      </c>
      <c r="W38" s="143">
        <v>1</v>
      </c>
      <c r="X38" s="143">
        <v>3</v>
      </c>
      <c r="Y38" s="143">
        <v>1</v>
      </c>
      <c r="Z38" s="143">
        <v>1</v>
      </c>
      <c r="AA38" s="143">
        <v>1</v>
      </c>
      <c r="AB38" s="143">
        <v>1</v>
      </c>
      <c r="AC38" s="143">
        <v>7</v>
      </c>
      <c r="AD38" s="143">
        <v>4</v>
      </c>
      <c r="AE38" s="143">
        <v>2</v>
      </c>
      <c r="AF38" s="143">
        <v>3</v>
      </c>
      <c r="AG38" s="143">
        <v>2</v>
      </c>
      <c r="AH38" s="3"/>
      <c r="AI38" s="3"/>
      <c r="AJ38" s="3"/>
      <c r="AK38" s="3"/>
      <c r="AL38" s="3"/>
      <c r="AM38" s="3"/>
      <c r="AN38" s="3">
        <v>18</v>
      </c>
      <c r="AO38" s="3">
        <v>18</v>
      </c>
      <c r="AP38" s="143">
        <f>AN38*6</f>
        <v>108</v>
      </c>
      <c r="AQ38" s="143">
        <f>AO38*6</f>
        <v>108</v>
      </c>
      <c r="AR38" s="3">
        <v>18</v>
      </c>
      <c r="AS38" s="3"/>
      <c r="AT38" s="3"/>
    </row>
    <row r="39" spans="1:55" x14ac:dyDescent="0.25">
      <c r="A39" s="131" t="s">
        <v>463</v>
      </c>
      <c r="B39" s="153">
        <v>9</v>
      </c>
      <c r="C39" s="131">
        <v>1</v>
      </c>
      <c r="D39" s="144">
        <v>1</v>
      </c>
      <c r="E39" s="144">
        <v>1</v>
      </c>
      <c r="F39" s="144">
        <v>1</v>
      </c>
      <c r="G39" s="144">
        <v>1</v>
      </c>
      <c r="H39" s="144">
        <v>1</v>
      </c>
      <c r="I39" s="144">
        <v>1</v>
      </c>
      <c r="J39" s="131">
        <v>2</v>
      </c>
      <c r="K39" s="148">
        <v>1</v>
      </c>
      <c r="L39" s="144">
        <v>1</v>
      </c>
      <c r="M39" s="144">
        <v>1</v>
      </c>
      <c r="N39" s="144">
        <v>1</v>
      </c>
      <c r="O39" s="144">
        <v>1</v>
      </c>
      <c r="P39" s="144">
        <v>1</v>
      </c>
      <c r="Q39" s="144">
        <v>2</v>
      </c>
      <c r="R39" s="144">
        <v>1</v>
      </c>
      <c r="S39" s="144">
        <v>1</v>
      </c>
      <c r="T39" s="144">
        <v>2</v>
      </c>
      <c r="U39" s="144">
        <v>1</v>
      </c>
      <c r="V39" s="144">
        <v>3</v>
      </c>
      <c r="W39" s="144">
        <v>2</v>
      </c>
      <c r="X39" s="144">
        <v>2</v>
      </c>
      <c r="Y39" s="144">
        <v>1</v>
      </c>
      <c r="Z39" s="144">
        <v>1</v>
      </c>
      <c r="AA39" s="144">
        <v>3</v>
      </c>
      <c r="AB39" s="144">
        <v>4</v>
      </c>
      <c r="AC39" s="144">
        <v>3</v>
      </c>
      <c r="AD39" s="144">
        <v>2</v>
      </c>
      <c r="AE39" s="144">
        <v>4</v>
      </c>
      <c r="AF39" s="144">
        <v>7</v>
      </c>
      <c r="AG39" s="144">
        <v>3</v>
      </c>
      <c r="AH39" s="144">
        <v>5</v>
      </c>
      <c r="AI39" s="144">
        <v>2</v>
      </c>
      <c r="AJ39" s="3">
        <v>2</v>
      </c>
      <c r="AK39" s="131"/>
      <c r="AL39" s="131"/>
      <c r="AM39" s="131"/>
      <c r="AN39" s="131">
        <v>12</v>
      </c>
      <c r="AO39" s="144">
        <v>12</v>
      </c>
      <c r="AP39" s="144">
        <f>AN39*3</f>
        <v>36</v>
      </c>
      <c r="AQ39" s="144">
        <f>AO39*3</f>
        <v>36</v>
      </c>
      <c r="AR39" s="131">
        <v>17</v>
      </c>
      <c r="AS39" s="131"/>
      <c r="AT39" s="131"/>
      <c r="AU39" s="131"/>
      <c r="AV39" s="131"/>
      <c r="AW39" s="131"/>
      <c r="AX39" s="131"/>
      <c r="AY39" s="131"/>
      <c r="AZ39" s="131"/>
      <c r="BA39" s="131"/>
      <c r="BB39" s="131"/>
      <c r="BC39" s="131"/>
    </row>
    <row r="40" spans="1:55" x14ac:dyDescent="0.25">
      <c r="A40" s="143" t="s">
        <v>464</v>
      </c>
      <c r="B40" s="153">
        <v>9</v>
      </c>
      <c r="C40" s="143">
        <v>1</v>
      </c>
      <c r="D40" s="143">
        <v>1</v>
      </c>
      <c r="E40" s="143">
        <v>1</v>
      </c>
      <c r="F40" s="143">
        <v>1</v>
      </c>
      <c r="G40" s="143">
        <v>1</v>
      </c>
      <c r="H40" s="143">
        <v>2</v>
      </c>
      <c r="I40" s="143">
        <v>1</v>
      </c>
      <c r="J40" s="143">
        <v>1</v>
      </c>
      <c r="K40" s="148">
        <v>1</v>
      </c>
      <c r="L40" s="146">
        <v>1</v>
      </c>
      <c r="M40" s="146">
        <v>1</v>
      </c>
      <c r="N40" s="146">
        <v>2</v>
      </c>
      <c r="O40" s="146">
        <v>1</v>
      </c>
      <c r="P40" s="146">
        <v>1</v>
      </c>
      <c r="Q40" s="146">
        <v>1</v>
      </c>
      <c r="R40" s="146">
        <v>2</v>
      </c>
      <c r="S40" s="146">
        <v>7</v>
      </c>
      <c r="T40" s="146">
        <v>1</v>
      </c>
      <c r="U40" s="146">
        <v>1</v>
      </c>
      <c r="V40" s="146">
        <v>3</v>
      </c>
      <c r="W40" s="146">
        <v>5</v>
      </c>
      <c r="X40" s="146">
        <v>2</v>
      </c>
      <c r="Y40" s="146">
        <v>1</v>
      </c>
      <c r="Z40" s="146">
        <v>2</v>
      </c>
      <c r="AA40" s="146">
        <v>2</v>
      </c>
      <c r="AB40" s="146">
        <v>5</v>
      </c>
      <c r="AC40" s="146">
        <v>2</v>
      </c>
      <c r="AD40" s="146">
        <v>7</v>
      </c>
      <c r="AE40" s="146">
        <v>9</v>
      </c>
      <c r="AF40" s="146">
        <v>1</v>
      </c>
      <c r="AG40" s="143"/>
      <c r="AH40" s="143"/>
      <c r="AI40" s="143"/>
      <c r="AJ40" s="143"/>
      <c r="AK40" s="143"/>
      <c r="AL40" s="143"/>
      <c r="AM40" s="143"/>
      <c r="AN40" s="143">
        <v>2</v>
      </c>
      <c r="AO40" s="143">
        <v>2</v>
      </c>
      <c r="AP40" s="146">
        <f>AN40*7</f>
        <v>14</v>
      </c>
      <c r="AQ40" s="146">
        <f>AO40*7</f>
        <v>14</v>
      </c>
      <c r="AR40" s="143">
        <v>14</v>
      </c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</row>
    <row r="41" spans="1:55" x14ac:dyDescent="0.25">
      <c r="A41" s="146" t="s">
        <v>467</v>
      </c>
      <c r="B41" s="150">
        <v>9</v>
      </c>
      <c r="C41" s="146">
        <v>1</v>
      </c>
      <c r="D41" s="147">
        <v>1</v>
      </c>
      <c r="E41" s="147">
        <v>1</v>
      </c>
      <c r="F41" s="147">
        <v>1</v>
      </c>
      <c r="G41" s="147">
        <v>1</v>
      </c>
      <c r="H41" s="147">
        <v>1</v>
      </c>
      <c r="I41" s="147">
        <v>1</v>
      </c>
      <c r="J41" s="147">
        <v>1</v>
      </c>
      <c r="K41" s="148">
        <v>1</v>
      </c>
      <c r="L41" s="147">
        <v>2</v>
      </c>
      <c r="M41" s="147">
        <v>1</v>
      </c>
      <c r="N41" s="147">
        <v>1</v>
      </c>
      <c r="O41" s="147">
        <v>1</v>
      </c>
      <c r="P41" s="147">
        <v>1</v>
      </c>
      <c r="Q41" s="147">
        <v>2</v>
      </c>
      <c r="R41" s="147">
        <v>1</v>
      </c>
      <c r="S41" s="147">
        <v>3</v>
      </c>
      <c r="T41" s="147">
        <v>4</v>
      </c>
      <c r="U41" s="147">
        <v>1</v>
      </c>
      <c r="V41" s="147">
        <v>1</v>
      </c>
      <c r="W41" s="147">
        <v>3</v>
      </c>
      <c r="X41" s="147">
        <v>3</v>
      </c>
      <c r="Y41" s="147">
        <v>1</v>
      </c>
      <c r="Z41" s="147">
        <v>3</v>
      </c>
      <c r="AA41" s="147">
        <v>1</v>
      </c>
      <c r="AB41" s="147">
        <v>2</v>
      </c>
      <c r="AC41" s="147">
        <v>4</v>
      </c>
      <c r="AD41" s="147">
        <v>2</v>
      </c>
      <c r="AE41" s="147">
        <v>6</v>
      </c>
      <c r="AF41" s="147">
        <v>6</v>
      </c>
      <c r="AG41" s="147">
        <v>1</v>
      </c>
      <c r="AH41" s="147">
        <v>14</v>
      </c>
      <c r="AI41" s="146"/>
      <c r="AJ41" s="146"/>
      <c r="AK41" s="146"/>
      <c r="AL41" s="146"/>
      <c r="AM41" s="146"/>
      <c r="AN41" s="146">
        <v>14</v>
      </c>
      <c r="AO41" s="146">
        <v>14</v>
      </c>
      <c r="AP41" s="147">
        <f>AN41*5</f>
        <v>70</v>
      </c>
      <c r="AQ41" s="147">
        <f>AO41*5</f>
        <v>70</v>
      </c>
      <c r="AR41" s="146">
        <v>17</v>
      </c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</row>
    <row r="42" spans="1:55" x14ac:dyDescent="0.25">
      <c r="A42" s="144" t="s">
        <v>468</v>
      </c>
      <c r="B42" s="150">
        <v>10</v>
      </c>
      <c r="C42" s="144">
        <v>1</v>
      </c>
      <c r="D42" s="149">
        <v>1</v>
      </c>
      <c r="E42" s="149">
        <v>1</v>
      </c>
      <c r="F42" s="149">
        <v>1</v>
      </c>
      <c r="G42" s="149">
        <v>1</v>
      </c>
      <c r="H42" s="149">
        <v>1</v>
      </c>
      <c r="I42" s="149">
        <v>1</v>
      </c>
      <c r="J42" s="149">
        <v>1</v>
      </c>
      <c r="K42" s="149">
        <v>1</v>
      </c>
      <c r="L42" s="133">
        <v>1</v>
      </c>
      <c r="M42" s="144">
        <v>1</v>
      </c>
      <c r="N42" s="144">
        <v>3</v>
      </c>
      <c r="O42" s="144">
        <v>2</v>
      </c>
      <c r="P42" s="144">
        <v>1</v>
      </c>
      <c r="Q42" s="144">
        <v>1</v>
      </c>
      <c r="R42" s="144">
        <v>1</v>
      </c>
      <c r="S42" s="144">
        <v>4</v>
      </c>
      <c r="T42" s="144">
        <v>1</v>
      </c>
      <c r="U42" s="144">
        <v>3</v>
      </c>
      <c r="V42" s="144">
        <v>1</v>
      </c>
      <c r="W42" s="144">
        <v>2</v>
      </c>
      <c r="X42" s="144">
        <v>2</v>
      </c>
      <c r="Y42" s="144">
        <v>2</v>
      </c>
      <c r="Z42" s="144">
        <v>3</v>
      </c>
      <c r="AA42" s="144">
        <v>1</v>
      </c>
      <c r="AB42" s="144">
        <v>16</v>
      </c>
      <c r="AC42" s="144">
        <v>3</v>
      </c>
      <c r="AD42" s="144">
        <v>3</v>
      </c>
      <c r="AE42" s="144">
        <v>2</v>
      </c>
      <c r="AF42" s="144">
        <v>6</v>
      </c>
      <c r="AG42" s="144">
        <v>1</v>
      </c>
      <c r="AH42" s="144">
        <v>7</v>
      </c>
      <c r="AI42" s="144"/>
      <c r="AJ42" s="144"/>
      <c r="AK42" s="144"/>
      <c r="AL42" s="144"/>
      <c r="AM42" s="144"/>
      <c r="AN42" s="144">
        <v>4</v>
      </c>
      <c r="AO42" s="144">
        <v>4</v>
      </c>
      <c r="AP42" s="149">
        <f>AN42*5</f>
        <v>20</v>
      </c>
      <c r="AQ42" s="149">
        <f>AO42*5</f>
        <v>20</v>
      </c>
      <c r="AR42" s="144">
        <v>16</v>
      </c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</row>
    <row r="43" spans="1:55" x14ac:dyDescent="0.25">
      <c r="A43" s="149" t="s">
        <v>472</v>
      </c>
      <c r="B43" s="150">
        <v>9</v>
      </c>
      <c r="C43" s="149">
        <v>1</v>
      </c>
      <c r="D43" s="151">
        <v>1</v>
      </c>
      <c r="E43" s="151">
        <v>1</v>
      </c>
      <c r="F43" s="151">
        <v>1</v>
      </c>
      <c r="G43" s="151">
        <v>1</v>
      </c>
      <c r="H43" s="149">
        <v>2</v>
      </c>
      <c r="I43" s="149">
        <v>1</v>
      </c>
      <c r="J43" s="149">
        <v>1</v>
      </c>
      <c r="K43" s="148">
        <v>1</v>
      </c>
      <c r="L43" s="149">
        <v>2</v>
      </c>
      <c r="M43" s="149">
        <v>1</v>
      </c>
      <c r="N43" s="149">
        <v>1</v>
      </c>
      <c r="O43" s="149">
        <v>1</v>
      </c>
      <c r="P43" s="149">
        <v>2</v>
      </c>
      <c r="Q43" s="149">
        <v>2</v>
      </c>
      <c r="R43" s="149">
        <v>2</v>
      </c>
      <c r="S43" s="149">
        <v>2</v>
      </c>
      <c r="T43" s="149">
        <v>1</v>
      </c>
      <c r="U43" s="149">
        <v>1</v>
      </c>
      <c r="V43" s="149">
        <v>2</v>
      </c>
      <c r="W43" s="149">
        <v>10</v>
      </c>
      <c r="X43" s="149">
        <v>7</v>
      </c>
      <c r="Y43" s="149">
        <v>3</v>
      </c>
      <c r="Z43" s="149">
        <v>1</v>
      </c>
      <c r="AA43" s="149">
        <v>1</v>
      </c>
      <c r="AB43" s="149">
        <v>5</v>
      </c>
      <c r="AC43" s="149">
        <v>7</v>
      </c>
      <c r="AD43" s="149">
        <v>2</v>
      </c>
      <c r="AE43" s="149">
        <v>1</v>
      </c>
      <c r="AF43" s="149"/>
      <c r="AG43" s="149"/>
      <c r="AH43" s="149"/>
      <c r="AI43" s="149"/>
      <c r="AJ43" s="149"/>
      <c r="AK43" s="149"/>
      <c r="AL43" s="149"/>
      <c r="AM43" s="149"/>
      <c r="AN43" s="149">
        <v>1</v>
      </c>
      <c r="AO43" s="149">
        <v>1</v>
      </c>
      <c r="AP43" s="151">
        <f>AN43*8</f>
        <v>8</v>
      </c>
      <c r="AQ43" s="151">
        <f>AO43*8</f>
        <v>8</v>
      </c>
      <c r="AR43" s="149">
        <v>12</v>
      </c>
      <c r="AS43" s="149"/>
      <c r="AT43" s="149"/>
      <c r="AU43" s="149"/>
      <c r="AV43" s="149"/>
      <c r="AW43" s="149"/>
      <c r="AX43" s="149"/>
      <c r="AY43" s="149"/>
      <c r="AZ43" s="149"/>
      <c r="BA43" s="149"/>
      <c r="BB43" s="149"/>
      <c r="BC43" s="149"/>
    </row>
    <row r="44" spans="1:55" x14ac:dyDescent="0.25">
      <c r="A44" s="147" t="s">
        <v>473</v>
      </c>
      <c r="B44" s="150">
        <v>8</v>
      </c>
      <c r="C44" s="147">
        <v>1</v>
      </c>
      <c r="D44" s="152">
        <v>1</v>
      </c>
      <c r="E44" s="152">
        <v>1</v>
      </c>
      <c r="F44" s="152">
        <v>1</v>
      </c>
      <c r="G44" s="152">
        <v>1</v>
      </c>
      <c r="H44" s="152">
        <v>1</v>
      </c>
      <c r="I44" s="147">
        <v>2</v>
      </c>
      <c r="J44" s="133">
        <v>2</v>
      </c>
      <c r="K44" s="147">
        <v>1</v>
      </c>
      <c r="L44" s="147">
        <v>1</v>
      </c>
      <c r="M44" s="147">
        <v>1</v>
      </c>
      <c r="N44" s="147">
        <v>1</v>
      </c>
      <c r="O44" s="147">
        <v>4</v>
      </c>
      <c r="P44" s="147">
        <v>1</v>
      </c>
      <c r="Q44" s="147">
        <v>3</v>
      </c>
      <c r="R44" s="147">
        <v>1</v>
      </c>
      <c r="S44" s="147">
        <v>2</v>
      </c>
      <c r="T44" s="147">
        <v>2</v>
      </c>
      <c r="U44" s="147">
        <v>2</v>
      </c>
      <c r="V44" s="147">
        <v>1</v>
      </c>
      <c r="W44" s="147">
        <v>2</v>
      </c>
      <c r="X44" s="147">
        <v>3</v>
      </c>
      <c r="Y44" s="147">
        <v>1</v>
      </c>
      <c r="Z44" s="147">
        <v>1</v>
      </c>
      <c r="AA44" s="147">
        <v>1</v>
      </c>
      <c r="AB44" s="147">
        <v>1</v>
      </c>
      <c r="AC44" s="147">
        <v>3</v>
      </c>
      <c r="AD44" s="147">
        <v>1</v>
      </c>
      <c r="AE44" s="147">
        <v>3</v>
      </c>
      <c r="AF44" s="147">
        <v>2</v>
      </c>
      <c r="AG44" s="147">
        <v>5</v>
      </c>
      <c r="AH44" s="147">
        <v>2</v>
      </c>
      <c r="AI44" s="147">
        <v>20</v>
      </c>
      <c r="AJ44" s="147"/>
      <c r="AK44" s="147"/>
      <c r="AL44" s="147"/>
      <c r="AM44" s="147"/>
      <c r="AN44" s="152">
        <v>1</v>
      </c>
      <c r="AO44" s="152">
        <v>1</v>
      </c>
      <c r="AP44" s="152">
        <f>AN44*4</f>
        <v>4</v>
      </c>
      <c r="AQ44" s="152">
        <f>AO44*4</f>
        <v>4</v>
      </c>
      <c r="AR44" s="147">
        <v>18</v>
      </c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</row>
    <row r="45" spans="1:55" x14ac:dyDescent="0.25">
      <c r="A45" s="151" t="s">
        <v>474</v>
      </c>
      <c r="B45" s="150">
        <v>9</v>
      </c>
      <c r="C45" s="151">
        <v>1</v>
      </c>
      <c r="D45" s="155">
        <v>1</v>
      </c>
      <c r="E45" s="155">
        <v>1</v>
      </c>
      <c r="F45" s="155">
        <v>1</v>
      </c>
      <c r="G45" s="155">
        <v>1</v>
      </c>
      <c r="H45" s="155">
        <v>1</v>
      </c>
      <c r="I45" s="155">
        <v>1</v>
      </c>
      <c r="J45" s="151">
        <v>2</v>
      </c>
      <c r="K45" s="148">
        <v>1</v>
      </c>
      <c r="L45" s="155">
        <v>1</v>
      </c>
      <c r="M45" s="155">
        <v>1</v>
      </c>
      <c r="N45" s="155">
        <v>1</v>
      </c>
      <c r="O45" s="155">
        <v>1</v>
      </c>
      <c r="P45" s="155">
        <v>4</v>
      </c>
      <c r="Q45" s="155">
        <v>1</v>
      </c>
      <c r="R45" s="155">
        <v>1</v>
      </c>
      <c r="S45" s="155">
        <v>1</v>
      </c>
      <c r="T45" s="155">
        <v>1</v>
      </c>
      <c r="U45" s="155">
        <v>1</v>
      </c>
      <c r="V45" s="155">
        <v>2</v>
      </c>
      <c r="W45" s="155">
        <v>1</v>
      </c>
      <c r="X45" s="155">
        <v>2</v>
      </c>
      <c r="Y45" s="155">
        <v>1</v>
      </c>
      <c r="Z45" s="155">
        <v>2</v>
      </c>
      <c r="AA45" s="155">
        <v>1</v>
      </c>
      <c r="AB45" s="155">
        <v>1</v>
      </c>
      <c r="AC45" s="155">
        <v>6</v>
      </c>
      <c r="AD45" s="155">
        <v>2</v>
      </c>
      <c r="AE45" s="155">
        <v>2</v>
      </c>
      <c r="AF45" s="155">
        <v>3</v>
      </c>
      <c r="AG45" s="155">
        <v>4</v>
      </c>
      <c r="AH45" s="155">
        <v>6</v>
      </c>
      <c r="AI45" s="155">
        <v>8</v>
      </c>
      <c r="AJ45" s="151"/>
      <c r="AK45" s="151"/>
      <c r="AL45" s="151"/>
      <c r="AM45" s="151"/>
      <c r="AN45" s="151">
        <v>6</v>
      </c>
      <c r="AO45" s="151">
        <v>6</v>
      </c>
      <c r="AP45" s="155">
        <f>AN45*4</f>
        <v>24</v>
      </c>
      <c r="AQ45" s="155">
        <f>AO45*4</f>
        <v>24</v>
      </c>
      <c r="AR45" s="151">
        <v>18</v>
      </c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</row>
    <row r="46" spans="1:55" x14ac:dyDescent="0.25">
      <c r="A46" s="151" t="s">
        <v>475</v>
      </c>
      <c r="B46" s="150">
        <v>10</v>
      </c>
      <c r="C46" s="151">
        <v>1</v>
      </c>
      <c r="D46" s="156">
        <v>1</v>
      </c>
      <c r="E46" s="156">
        <v>1</v>
      </c>
      <c r="F46" s="156">
        <v>1</v>
      </c>
      <c r="G46" s="156">
        <v>1</v>
      </c>
      <c r="H46" s="156">
        <v>1</v>
      </c>
      <c r="I46" s="156">
        <v>1</v>
      </c>
      <c r="J46" s="156">
        <v>1</v>
      </c>
      <c r="K46" s="156">
        <v>1</v>
      </c>
      <c r="L46" s="133">
        <v>1</v>
      </c>
      <c r="M46" s="156">
        <v>1</v>
      </c>
      <c r="N46" s="156">
        <v>1</v>
      </c>
      <c r="O46" s="156">
        <v>1</v>
      </c>
      <c r="P46" s="156">
        <v>4</v>
      </c>
      <c r="Q46" s="156">
        <v>1</v>
      </c>
      <c r="R46" s="156">
        <v>2</v>
      </c>
      <c r="S46" s="156">
        <v>2</v>
      </c>
      <c r="T46" s="156">
        <v>1</v>
      </c>
      <c r="U46" s="156">
        <v>1</v>
      </c>
      <c r="V46" s="156">
        <v>1</v>
      </c>
      <c r="W46" s="156">
        <v>1</v>
      </c>
      <c r="X46" s="156">
        <v>1</v>
      </c>
      <c r="Y46" s="156">
        <v>8</v>
      </c>
      <c r="Z46" s="156">
        <v>3</v>
      </c>
      <c r="AA46" s="156">
        <v>5</v>
      </c>
      <c r="AB46" s="156">
        <v>1</v>
      </c>
      <c r="AC46" s="156">
        <v>1</v>
      </c>
      <c r="AD46" s="156">
        <v>3</v>
      </c>
      <c r="AE46" s="156">
        <v>3</v>
      </c>
      <c r="AF46" s="156">
        <v>10</v>
      </c>
      <c r="AG46" s="156">
        <v>1</v>
      </c>
      <c r="AH46" s="151"/>
      <c r="AI46" s="151"/>
      <c r="AJ46" s="151"/>
      <c r="AK46" s="151"/>
      <c r="AL46" s="151"/>
      <c r="AM46" s="151"/>
      <c r="AN46" s="151">
        <v>7</v>
      </c>
      <c r="AO46" s="151">
        <v>7</v>
      </c>
      <c r="AP46" s="156">
        <f>AN46*6</f>
        <v>42</v>
      </c>
      <c r="AQ46" s="156">
        <f>AO46*6</f>
        <v>42</v>
      </c>
      <c r="AR46" s="151">
        <v>14</v>
      </c>
      <c r="AS46" s="151"/>
      <c r="AT46" s="151"/>
      <c r="AU46" s="151"/>
      <c r="AV46" s="151"/>
      <c r="AW46" s="151"/>
      <c r="AX46" s="151"/>
      <c r="AY46" s="151"/>
      <c r="AZ46" s="151"/>
      <c r="BA46" s="151"/>
      <c r="BB46" s="151"/>
      <c r="BC46" s="151"/>
    </row>
    <row r="47" spans="1:55" x14ac:dyDescent="0.25">
      <c r="A47" s="155" t="s">
        <v>476</v>
      </c>
      <c r="B47" s="150">
        <v>8</v>
      </c>
      <c r="C47" s="155">
        <v>1</v>
      </c>
      <c r="D47" s="156">
        <v>1</v>
      </c>
      <c r="E47" s="156">
        <v>1</v>
      </c>
      <c r="F47" s="156">
        <v>1</v>
      </c>
      <c r="G47" s="155">
        <v>3</v>
      </c>
      <c r="H47" s="155">
        <v>1</v>
      </c>
      <c r="I47" s="155">
        <v>1</v>
      </c>
      <c r="J47" s="133">
        <v>1</v>
      </c>
      <c r="K47" s="156">
        <v>1</v>
      </c>
      <c r="L47" s="156">
        <v>1</v>
      </c>
      <c r="M47" s="156">
        <v>1</v>
      </c>
      <c r="N47" s="156">
        <v>2</v>
      </c>
      <c r="O47" s="156">
        <v>1</v>
      </c>
      <c r="P47" s="156">
        <v>1</v>
      </c>
      <c r="Q47" s="156">
        <v>2</v>
      </c>
      <c r="R47" s="156">
        <v>1</v>
      </c>
      <c r="S47" s="156">
        <v>3</v>
      </c>
      <c r="T47" s="156">
        <v>1</v>
      </c>
      <c r="U47" s="156">
        <v>1</v>
      </c>
      <c r="V47" s="156">
        <v>1</v>
      </c>
      <c r="W47" s="156">
        <v>1</v>
      </c>
      <c r="X47" s="156">
        <v>4</v>
      </c>
      <c r="Y47" s="156">
        <v>4</v>
      </c>
      <c r="Z47" s="156">
        <v>2</v>
      </c>
      <c r="AA47" s="156">
        <v>2</v>
      </c>
      <c r="AB47" s="156">
        <v>2</v>
      </c>
      <c r="AC47" s="156">
        <v>2</v>
      </c>
      <c r="AD47" s="156">
        <v>3</v>
      </c>
      <c r="AE47" s="156">
        <v>1</v>
      </c>
      <c r="AF47" s="156">
        <v>3</v>
      </c>
      <c r="AG47" s="156">
        <v>1</v>
      </c>
      <c r="AH47" s="156">
        <v>5</v>
      </c>
      <c r="AI47" s="156">
        <v>5</v>
      </c>
      <c r="AJ47" s="155"/>
      <c r="AK47" s="155"/>
      <c r="AL47" s="155"/>
      <c r="AM47" s="155"/>
      <c r="AN47" s="155">
        <v>11</v>
      </c>
      <c r="AO47" s="155">
        <v>11</v>
      </c>
      <c r="AP47" s="156">
        <f>AN47*4</f>
        <v>44</v>
      </c>
      <c r="AQ47" s="156">
        <f>AO47*4</f>
        <v>44</v>
      </c>
      <c r="AR47" s="155">
        <v>17</v>
      </c>
      <c r="AS47" s="155"/>
      <c r="AT47" s="155"/>
      <c r="AU47" s="155"/>
      <c r="AV47" s="155"/>
      <c r="AW47" s="155"/>
      <c r="AX47" s="155"/>
      <c r="AY47" s="155"/>
      <c r="AZ47" s="155"/>
      <c r="BA47" s="155"/>
      <c r="BB47" s="155"/>
      <c r="BC47" s="155"/>
    </row>
    <row r="48" spans="1:55" x14ac:dyDescent="0.25">
      <c r="A48" s="156" t="s">
        <v>477</v>
      </c>
      <c r="B48" s="150">
        <v>9</v>
      </c>
      <c r="C48" s="156">
        <v>1</v>
      </c>
      <c r="D48" s="156">
        <v>1</v>
      </c>
      <c r="E48" s="156">
        <v>1</v>
      </c>
      <c r="F48" s="156">
        <v>1</v>
      </c>
      <c r="G48" s="156">
        <v>2</v>
      </c>
      <c r="H48" s="156">
        <v>1</v>
      </c>
      <c r="I48" s="156">
        <v>1</v>
      </c>
      <c r="J48" s="156">
        <v>1</v>
      </c>
      <c r="K48" s="148">
        <v>1</v>
      </c>
      <c r="L48" s="157">
        <v>1</v>
      </c>
      <c r="M48" s="157">
        <v>2</v>
      </c>
      <c r="N48" s="157">
        <v>1</v>
      </c>
      <c r="O48" s="157">
        <v>2</v>
      </c>
      <c r="P48" s="157">
        <v>1</v>
      </c>
      <c r="Q48" s="157">
        <v>1</v>
      </c>
      <c r="R48" s="157">
        <v>2</v>
      </c>
      <c r="S48" s="157">
        <v>2</v>
      </c>
      <c r="T48" s="157">
        <v>5</v>
      </c>
      <c r="U48" s="157">
        <v>4</v>
      </c>
      <c r="V48" s="157">
        <v>5</v>
      </c>
      <c r="W48" s="157">
        <v>3</v>
      </c>
      <c r="X48" s="157">
        <v>1</v>
      </c>
      <c r="Y48" s="157">
        <v>2</v>
      </c>
      <c r="Z48" s="157">
        <v>5</v>
      </c>
      <c r="AA48" s="157">
        <v>3</v>
      </c>
      <c r="AB48" s="157">
        <v>11</v>
      </c>
      <c r="AC48" s="157">
        <v>1</v>
      </c>
      <c r="AD48" s="157">
        <v>3</v>
      </c>
      <c r="AE48" s="157">
        <v>2</v>
      </c>
      <c r="AF48" s="156"/>
      <c r="AG48" s="156"/>
      <c r="AH48" s="156"/>
      <c r="AI48" s="156"/>
      <c r="AJ48" s="156"/>
      <c r="AK48" s="156"/>
      <c r="AL48" s="156"/>
      <c r="AM48" s="156"/>
      <c r="AN48" s="156">
        <v>6</v>
      </c>
      <c r="AO48" s="156">
        <v>6</v>
      </c>
      <c r="AP48" s="157">
        <f>AN48*8</f>
        <v>48</v>
      </c>
      <c r="AQ48" s="157">
        <f>AO48*8</f>
        <v>48</v>
      </c>
      <c r="AR48" s="156">
        <v>13</v>
      </c>
      <c r="AS48" s="156"/>
      <c r="AT48" s="156"/>
      <c r="AU48" s="156"/>
      <c r="AV48" s="156"/>
      <c r="AW48" s="156"/>
      <c r="AX48" s="156"/>
      <c r="AY48" s="156"/>
      <c r="AZ48" s="156"/>
      <c r="BA48" s="156"/>
      <c r="BB48" s="156"/>
      <c r="BC48" s="156"/>
    </row>
    <row r="49" spans="1:55" x14ac:dyDescent="0.25">
      <c r="A49" s="156" t="s">
        <v>478</v>
      </c>
      <c r="B49" s="150">
        <v>9</v>
      </c>
      <c r="C49" s="156">
        <v>1</v>
      </c>
      <c r="D49" s="157">
        <v>1</v>
      </c>
      <c r="E49" s="157">
        <v>1</v>
      </c>
      <c r="F49" s="157">
        <v>1</v>
      </c>
      <c r="G49" s="157">
        <v>1</v>
      </c>
      <c r="H49" s="157">
        <v>1</v>
      </c>
      <c r="I49" s="156">
        <v>2</v>
      </c>
      <c r="J49" s="156">
        <v>1</v>
      </c>
      <c r="K49" s="148">
        <v>1</v>
      </c>
      <c r="L49" s="157">
        <v>1</v>
      </c>
      <c r="M49" s="157">
        <v>1</v>
      </c>
      <c r="N49" s="157">
        <v>2</v>
      </c>
      <c r="O49" s="157">
        <v>3</v>
      </c>
      <c r="P49" s="157">
        <v>1</v>
      </c>
      <c r="Q49" s="157">
        <v>1</v>
      </c>
      <c r="R49" s="157">
        <v>2</v>
      </c>
      <c r="S49" s="157">
        <v>2</v>
      </c>
      <c r="T49" s="157">
        <v>6</v>
      </c>
      <c r="U49" s="157">
        <v>2</v>
      </c>
      <c r="V49" s="157">
        <v>1</v>
      </c>
      <c r="W49" s="157">
        <v>2</v>
      </c>
      <c r="X49" s="157">
        <v>1</v>
      </c>
      <c r="Y49" s="157">
        <v>2</v>
      </c>
      <c r="Z49" s="157">
        <v>3</v>
      </c>
      <c r="AA49" s="157">
        <v>2</v>
      </c>
      <c r="AB49" s="157">
        <v>1</v>
      </c>
      <c r="AC49" s="157">
        <v>8</v>
      </c>
      <c r="AD49" s="157">
        <v>3</v>
      </c>
      <c r="AE49" s="157">
        <v>4</v>
      </c>
      <c r="AF49" s="157">
        <v>2</v>
      </c>
      <c r="AG49" s="157">
        <v>5</v>
      </c>
      <c r="AH49" s="157">
        <v>3</v>
      </c>
      <c r="AI49" s="156"/>
      <c r="AJ49" s="156"/>
      <c r="AK49" s="156"/>
      <c r="AL49" s="156"/>
      <c r="AM49" s="156"/>
      <c r="AN49" s="156">
        <v>15</v>
      </c>
      <c r="AO49" s="156">
        <v>15</v>
      </c>
      <c r="AP49" s="157">
        <f>AN49*5</f>
        <v>75</v>
      </c>
      <c r="AQ49" s="157">
        <f>AO49*5</f>
        <v>75</v>
      </c>
      <c r="AR49" s="156">
        <v>15</v>
      </c>
      <c r="AS49" s="156"/>
      <c r="AT49" s="156"/>
      <c r="AU49" s="156"/>
      <c r="AV49" s="156"/>
      <c r="AW49" s="156"/>
      <c r="AX49" s="156"/>
      <c r="AY49" s="156"/>
      <c r="AZ49" s="156"/>
      <c r="BA49" s="156"/>
      <c r="BB49" s="156"/>
      <c r="BC49" s="156"/>
    </row>
    <row r="50" spans="1:55" x14ac:dyDescent="0.25">
      <c r="A50" s="155" t="s">
        <v>479</v>
      </c>
      <c r="B50" s="150">
        <v>8</v>
      </c>
      <c r="C50" s="155">
        <v>1</v>
      </c>
      <c r="D50" s="158">
        <v>1</v>
      </c>
      <c r="E50" s="158">
        <v>1</v>
      </c>
      <c r="F50" s="158">
        <v>1</v>
      </c>
      <c r="G50" s="158">
        <v>1</v>
      </c>
      <c r="H50" s="158">
        <v>1</v>
      </c>
      <c r="I50" s="158">
        <v>1</v>
      </c>
      <c r="J50" s="133">
        <v>1</v>
      </c>
      <c r="K50" s="158">
        <v>3</v>
      </c>
      <c r="L50" s="158">
        <v>1</v>
      </c>
      <c r="M50" s="158">
        <v>1</v>
      </c>
      <c r="N50" s="158">
        <v>2</v>
      </c>
      <c r="O50" s="158">
        <v>2</v>
      </c>
      <c r="P50" s="158">
        <v>2</v>
      </c>
      <c r="Q50" s="158">
        <v>3</v>
      </c>
      <c r="R50" s="158">
        <v>2</v>
      </c>
      <c r="S50" s="158">
        <v>1</v>
      </c>
      <c r="T50" s="158">
        <v>3</v>
      </c>
      <c r="U50" s="158">
        <v>3</v>
      </c>
      <c r="V50" s="158">
        <v>2</v>
      </c>
      <c r="W50" s="158">
        <v>1</v>
      </c>
      <c r="X50" s="158">
        <v>1</v>
      </c>
      <c r="Y50" s="158">
        <v>1</v>
      </c>
      <c r="Z50" s="158">
        <v>3</v>
      </c>
      <c r="AA50" s="158">
        <v>5</v>
      </c>
      <c r="AB50" s="158">
        <v>7</v>
      </c>
      <c r="AC50" s="158">
        <v>3</v>
      </c>
      <c r="AD50" s="158">
        <v>2</v>
      </c>
      <c r="AE50" s="158">
        <v>3</v>
      </c>
      <c r="AF50" s="155"/>
      <c r="AG50" s="155"/>
      <c r="AH50" s="155"/>
      <c r="AI50" s="155"/>
      <c r="AJ50" s="155"/>
      <c r="AK50" s="155"/>
      <c r="AL50" s="155"/>
      <c r="AM50" s="155"/>
      <c r="AN50" s="155">
        <v>2</v>
      </c>
      <c r="AO50" s="155">
        <v>2</v>
      </c>
      <c r="AP50" s="158">
        <f>AN50*8</f>
        <v>16</v>
      </c>
      <c r="AQ50" s="158">
        <f>AO50*8</f>
        <v>16</v>
      </c>
      <c r="AR50" s="155">
        <v>16</v>
      </c>
      <c r="AS50" s="155"/>
      <c r="AT50" s="155"/>
      <c r="AU50" s="155"/>
      <c r="AV50" s="155"/>
      <c r="AW50" s="155"/>
      <c r="AX50" s="155"/>
      <c r="AY50" s="155"/>
      <c r="AZ50" s="155"/>
      <c r="BA50" s="155"/>
      <c r="BB50" s="155"/>
      <c r="BC50" s="155"/>
    </row>
    <row r="51" spans="1:55" x14ac:dyDescent="0.25">
      <c r="A51" s="144" t="s">
        <v>480</v>
      </c>
      <c r="B51" s="150">
        <v>9</v>
      </c>
      <c r="C51" s="144">
        <v>1</v>
      </c>
      <c r="D51" s="159">
        <v>1</v>
      </c>
      <c r="E51" s="159">
        <v>1</v>
      </c>
      <c r="F51" s="159">
        <v>1</v>
      </c>
      <c r="G51" s="144">
        <v>2</v>
      </c>
      <c r="H51" s="144">
        <v>1</v>
      </c>
      <c r="I51" s="159">
        <v>1</v>
      </c>
      <c r="J51" s="159">
        <v>1</v>
      </c>
      <c r="K51" s="148">
        <v>1</v>
      </c>
      <c r="L51" s="159">
        <v>1</v>
      </c>
      <c r="M51" s="159">
        <v>2</v>
      </c>
      <c r="N51" s="159">
        <v>1</v>
      </c>
      <c r="O51" s="159">
        <v>1</v>
      </c>
      <c r="P51" s="159">
        <v>2</v>
      </c>
      <c r="Q51" s="159">
        <v>2</v>
      </c>
      <c r="R51" s="159">
        <v>1</v>
      </c>
      <c r="S51" s="159">
        <v>1</v>
      </c>
      <c r="T51" s="159">
        <v>1</v>
      </c>
      <c r="U51" s="159">
        <v>1</v>
      </c>
      <c r="V51" s="159">
        <v>2</v>
      </c>
      <c r="W51" s="159">
        <v>2</v>
      </c>
      <c r="X51" s="159">
        <v>6</v>
      </c>
      <c r="Y51" s="159">
        <v>2</v>
      </c>
      <c r="Z51" s="159">
        <v>3</v>
      </c>
      <c r="AA51" s="159">
        <v>3</v>
      </c>
      <c r="AB51" s="159">
        <v>1</v>
      </c>
      <c r="AC51" s="159">
        <v>1</v>
      </c>
      <c r="AD51" s="159">
        <v>2</v>
      </c>
      <c r="AE51" s="159">
        <v>8</v>
      </c>
      <c r="AF51" s="159">
        <v>6</v>
      </c>
      <c r="AG51" s="159">
        <v>4</v>
      </c>
      <c r="AH51" s="159">
        <v>3</v>
      </c>
      <c r="AI51" s="159">
        <v>12</v>
      </c>
      <c r="AJ51" s="144"/>
      <c r="AK51" s="144"/>
      <c r="AL51" s="144"/>
      <c r="AM51" s="144"/>
      <c r="AN51" s="144">
        <v>0</v>
      </c>
      <c r="AO51" s="144">
        <v>0</v>
      </c>
      <c r="AP51" s="159">
        <f>AN51*4</f>
        <v>0</v>
      </c>
      <c r="AQ51" s="159">
        <f>AO51*4</f>
        <v>0</v>
      </c>
      <c r="AR51" s="144">
        <v>15</v>
      </c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44"/>
    </row>
    <row r="52" spans="1:55" x14ac:dyDescent="0.25">
      <c r="A52" s="159" t="s">
        <v>481</v>
      </c>
      <c r="B52" s="150">
        <v>8</v>
      </c>
      <c r="C52" s="159">
        <v>1</v>
      </c>
      <c r="D52" s="159">
        <v>1</v>
      </c>
      <c r="E52" s="159">
        <v>1</v>
      </c>
      <c r="F52" s="159">
        <v>1</v>
      </c>
      <c r="G52" s="159">
        <v>1</v>
      </c>
      <c r="H52" s="159">
        <v>1</v>
      </c>
      <c r="I52" s="159">
        <v>2</v>
      </c>
      <c r="J52" s="133">
        <v>1</v>
      </c>
      <c r="K52" s="160">
        <v>2</v>
      </c>
      <c r="L52" s="160">
        <v>1</v>
      </c>
      <c r="M52" s="160">
        <v>1</v>
      </c>
      <c r="N52" s="160">
        <v>1</v>
      </c>
      <c r="O52" s="160">
        <v>2</v>
      </c>
      <c r="P52" s="160">
        <v>1</v>
      </c>
      <c r="Q52" s="160">
        <v>1</v>
      </c>
      <c r="R52" s="160">
        <v>3</v>
      </c>
      <c r="S52" s="160">
        <v>1</v>
      </c>
      <c r="T52" s="160">
        <v>1</v>
      </c>
      <c r="U52" s="160">
        <v>2</v>
      </c>
      <c r="V52" s="160">
        <v>4</v>
      </c>
      <c r="W52" s="160">
        <v>2</v>
      </c>
      <c r="X52" s="160">
        <v>3</v>
      </c>
      <c r="Y52" s="160">
        <v>4</v>
      </c>
      <c r="Z52" s="160">
        <v>1</v>
      </c>
      <c r="AA52" s="160">
        <v>2</v>
      </c>
      <c r="AB52" s="160">
        <v>1</v>
      </c>
      <c r="AC52" s="160">
        <v>1</v>
      </c>
      <c r="AD52" s="160">
        <v>1</v>
      </c>
      <c r="AE52" s="160">
        <v>4</v>
      </c>
      <c r="AF52" s="160">
        <v>1</v>
      </c>
      <c r="AG52" s="160">
        <v>5</v>
      </c>
      <c r="AH52" s="160">
        <v>7</v>
      </c>
      <c r="AI52" s="160">
        <v>1</v>
      </c>
      <c r="AJ52" s="3">
        <v>1</v>
      </c>
      <c r="AK52" s="160">
        <v>3</v>
      </c>
      <c r="AL52" s="159"/>
      <c r="AM52" s="159"/>
      <c r="AN52" s="159">
        <v>4</v>
      </c>
      <c r="AO52" s="159">
        <v>4</v>
      </c>
      <c r="AP52" s="160">
        <f>AN52*2</f>
        <v>8</v>
      </c>
      <c r="AQ52" s="160">
        <f>AO52*2</f>
        <v>8</v>
      </c>
      <c r="AR52" s="159">
        <v>16</v>
      </c>
      <c r="AS52" s="159"/>
      <c r="AT52" s="159"/>
      <c r="AU52" s="159"/>
      <c r="AV52" s="159"/>
      <c r="AW52" s="159"/>
      <c r="AX52" s="159"/>
      <c r="AY52" s="159"/>
      <c r="AZ52" s="159"/>
      <c r="BA52" s="159"/>
      <c r="BB52" s="159"/>
      <c r="BC52" s="159"/>
    </row>
    <row r="53" spans="1:55" x14ac:dyDescent="0.25">
      <c r="A53" s="158" t="s">
        <v>482</v>
      </c>
      <c r="B53" s="150">
        <v>8</v>
      </c>
      <c r="C53" s="158">
        <v>1</v>
      </c>
      <c r="D53" s="158">
        <v>1</v>
      </c>
      <c r="E53" s="158">
        <v>1</v>
      </c>
      <c r="F53" s="158">
        <v>1</v>
      </c>
      <c r="G53" s="158">
        <v>1</v>
      </c>
      <c r="H53" s="158">
        <v>2</v>
      </c>
      <c r="I53" s="158">
        <v>1</v>
      </c>
      <c r="J53" s="133">
        <v>2</v>
      </c>
      <c r="K53" s="160">
        <v>2</v>
      </c>
      <c r="L53" s="160">
        <v>2</v>
      </c>
      <c r="M53" s="160">
        <v>1</v>
      </c>
      <c r="N53" s="160">
        <v>3</v>
      </c>
      <c r="O53" s="160">
        <v>1</v>
      </c>
      <c r="P53" s="160">
        <v>1</v>
      </c>
      <c r="Q53" s="160">
        <v>1</v>
      </c>
      <c r="R53" s="160">
        <v>2</v>
      </c>
      <c r="S53" s="160">
        <v>1</v>
      </c>
      <c r="T53" s="160">
        <v>3</v>
      </c>
      <c r="U53" s="160">
        <v>2</v>
      </c>
      <c r="V53" s="160">
        <v>2</v>
      </c>
      <c r="W53" s="160">
        <v>5</v>
      </c>
      <c r="X53" s="160">
        <v>1</v>
      </c>
      <c r="Y53" s="160">
        <v>1</v>
      </c>
      <c r="Z53" s="160">
        <v>4</v>
      </c>
      <c r="AA53" s="160">
        <v>2</v>
      </c>
      <c r="AB53" s="160">
        <v>4</v>
      </c>
      <c r="AC53" s="160">
        <v>4</v>
      </c>
      <c r="AD53" s="160">
        <v>2</v>
      </c>
      <c r="AE53" s="158"/>
      <c r="AF53" s="158"/>
      <c r="AG53" s="158"/>
      <c r="AH53" s="158"/>
      <c r="AI53" s="158"/>
      <c r="AJ53" s="158"/>
      <c r="AK53" s="158"/>
      <c r="AL53" s="158"/>
      <c r="AM53" s="158"/>
      <c r="AN53" s="158">
        <v>0</v>
      </c>
      <c r="AO53" s="158">
        <v>0</v>
      </c>
      <c r="AP53" s="160">
        <f>AN53*9</f>
        <v>0</v>
      </c>
      <c r="AQ53" s="160">
        <f>AO53*9</f>
        <v>0</v>
      </c>
      <c r="AR53" s="158">
        <v>15</v>
      </c>
      <c r="AS53" s="158"/>
      <c r="AT53" s="158"/>
      <c r="AU53" s="158"/>
      <c r="AV53" s="158"/>
      <c r="AW53" s="158"/>
      <c r="AX53" s="158"/>
      <c r="AY53" s="158"/>
      <c r="AZ53" s="158"/>
      <c r="BA53" s="158"/>
      <c r="BB53" s="158"/>
      <c r="BC53" s="158"/>
    </row>
    <row r="54" spans="1:55" x14ac:dyDescent="0.25">
      <c r="A54" s="160" t="s">
        <v>483</v>
      </c>
      <c r="B54" s="150">
        <v>10</v>
      </c>
      <c r="C54" s="160">
        <v>1</v>
      </c>
      <c r="D54" s="161">
        <v>1</v>
      </c>
      <c r="E54" s="161">
        <v>1</v>
      </c>
      <c r="F54" s="161">
        <v>1</v>
      </c>
      <c r="G54" s="161">
        <v>1</v>
      </c>
      <c r="H54" s="161">
        <v>1</v>
      </c>
      <c r="I54" s="161">
        <v>1</v>
      </c>
      <c r="J54" s="161">
        <v>1</v>
      </c>
      <c r="K54" s="161">
        <v>1</v>
      </c>
      <c r="L54" s="133">
        <v>1</v>
      </c>
      <c r="M54" s="161">
        <v>1</v>
      </c>
      <c r="N54" s="161">
        <v>1</v>
      </c>
      <c r="O54" s="161">
        <v>2</v>
      </c>
      <c r="P54" s="161">
        <v>2</v>
      </c>
      <c r="Q54" s="161">
        <v>1</v>
      </c>
      <c r="R54" s="161">
        <v>1</v>
      </c>
      <c r="S54" s="161">
        <v>1</v>
      </c>
      <c r="T54" s="161">
        <v>1</v>
      </c>
      <c r="U54" s="161">
        <v>1</v>
      </c>
      <c r="V54" s="161">
        <v>2</v>
      </c>
      <c r="W54" s="161">
        <v>1</v>
      </c>
      <c r="X54" s="161">
        <v>2</v>
      </c>
      <c r="Y54" s="161">
        <v>3</v>
      </c>
      <c r="Z54" s="161">
        <v>3</v>
      </c>
      <c r="AA54" s="161">
        <v>1</v>
      </c>
      <c r="AB54" s="161">
        <v>2</v>
      </c>
      <c r="AC54" s="161">
        <v>3</v>
      </c>
      <c r="AD54" s="161">
        <v>4</v>
      </c>
      <c r="AE54" s="161">
        <v>4</v>
      </c>
      <c r="AF54" s="161">
        <v>2</v>
      </c>
      <c r="AG54" s="161">
        <v>5</v>
      </c>
      <c r="AH54" s="161">
        <v>1</v>
      </c>
      <c r="AI54" s="161">
        <v>9</v>
      </c>
      <c r="AJ54" s="3">
        <v>2</v>
      </c>
      <c r="AK54" s="160"/>
      <c r="AL54" s="160"/>
      <c r="AM54" s="160"/>
      <c r="AN54" s="161">
        <v>1</v>
      </c>
      <c r="AO54" s="160">
        <v>1</v>
      </c>
      <c r="AP54" s="161">
        <f>AN54*3</f>
        <v>3</v>
      </c>
      <c r="AQ54" s="161">
        <f>AO54*3</f>
        <v>3</v>
      </c>
      <c r="AR54" s="160">
        <v>17</v>
      </c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</row>
    <row r="55" spans="1:55" x14ac:dyDescent="0.25">
      <c r="A55" s="160" t="s">
        <v>485</v>
      </c>
      <c r="B55" s="150">
        <v>7</v>
      </c>
      <c r="C55" s="160">
        <v>1</v>
      </c>
      <c r="D55" s="160">
        <v>1</v>
      </c>
      <c r="E55" s="160">
        <v>3</v>
      </c>
      <c r="F55" s="160">
        <v>1</v>
      </c>
      <c r="G55" s="160">
        <v>1</v>
      </c>
      <c r="H55" s="160">
        <v>2</v>
      </c>
      <c r="I55" s="133">
        <v>1</v>
      </c>
      <c r="J55" s="161">
        <v>1</v>
      </c>
      <c r="K55" s="161">
        <v>2</v>
      </c>
      <c r="L55" s="161">
        <v>2</v>
      </c>
      <c r="M55" s="161">
        <v>2</v>
      </c>
      <c r="N55" s="161">
        <v>3</v>
      </c>
      <c r="O55" s="161">
        <v>1</v>
      </c>
      <c r="P55" s="161">
        <v>1</v>
      </c>
      <c r="Q55" s="161">
        <v>1</v>
      </c>
      <c r="R55" s="161">
        <v>1</v>
      </c>
      <c r="S55" s="161">
        <v>3</v>
      </c>
      <c r="T55" s="161">
        <v>2</v>
      </c>
      <c r="U55" s="161">
        <v>1</v>
      </c>
      <c r="V55" s="161">
        <v>1</v>
      </c>
      <c r="W55" s="161">
        <v>3</v>
      </c>
      <c r="X55" s="161">
        <v>1</v>
      </c>
      <c r="Y55" s="161">
        <v>1</v>
      </c>
      <c r="Z55" s="161">
        <v>1</v>
      </c>
      <c r="AA55" s="161">
        <v>1</v>
      </c>
      <c r="AB55" s="161">
        <v>1</v>
      </c>
      <c r="AC55" s="161">
        <v>2</v>
      </c>
      <c r="AD55" s="161">
        <v>7</v>
      </c>
      <c r="AE55" s="161">
        <v>14</v>
      </c>
      <c r="AF55" s="160"/>
      <c r="AG55" s="160"/>
      <c r="AH55" s="160"/>
      <c r="AI55" s="160"/>
      <c r="AJ55" s="160"/>
      <c r="AK55" s="160"/>
      <c r="AL55" s="160"/>
      <c r="AM55" s="160"/>
      <c r="AN55" s="160">
        <v>7</v>
      </c>
      <c r="AO55" s="160">
        <v>7</v>
      </c>
      <c r="AP55" s="161">
        <f>AN55*8</f>
        <v>56</v>
      </c>
      <c r="AQ55" s="161">
        <f>AO55*8</f>
        <v>56</v>
      </c>
      <c r="AR55" s="160">
        <v>19</v>
      </c>
      <c r="AS55" s="160"/>
      <c r="AT55" s="160"/>
      <c r="AU55" s="160"/>
      <c r="AV55" s="160"/>
      <c r="AW55" s="160"/>
      <c r="AX55" s="160"/>
      <c r="AY55" s="160"/>
      <c r="AZ55" s="160"/>
      <c r="BA55" s="160"/>
      <c r="BB55" s="160"/>
      <c r="BC55" s="160"/>
    </row>
    <row r="56" spans="1:55" x14ac:dyDescent="0.25">
      <c r="A56" s="158" t="s">
        <v>486</v>
      </c>
      <c r="B56" s="150">
        <v>9</v>
      </c>
      <c r="C56" s="158">
        <v>1</v>
      </c>
      <c r="D56" s="161">
        <v>1</v>
      </c>
      <c r="E56" s="161">
        <v>1</v>
      </c>
      <c r="F56" s="161">
        <v>1</v>
      </c>
      <c r="G56" s="161">
        <v>1</v>
      </c>
      <c r="H56" s="161">
        <v>1</v>
      </c>
      <c r="I56" s="161">
        <v>1</v>
      </c>
      <c r="J56" s="161">
        <v>1</v>
      </c>
      <c r="K56" s="148">
        <v>2</v>
      </c>
      <c r="L56" s="161">
        <v>1</v>
      </c>
      <c r="M56" s="161">
        <v>2</v>
      </c>
      <c r="N56" s="161">
        <v>1</v>
      </c>
      <c r="O56" s="161">
        <v>3</v>
      </c>
      <c r="P56" s="161">
        <v>1</v>
      </c>
      <c r="Q56" s="161">
        <v>1</v>
      </c>
      <c r="R56" s="161">
        <v>1</v>
      </c>
      <c r="S56" s="161">
        <v>1</v>
      </c>
      <c r="T56" s="161">
        <v>3</v>
      </c>
      <c r="U56" s="161">
        <v>1</v>
      </c>
      <c r="V56" s="161">
        <v>3</v>
      </c>
      <c r="W56" s="161">
        <v>1</v>
      </c>
      <c r="X56" s="161">
        <v>4</v>
      </c>
      <c r="Y56" s="161">
        <v>3</v>
      </c>
      <c r="Z56" s="161">
        <v>5</v>
      </c>
      <c r="AA56" s="161">
        <v>2</v>
      </c>
      <c r="AB56" s="161">
        <v>8</v>
      </c>
      <c r="AC56" s="161">
        <v>2</v>
      </c>
      <c r="AD56" s="161">
        <v>4</v>
      </c>
      <c r="AE56" s="161">
        <v>3</v>
      </c>
      <c r="AF56" s="158"/>
      <c r="AG56" s="158"/>
      <c r="AH56" s="158"/>
      <c r="AI56" s="158"/>
      <c r="AJ56" s="158"/>
      <c r="AK56" s="158"/>
      <c r="AL56" s="158"/>
      <c r="AM56" s="158"/>
      <c r="AN56" s="158">
        <v>16</v>
      </c>
      <c r="AO56" s="158">
        <v>16</v>
      </c>
      <c r="AP56" s="161">
        <f>AN56*8</f>
        <v>128</v>
      </c>
      <c r="AQ56" s="161">
        <f>AO56*8</f>
        <v>128</v>
      </c>
      <c r="AR56" s="158">
        <v>14</v>
      </c>
      <c r="AS56" s="158"/>
      <c r="AT56" s="158"/>
      <c r="AU56" s="158"/>
      <c r="AV56" s="158"/>
      <c r="AW56" s="158"/>
      <c r="AX56" s="158"/>
      <c r="AY56" s="158"/>
      <c r="AZ56" s="158"/>
      <c r="BA56" s="158"/>
      <c r="BB56" s="158"/>
      <c r="BC56" s="158"/>
    </row>
    <row r="57" spans="1:55" x14ac:dyDescent="0.25">
      <c r="A57" s="161" t="s">
        <v>487</v>
      </c>
      <c r="B57" s="150">
        <v>9</v>
      </c>
      <c r="C57" s="161">
        <v>1</v>
      </c>
      <c r="D57" s="162">
        <v>1</v>
      </c>
      <c r="E57" s="162">
        <v>1</v>
      </c>
      <c r="F57" s="162">
        <v>1</v>
      </c>
      <c r="G57" s="162">
        <v>1</v>
      </c>
      <c r="H57" s="162">
        <v>1</v>
      </c>
      <c r="I57" s="162">
        <v>1</v>
      </c>
      <c r="J57" s="162">
        <v>1</v>
      </c>
      <c r="K57" s="148">
        <v>2</v>
      </c>
      <c r="L57" s="162">
        <v>4</v>
      </c>
      <c r="M57" s="162">
        <v>1</v>
      </c>
      <c r="N57" s="162">
        <v>1</v>
      </c>
      <c r="O57" s="162">
        <v>1</v>
      </c>
      <c r="P57" s="162">
        <v>2</v>
      </c>
      <c r="Q57" s="162">
        <v>1</v>
      </c>
      <c r="R57" s="162">
        <v>3</v>
      </c>
      <c r="S57" s="162">
        <v>1</v>
      </c>
      <c r="T57" s="162">
        <v>1</v>
      </c>
      <c r="U57" s="162">
        <v>4</v>
      </c>
      <c r="V57" s="162">
        <v>2</v>
      </c>
      <c r="W57" s="162">
        <v>1</v>
      </c>
      <c r="X57" s="162">
        <v>1</v>
      </c>
      <c r="Y57" s="162">
        <v>1</v>
      </c>
      <c r="Z57" s="162">
        <v>1</v>
      </c>
      <c r="AA57" s="162">
        <v>9</v>
      </c>
      <c r="AB57" s="162">
        <v>1</v>
      </c>
      <c r="AC57" s="162">
        <v>8</v>
      </c>
      <c r="AD57" s="162">
        <v>1</v>
      </c>
      <c r="AE57" s="161"/>
      <c r="AF57" s="161"/>
      <c r="AG57" s="161"/>
      <c r="AH57" s="161"/>
      <c r="AI57" s="161"/>
      <c r="AJ57" s="161"/>
      <c r="AK57" s="161"/>
      <c r="AL57" s="161"/>
      <c r="AM57" s="161"/>
      <c r="AN57" s="161">
        <v>2</v>
      </c>
      <c r="AO57" s="161">
        <v>2</v>
      </c>
      <c r="AP57" s="162">
        <f>AN57*9</f>
        <v>18</v>
      </c>
      <c r="AQ57" s="162">
        <f>AO57*9</f>
        <v>18</v>
      </c>
      <c r="AR57" s="161">
        <v>15</v>
      </c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</row>
    <row r="58" spans="1:55" x14ac:dyDescent="0.25">
      <c r="A58" s="161" t="s">
        <v>488</v>
      </c>
      <c r="B58" s="150">
        <v>10</v>
      </c>
      <c r="C58" s="161">
        <v>1</v>
      </c>
      <c r="D58" s="162">
        <v>1</v>
      </c>
      <c r="E58" s="162">
        <v>1</v>
      </c>
      <c r="F58" s="162">
        <v>1</v>
      </c>
      <c r="G58" s="162">
        <v>1</v>
      </c>
      <c r="H58" s="162">
        <v>1</v>
      </c>
      <c r="I58" s="162">
        <v>1</v>
      </c>
      <c r="J58" s="162">
        <v>1</v>
      </c>
      <c r="K58" s="162">
        <v>1</v>
      </c>
      <c r="L58" s="133">
        <v>1</v>
      </c>
      <c r="M58" s="162">
        <v>3</v>
      </c>
      <c r="N58" s="162">
        <v>2</v>
      </c>
      <c r="O58" s="162">
        <v>1</v>
      </c>
      <c r="P58" s="162">
        <v>1</v>
      </c>
      <c r="Q58" s="162">
        <v>1</v>
      </c>
      <c r="R58" s="162">
        <v>1</v>
      </c>
      <c r="S58" s="162">
        <v>4</v>
      </c>
      <c r="T58" s="162">
        <v>1</v>
      </c>
      <c r="U58" s="162">
        <v>1</v>
      </c>
      <c r="V58" s="162">
        <v>6</v>
      </c>
      <c r="W58" s="162">
        <v>3</v>
      </c>
      <c r="X58" s="162">
        <v>1</v>
      </c>
      <c r="Y58" s="162">
        <v>4</v>
      </c>
      <c r="Z58" s="162">
        <v>8</v>
      </c>
      <c r="AA58" s="162">
        <v>2</v>
      </c>
      <c r="AB58" s="162">
        <v>3</v>
      </c>
      <c r="AC58" s="162">
        <v>1</v>
      </c>
      <c r="AD58" s="162">
        <v>5</v>
      </c>
      <c r="AE58" s="161"/>
      <c r="AF58" s="161"/>
      <c r="AG58" s="161"/>
      <c r="AH58" s="161"/>
      <c r="AI58" s="161"/>
      <c r="AJ58" s="161"/>
      <c r="AK58" s="161"/>
      <c r="AL58" s="161"/>
      <c r="AM58" s="161"/>
      <c r="AN58" s="161">
        <v>10</v>
      </c>
      <c r="AO58" s="161">
        <v>10</v>
      </c>
      <c r="AP58" s="162">
        <f>AN58*9</f>
        <v>90</v>
      </c>
      <c r="AQ58" s="162">
        <f>AO58*9</f>
        <v>90</v>
      </c>
      <c r="AR58" s="161">
        <v>13</v>
      </c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  <c r="BC58" s="161"/>
    </row>
    <row r="59" spans="1:55" x14ac:dyDescent="0.25">
      <c r="A59" s="162" t="s">
        <v>489</v>
      </c>
      <c r="B59" s="150">
        <v>9</v>
      </c>
      <c r="C59" s="162">
        <v>1</v>
      </c>
      <c r="D59" s="162">
        <v>1</v>
      </c>
      <c r="E59" s="162">
        <v>1</v>
      </c>
      <c r="F59" s="162">
        <v>1</v>
      </c>
      <c r="G59" s="162">
        <v>1</v>
      </c>
      <c r="H59" s="162">
        <v>1</v>
      </c>
      <c r="I59" s="162">
        <v>1</v>
      </c>
      <c r="J59" s="162">
        <v>1</v>
      </c>
      <c r="K59" s="148">
        <v>1</v>
      </c>
      <c r="L59" s="162">
        <v>2</v>
      </c>
      <c r="M59" s="162">
        <v>1</v>
      </c>
      <c r="N59" s="162">
        <v>3</v>
      </c>
      <c r="O59" s="162">
        <v>2</v>
      </c>
      <c r="P59" s="162">
        <v>1</v>
      </c>
      <c r="Q59" s="162">
        <v>1</v>
      </c>
      <c r="R59" s="162">
        <v>4</v>
      </c>
      <c r="S59" s="162">
        <v>1</v>
      </c>
      <c r="T59" s="162">
        <v>1</v>
      </c>
      <c r="U59" s="162">
        <v>1</v>
      </c>
      <c r="V59" s="162">
        <v>2</v>
      </c>
      <c r="W59" s="162">
        <v>1</v>
      </c>
      <c r="X59" s="162">
        <v>2</v>
      </c>
      <c r="Y59" s="162">
        <v>4</v>
      </c>
      <c r="Z59" s="162">
        <v>1</v>
      </c>
      <c r="AA59" s="162">
        <v>1</v>
      </c>
      <c r="AB59" s="162">
        <v>6</v>
      </c>
      <c r="AC59" s="162">
        <v>2</v>
      </c>
      <c r="AD59" s="162">
        <v>6</v>
      </c>
      <c r="AE59" s="162">
        <v>5</v>
      </c>
      <c r="AF59" s="162">
        <v>4</v>
      </c>
      <c r="AG59" s="162">
        <v>7</v>
      </c>
      <c r="AH59" s="162"/>
      <c r="AI59" s="162"/>
      <c r="AJ59" s="162"/>
      <c r="AK59" s="162"/>
      <c r="AL59" s="162"/>
      <c r="AM59" s="162"/>
      <c r="AN59" s="162">
        <v>3</v>
      </c>
      <c r="AO59" s="162">
        <v>3</v>
      </c>
      <c r="AP59" s="162">
        <f>AN59*6</f>
        <v>18</v>
      </c>
      <c r="AQ59" s="162">
        <f>AO59*6</f>
        <v>18</v>
      </c>
      <c r="AR59" s="162">
        <v>16</v>
      </c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</row>
    <row r="60" spans="1:55" x14ac:dyDescent="0.25">
      <c r="A60" s="161" t="s">
        <v>490</v>
      </c>
      <c r="B60" s="150">
        <v>9</v>
      </c>
      <c r="C60" s="161">
        <v>1</v>
      </c>
      <c r="D60" s="163">
        <v>1</v>
      </c>
      <c r="E60" s="163">
        <v>1</v>
      </c>
      <c r="F60" s="163">
        <v>1</v>
      </c>
      <c r="G60" s="163">
        <v>1</v>
      </c>
      <c r="H60" s="163">
        <v>1</v>
      </c>
      <c r="I60" s="163">
        <v>1</v>
      </c>
      <c r="J60" s="163">
        <v>1</v>
      </c>
      <c r="K60" s="148">
        <v>1</v>
      </c>
      <c r="L60" s="163">
        <v>2</v>
      </c>
      <c r="M60" s="163">
        <v>1</v>
      </c>
      <c r="N60" s="163">
        <v>1</v>
      </c>
      <c r="O60" s="163">
        <v>2</v>
      </c>
      <c r="P60" s="163">
        <v>1</v>
      </c>
      <c r="Q60" s="163">
        <v>1</v>
      </c>
      <c r="R60" s="163">
        <v>1</v>
      </c>
      <c r="S60" s="163">
        <v>1</v>
      </c>
      <c r="T60" s="163">
        <v>1</v>
      </c>
      <c r="U60" s="163">
        <v>1</v>
      </c>
      <c r="V60" s="163">
        <v>2</v>
      </c>
      <c r="W60" s="163">
        <v>2</v>
      </c>
      <c r="X60" s="163">
        <v>5</v>
      </c>
      <c r="Y60" s="163">
        <v>4</v>
      </c>
      <c r="Z60" s="163">
        <v>3</v>
      </c>
      <c r="AA60" s="163">
        <v>2</v>
      </c>
      <c r="AB60" s="163">
        <v>1</v>
      </c>
      <c r="AC60" s="163">
        <v>3</v>
      </c>
      <c r="AD60" s="163">
        <v>3</v>
      </c>
      <c r="AE60" s="163">
        <v>3</v>
      </c>
      <c r="AF60" s="163">
        <v>2</v>
      </c>
      <c r="AG60" s="163">
        <v>2</v>
      </c>
      <c r="AH60" s="163">
        <v>1</v>
      </c>
      <c r="AI60" s="163">
        <v>5</v>
      </c>
      <c r="AJ60" s="3">
        <v>1</v>
      </c>
      <c r="AK60" s="163">
        <v>3</v>
      </c>
      <c r="AL60" s="161"/>
      <c r="AM60" s="161"/>
      <c r="AN60" s="161">
        <v>3</v>
      </c>
      <c r="AO60" s="161">
        <v>3</v>
      </c>
      <c r="AP60" s="163">
        <f>AN60*2</f>
        <v>6</v>
      </c>
      <c r="AQ60" s="163">
        <f>AO60*2</f>
        <v>6</v>
      </c>
      <c r="AR60" s="161">
        <v>17</v>
      </c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</row>
    <row r="61" spans="1:55" x14ac:dyDescent="0.25">
      <c r="A61" s="158" t="s">
        <v>491</v>
      </c>
      <c r="B61" s="150">
        <v>9</v>
      </c>
      <c r="C61" s="158">
        <v>1</v>
      </c>
      <c r="D61" s="164">
        <v>1</v>
      </c>
      <c r="E61" s="164">
        <v>1</v>
      </c>
      <c r="F61" s="164">
        <v>1</v>
      </c>
      <c r="G61" s="164">
        <v>1</v>
      </c>
      <c r="H61" s="158">
        <v>2</v>
      </c>
      <c r="I61" s="158">
        <v>1</v>
      </c>
      <c r="J61" s="158">
        <v>1</v>
      </c>
      <c r="K61" s="148">
        <v>1</v>
      </c>
      <c r="L61" s="164">
        <v>1</v>
      </c>
      <c r="M61" s="164">
        <v>1</v>
      </c>
      <c r="N61" s="164">
        <v>1</v>
      </c>
      <c r="O61" s="164">
        <v>1</v>
      </c>
      <c r="P61" s="164">
        <v>1</v>
      </c>
      <c r="Q61" s="164">
        <v>1</v>
      </c>
      <c r="R61" s="164">
        <v>2</v>
      </c>
      <c r="S61" s="164">
        <v>3</v>
      </c>
      <c r="T61" s="164">
        <v>1</v>
      </c>
      <c r="U61" s="164">
        <v>1</v>
      </c>
      <c r="V61" s="164">
        <v>3</v>
      </c>
      <c r="W61" s="164">
        <v>2</v>
      </c>
      <c r="X61" s="164">
        <v>1</v>
      </c>
      <c r="Y61" s="164">
        <v>1</v>
      </c>
      <c r="Z61" s="164">
        <v>1</v>
      </c>
      <c r="AA61" s="164">
        <v>17</v>
      </c>
      <c r="AB61" s="164">
        <v>7</v>
      </c>
      <c r="AC61" s="164">
        <v>1</v>
      </c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>
        <v>5</v>
      </c>
      <c r="AO61" s="164">
        <v>5</v>
      </c>
      <c r="AP61" s="164">
        <f>AN61*10</f>
        <v>50</v>
      </c>
      <c r="AQ61" s="164">
        <f>AO61*10</f>
        <v>50</v>
      </c>
      <c r="AR61" s="158">
        <v>15</v>
      </c>
      <c r="AS61" s="158"/>
      <c r="AT61" s="158"/>
      <c r="AU61" s="158"/>
      <c r="AV61" s="158"/>
      <c r="AW61" s="158"/>
      <c r="AX61" s="158"/>
      <c r="AY61" s="158"/>
      <c r="AZ61" s="158"/>
      <c r="BA61" s="158"/>
      <c r="BB61" s="158"/>
      <c r="BC61" s="158"/>
    </row>
    <row r="62" spans="1:55" x14ac:dyDescent="0.25">
      <c r="A62" s="163" t="s">
        <v>492</v>
      </c>
      <c r="B62" s="150">
        <v>8</v>
      </c>
      <c r="C62" s="163">
        <v>1</v>
      </c>
      <c r="D62" s="163">
        <v>1</v>
      </c>
      <c r="E62" s="163">
        <v>1</v>
      </c>
      <c r="F62" s="163">
        <v>3</v>
      </c>
      <c r="G62" s="163">
        <v>1</v>
      </c>
      <c r="H62" s="165">
        <v>1</v>
      </c>
      <c r="I62" s="165">
        <v>1</v>
      </c>
      <c r="J62" s="133">
        <v>1</v>
      </c>
      <c r="K62" s="165">
        <v>1</v>
      </c>
      <c r="L62" s="165">
        <v>1</v>
      </c>
      <c r="M62" s="165">
        <v>1</v>
      </c>
      <c r="N62" s="165">
        <v>4</v>
      </c>
      <c r="O62" s="165">
        <v>1</v>
      </c>
      <c r="P62" s="165">
        <v>2</v>
      </c>
      <c r="Q62" s="165">
        <v>1</v>
      </c>
      <c r="R62" s="165">
        <v>1</v>
      </c>
      <c r="S62" s="165">
        <v>1</v>
      </c>
      <c r="T62" s="165">
        <v>2</v>
      </c>
      <c r="U62" s="165">
        <v>1</v>
      </c>
      <c r="V62" s="165">
        <v>6</v>
      </c>
      <c r="W62" s="165">
        <v>4</v>
      </c>
      <c r="X62" s="165">
        <v>1</v>
      </c>
      <c r="Y62" s="165">
        <v>1</v>
      </c>
      <c r="Z62" s="165">
        <v>2</v>
      </c>
      <c r="AA62" s="165">
        <v>2</v>
      </c>
      <c r="AB62" s="165">
        <v>5</v>
      </c>
      <c r="AC62" s="165">
        <v>9</v>
      </c>
      <c r="AD62" s="165">
        <v>4</v>
      </c>
      <c r="AE62" s="165">
        <v>3</v>
      </c>
      <c r="AF62" s="163"/>
      <c r="AG62" s="163"/>
      <c r="AH62" s="163"/>
      <c r="AI62" s="163"/>
      <c r="AJ62" s="163"/>
      <c r="AK62" s="163"/>
      <c r="AL62" s="163"/>
      <c r="AM62" s="163"/>
      <c r="AN62" s="163">
        <v>5</v>
      </c>
      <c r="AO62" s="163">
        <v>5</v>
      </c>
      <c r="AP62" s="165">
        <f>AN62*8</f>
        <v>40</v>
      </c>
      <c r="AQ62" s="165">
        <f>AO62*8</f>
        <v>40</v>
      </c>
      <c r="AR62" s="163">
        <v>16</v>
      </c>
      <c r="AS62" s="163"/>
      <c r="AT62" s="163"/>
      <c r="AU62" s="163"/>
      <c r="AV62" s="163"/>
      <c r="AW62" s="163"/>
      <c r="AX62" s="163"/>
      <c r="AY62" s="163"/>
      <c r="AZ62" s="163"/>
      <c r="BA62" s="163"/>
      <c r="BB62" s="163"/>
      <c r="BC62" s="163"/>
    </row>
    <row r="63" spans="1:55" x14ac:dyDescent="0.25">
      <c r="A63" s="164" t="s">
        <v>493</v>
      </c>
      <c r="B63" s="150">
        <v>9</v>
      </c>
      <c r="C63" s="164">
        <v>1</v>
      </c>
      <c r="D63" s="165">
        <v>1</v>
      </c>
      <c r="E63" s="165">
        <v>1</v>
      </c>
      <c r="F63" s="165">
        <v>1</v>
      </c>
      <c r="G63" s="164">
        <v>2</v>
      </c>
      <c r="H63" s="164">
        <v>1</v>
      </c>
      <c r="I63" s="165">
        <v>1</v>
      </c>
      <c r="J63" s="165">
        <v>1</v>
      </c>
      <c r="K63" s="148">
        <v>1</v>
      </c>
      <c r="L63" s="165">
        <v>1</v>
      </c>
      <c r="M63" s="165">
        <v>2</v>
      </c>
      <c r="N63" s="165">
        <v>1</v>
      </c>
      <c r="O63" s="165">
        <v>1</v>
      </c>
      <c r="P63" s="165">
        <v>1</v>
      </c>
      <c r="Q63" s="165">
        <v>2</v>
      </c>
      <c r="R63" s="165">
        <v>1</v>
      </c>
      <c r="S63" s="165">
        <v>1</v>
      </c>
      <c r="T63" s="165">
        <v>3</v>
      </c>
      <c r="U63" s="165">
        <v>2</v>
      </c>
      <c r="V63" s="165">
        <v>1</v>
      </c>
      <c r="W63" s="165">
        <v>4</v>
      </c>
      <c r="X63" s="165">
        <v>2</v>
      </c>
      <c r="Y63" s="165">
        <v>4</v>
      </c>
      <c r="Z63" s="165">
        <v>1</v>
      </c>
      <c r="AA63" s="165">
        <v>1</v>
      </c>
      <c r="AB63" s="165">
        <v>6</v>
      </c>
      <c r="AC63" s="165">
        <v>1</v>
      </c>
      <c r="AD63" s="165">
        <v>1</v>
      </c>
      <c r="AE63" s="165">
        <v>7</v>
      </c>
      <c r="AF63" s="165">
        <v>11</v>
      </c>
      <c r="AG63" s="164"/>
      <c r="AH63" s="164"/>
      <c r="AI63" s="164"/>
      <c r="AJ63" s="164"/>
      <c r="AK63" s="164"/>
      <c r="AL63" s="164"/>
      <c r="AM63" s="164"/>
      <c r="AN63" s="164">
        <v>2</v>
      </c>
      <c r="AO63" s="164">
        <v>2</v>
      </c>
      <c r="AP63" s="165">
        <f>AN63*7</f>
        <v>14</v>
      </c>
      <c r="AQ63" s="165">
        <f>AO63*7</f>
        <v>14</v>
      </c>
      <c r="AR63" s="164">
        <v>16</v>
      </c>
      <c r="AS63" s="164"/>
      <c r="AT63" s="164"/>
      <c r="AU63" s="164"/>
      <c r="AV63" s="164"/>
      <c r="AW63" s="164"/>
      <c r="AX63" s="164"/>
      <c r="AY63" s="164"/>
      <c r="AZ63" s="164"/>
      <c r="BA63" s="164"/>
      <c r="BB63" s="164"/>
      <c r="BC63" s="164"/>
    </row>
    <row r="64" spans="1:55" x14ac:dyDescent="0.25">
      <c r="A64" s="163" t="s">
        <v>494</v>
      </c>
      <c r="B64" s="150">
        <v>10</v>
      </c>
      <c r="C64" s="163">
        <v>1</v>
      </c>
      <c r="D64" s="165">
        <v>1</v>
      </c>
      <c r="E64" s="165">
        <v>1</v>
      </c>
      <c r="F64" s="165">
        <v>1</v>
      </c>
      <c r="G64" s="165">
        <v>1</v>
      </c>
      <c r="H64" s="165">
        <v>1</v>
      </c>
      <c r="I64" s="165">
        <v>1</v>
      </c>
      <c r="J64" s="165">
        <v>1</v>
      </c>
      <c r="K64" s="165">
        <v>1</v>
      </c>
      <c r="L64" s="133">
        <v>1</v>
      </c>
      <c r="M64" s="165">
        <v>2</v>
      </c>
      <c r="N64" s="165">
        <v>3</v>
      </c>
      <c r="O64" s="165">
        <v>2</v>
      </c>
      <c r="P64" s="165">
        <v>1</v>
      </c>
      <c r="Q64" s="165">
        <v>1</v>
      </c>
      <c r="R64" s="165">
        <v>1</v>
      </c>
      <c r="S64" s="165">
        <v>2</v>
      </c>
      <c r="T64" s="165">
        <v>1</v>
      </c>
      <c r="U64" s="165">
        <v>1</v>
      </c>
      <c r="V64" s="165">
        <v>1</v>
      </c>
      <c r="W64" s="165">
        <v>1</v>
      </c>
      <c r="X64" s="165">
        <v>2</v>
      </c>
      <c r="Y64" s="165">
        <v>1</v>
      </c>
      <c r="Z64" s="165">
        <v>2</v>
      </c>
      <c r="AA64" s="165">
        <v>1</v>
      </c>
      <c r="AB64" s="165">
        <v>1</v>
      </c>
      <c r="AC64" s="165">
        <v>4</v>
      </c>
      <c r="AD64" s="165">
        <v>1</v>
      </c>
      <c r="AE64" s="165">
        <v>1</v>
      </c>
      <c r="AF64" s="165">
        <v>12</v>
      </c>
      <c r="AG64" s="165">
        <v>4</v>
      </c>
      <c r="AH64" s="165">
        <v>4</v>
      </c>
      <c r="AI64" s="163"/>
      <c r="AJ64" s="163"/>
      <c r="AK64" s="163"/>
      <c r="AL64" s="163"/>
      <c r="AM64" s="163"/>
      <c r="AN64" s="163">
        <v>3</v>
      </c>
      <c r="AO64" s="163">
        <v>3</v>
      </c>
      <c r="AP64" s="165">
        <f>AN64*5</f>
        <v>15</v>
      </c>
      <c r="AQ64" s="165">
        <f>AO64*5</f>
        <v>15</v>
      </c>
      <c r="AR64" s="163">
        <v>19</v>
      </c>
      <c r="AS64" s="163"/>
      <c r="AT64" s="163"/>
      <c r="AU64" s="163"/>
      <c r="AV64" s="163"/>
      <c r="AW64" s="163"/>
      <c r="AX64" s="163"/>
      <c r="AY64" s="163"/>
      <c r="AZ64" s="163"/>
      <c r="BA64" s="163"/>
      <c r="BB64" s="163"/>
      <c r="BC64" s="163"/>
    </row>
    <row r="65" spans="1:55" x14ac:dyDescent="0.25">
      <c r="A65" s="165" t="s">
        <v>495</v>
      </c>
      <c r="B65" s="150">
        <v>9</v>
      </c>
      <c r="C65" s="165">
        <v>1</v>
      </c>
      <c r="D65" s="165">
        <v>1</v>
      </c>
      <c r="E65" s="165">
        <v>1</v>
      </c>
      <c r="F65" s="165">
        <v>1</v>
      </c>
      <c r="G65" s="165">
        <v>1</v>
      </c>
      <c r="H65" s="165">
        <v>1</v>
      </c>
      <c r="I65" s="165">
        <v>1</v>
      </c>
      <c r="J65" s="165">
        <v>1</v>
      </c>
      <c r="K65" s="148">
        <v>2</v>
      </c>
      <c r="L65" s="165">
        <v>1</v>
      </c>
      <c r="M65" s="165">
        <v>1</v>
      </c>
      <c r="N65" s="165">
        <v>1</v>
      </c>
      <c r="O65" s="165">
        <v>2</v>
      </c>
      <c r="P65" s="165">
        <v>2</v>
      </c>
      <c r="Q65" s="165">
        <v>1</v>
      </c>
      <c r="R65" s="165">
        <v>2</v>
      </c>
      <c r="S65" s="165">
        <v>4</v>
      </c>
      <c r="T65" s="165">
        <v>1</v>
      </c>
      <c r="U65" s="165">
        <v>2</v>
      </c>
      <c r="V65" s="165">
        <v>2</v>
      </c>
      <c r="W65" s="165">
        <v>1</v>
      </c>
      <c r="X65" s="165">
        <v>3</v>
      </c>
      <c r="Y65" s="165">
        <v>1</v>
      </c>
      <c r="Z65" s="165">
        <v>1</v>
      </c>
      <c r="AA65" s="165">
        <v>1</v>
      </c>
      <c r="AB65" s="165">
        <v>1</v>
      </c>
      <c r="AC65" s="165">
        <v>1</v>
      </c>
      <c r="AD65" s="165">
        <v>12</v>
      </c>
      <c r="AE65" s="165">
        <v>6</v>
      </c>
      <c r="AF65" s="165">
        <v>4</v>
      </c>
      <c r="AG65" s="165"/>
      <c r="AH65" s="165"/>
      <c r="AI65" s="165"/>
      <c r="AJ65" s="165"/>
      <c r="AK65" s="165"/>
      <c r="AL65" s="165"/>
      <c r="AM65" s="165"/>
      <c r="AN65" s="165">
        <v>1</v>
      </c>
      <c r="AO65" s="165">
        <v>1</v>
      </c>
      <c r="AP65" s="165">
        <f>AN65*7</f>
        <v>7</v>
      </c>
      <c r="AQ65" s="165">
        <f>AO65*7</f>
        <v>7</v>
      </c>
      <c r="AR65" s="165">
        <v>18</v>
      </c>
      <c r="AS65" s="165"/>
      <c r="AT65" s="165"/>
      <c r="AU65" s="165"/>
      <c r="AV65" s="165"/>
      <c r="AW65" s="165"/>
      <c r="AX65" s="165"/>
      <c r="AY65" s="165"/>
      <c r="AZ65" s="165"/>
      <c r="BA65" s="165"/>
      <c r="BB65" s="165"/>
      <c r="BC65" s="165"/>
    </row>
    <row r="66" spans="1:55" x14ac:dyDescent="0.25">
      <c r="A66" s="165" t="s">
        <v>496</v>
      </c>
      <c r="B66" s="150">
        <v>9</v>
      </c>
      <c r="C66" s="165">
        <v>1</v>
      </c>
      <c r="D66" s="165">
        <v>1</v>
      </c>
      <c r="E66" s="165">
        <v>1</v>
      </c>
      <c r="F66" s="165">
        <v>1</v>
      </c>
      <c r="G66" s="165">
        <v>1</v>
      </c>
      <c r="H66" s="165">
        <v>1</v>
      </c>
      <c r="I66" s="165">
        <v>1</v>
      </c>
      <c r="J66" s="165">
        <v>2</v>
      </c>
      <c r="K66" s="148">
        <v>1</v>
      </c>
      <c r="L66" s="165">
        <v>1</v>
      </c>
      <c r="M66" s="165">
        <v>1</v>
      </c>
      <c r="N66" s="165">
        <v>3</v>
      </c>
      <c r="O66" s="165">
        <v>1</v>
      </c>
      <c r="P66" s="165">
        <v>1</v>
      </c>
      <c r="Q66" s="165">
        <v>2</v>
      </c>
      <c r="R66" s="165">
        <v>2</v>
      </c>
      <c r="S66" s="165">
        <v>1</v>
      </c>
      <c r="T66" s="165">
        <v>1</v>
      </c>
      <c r="U66" s="165">
        <v>1</v>
      </c>
      <c r="V66" s="165">
        <v>1</v>
      </c>
      <c r="W66" s="165">
        <v>3</v>
      </c>
      <c r="X66" s="165">
        <v>1</v>
      </c>
      <c r="Y66" s="165">
        <v>1</v>
      </c>
      <c r="Z66" s="165">
        <v>3</v>
      </c>
      <c r="AA66" s="165">
        <v>9</v>
      </c>
      <c r="AB66" s="165">
        <v>1</v>
      </c>
      <c r="AC66" s="165">
        <v>8</v>
      </c>
      <c r="AD66" s="165">
        <v>8</v>
      </c>
      <c r="AE66" s="165">
        <v>2</v>
      </c>
      <c r="AF66" s="165">
        <v>2</v>
      </c>
      <c r="AG66" s="165"/>
      <c r="AH66" s="165"/>
      <c r="AI66" s="165"/>
      <c r="AJ66" s="165"/>
      <c r="AK66" s="165"/>
      <c r="AL66" s="165"/>
      <c r="AM66" s="165"/>
      <c r="AN66" s="165">
        <v>0</v>
      </c>
      <c r="AO66" s="165">
        <v>0</v>
      </c>
      <c r="AP66" s="165">
        <f>AN66*7</f>
        <v>0</v>
      </c>
      <c r="AQ66" s="165">
        <f>AO66*7</f>
        <v>0</v>
      </c>
      <c r="AR66" s="165">
        <v>15</v>
      </c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</row>
    <row r="67" spans="1:55" x14ac:dyDescent="0.25">
      <c r="A67" s="163" t="s">
        <v>497</v>
      </c>
      <c r="B67" s="150">
        <v>9</v>
      </c>
      <c r="C67" s="163">
        <v>1</v>
      </c>
      <c r="D67" s="165">
        <v>1</v>
      </c>
      <c r="E67" s="165">
        <v>1</v>
      </c>
      <c r="F67" s="165">
        <v>1</v>
      </c>
      <c r="G67" s="165">
        <v>1</v>
      </c>
      <c r="H67" s="165">
        <v>1</v>
      </c>
      <c r="I67" s="165">
        <v>1</v>
      </c>
      <c r="J67" s="165">
        <v>1</v>
      </c>
      <c r="K67" s="148">
        <v>2</v>
      </c>
      <c r="L67" s="165">
        <v>1</v>
      </c>
      <c r="M67" s="165">
        <v>1</v>
      </c>
      <c r="N67" s="165">
        <v>1</v>
      </c>
      <c r="O67" s="165">
        <v>1</v>
      </c>
      <c r="P67" s="165">
        <v>1</v>
      </c>
      <c r="Q67" s="165">
        <v>1</v>
      </c>
      <c r="R67" s="165">
        <v>3</v>
      </c>
      <c r="S67" s="165">
        <v>2</v>
      </c>
      <c r="T67" s="165">
        <v>2</v>
      </c>
      <c r="U67" s="165">
        <v>1</v>
      </c>
      <c r="V67" s="165">
        <v>5</v>
      </c>
      <c r="W67" s="165">
        <v>1</v>
      </c>
      <c r="X67" s="165">
        <v>8</v>
      </c>
      <c r="Y67" s="165">
        <v>2</v>
      </c>
      <c r="Z67" s="165">
        <v>4</v>
      </c>
      <c r="AA67" s="165">
        <v>3</v>
      </c>
      <c r="AB67" s="165">
        <v>3</v>
      </c>
      <c r="AC67" s="165">
        <v>1</v>
      </c>
      <c r="AD67" s="165">
        <v>1</v>
      </c>
      <c r="AE67" s="165">
        <v>1</v>
      </c>
      <c r="AF67" s="165">
        <v>4</v>
      </c>
      <c r="AG67" s="165">
        <v>1</v>
      </c>
      <c r="AH67" s="165">
        <v>3</v>
      </c>
      <c r="AI67" s="165">
        <v>6</v>
      </c>
      <c r="AJ67" s="163"/>
      <c r="AK67" s="163"/>
      <c r="AL67" s="163"/>
      <c r="AM67" s="163"/>
      <c r="AN67" s="163">
        <v>1</v>
      </c>
      <c r="AO67" s="163">
        <v>1</v>
      </c>
      <c r="AP67" s="165">
        <f>AN67*4</f>
        <v>4</v>
      </c>
      <c r="AQ67" s="165">
        <f>AO67*4</f>
        <v>4</v>
      </c>
      <c r="AR67" s="163">
        <v>14</v>
      </c>
      <c r="AS67" s="163"/>
      <c r="AT67" s="163"/>
      <c r="AU67" s="163"/>
      <c r="AV67" s="163"/>
      <c r="AW67" s="163"/>
      <c r="AX67" s="163"/>
      <c r="AY67" s="163"/>
      <c r="AZ67" s="163"/>
      <c r="BA67" s="163"/>
      <c r="BB67" s="163"/>
      <c r="BC67" s="163"/>
    </row>
    <row r="68" spans="1:55" x14ac:dyDescent="0.25">
      <c r="A68" s="143" t="s">
        <v>498</v>
      </c>
      <c r="B68" s="150">
        <v>8</v>
      </c>
      <c r="C68" s="143">
        <v>1</v>
      </c>
      <c r="D68" s="165">
        <v>1</v>
      </c>
      <c r="E68" s="165">
        <v>1</v>
      </c>
      <c r="F68" s="165">
        <v>1</v>
      </c>
      <c r="G68" s="143">
        <v>2</v>
      </c>
      <c r="H68" s="143">
        <v>1</v>
      </c>
      <c r="I68" s="143">
        <v>2</v>
      </c>
      <c r="J68" s="133">
        <v>1</v>
      </c>
      <c r="K68" s="165">
        <v>1</v>
      </c>
      <c r="L68" s="165">
        <v>1</v>
      </c>
      <c r="M68" s="165">
        <v>1</v>
      </c>
      <c r="N68" s="165">
        <v>2</v>
      </c>
      <c r="O68" s="165">
        <v>1</v>
      </c>
      <c r="P68" s="165">
        <v>1</v>
      </c>
      <c r="Q68" s="165">
        <v>1</v>
      </c>
      <c r="R68" s="165">
        <v>1</v>
      </c>
      <c r="S68" s="165">
        <v>2</v>
      </c>
      <c r="T68" s="165">
        <v>1</v>
      </c>
      <c r="U68" s="165">
        <v>3</v>
      </c>
      <c r="V68" s="165">
        <v>1</v>
      </c>
      <c r="W68" s="165">
        <v>6</v>
      </c>
      <c r="X68" s="165">
        <v>4</v>
      </c>
      <c r="Y68" s="165">
        <v>1</v>
      </c>
      <c r="Z68" s="165">
        <v>2</v>
      </c>
      <c r="AA68" s="165">
        <v>1</v>
      </c>
      <c r="AB68" s="165">
        <v>2</v>
      </c>
      <c r="AC68" s="165">
        <v>2</v>
      </c>
      <c r="AD68" s="165">
        <v>6</v>
      </c>
      <c r="AE68" s="165">
        <v>4</v>
      </c>
      <c r="AF68" s="165">
        <v>3</v>
      </c>
      <c r="AG68" s="165">
        <v>2</v>
      </c>
      <c r="AH68" s="143"/>
      <c r="AI68" s="143"/>
      <c r="AJ68" s="143"/>
      <c r="AK68" s="143"/>
      <c r="AL68" s="143"/>
      <c r="AM68" s="143"/>
      <c r="AN68" s="143">
        <v>6</v>
      </c>
      <c r="AO68" s="143">
        <v>6</v>
      </c>
      <c r="AP68" s="165">
        <f>AN68*6</f>
        <v>36</v>
      </c>
      <c r="AQ68" s="165">
        <f>AO68*6</f>
        <v>36</v>
      </c>
      <c r="AR68" s="143">
        <v>17</v>
      </c>
      <c r="AS68" s="143"/>
      <c r="AT68" s="143"/>
      <c r="AU68" s="143"/>
      <c r="AV68" s="143"/>
      <c r="AW68" s="143"/>
      <c r="AX68" s="143"/>
      <c r="AY68" s="143"/>
      <c r="AZ68" s="143"/>
      <c r="BA68" s="143"/>
      <c r="BB68" s="143"/>
      <c r="BC68" s="143"/>
    </row>
    <row r="69" spans="1:55" x14ac:dyDescent="0.25">
      <c r="A69" s="165" t="s">
        <v>499</v>
      </c>
      <c r="B69" s="150">
        <v>7</v>
      </c>
      <c r="C69" s="165">
        <v>1</v>
      </c>
      <c r="D69" s="166">
        <v>1</v>
      </c>
      <c r="E69" s="166">
        <v>1</v>
      </c>
      <c r="F69" s="166">
        <v>1</v>
      </c>
      <c r="G69" s="165">
        <v>2</v>
      </c>
      <c r="H69" s="165">
        <v>2</v>
      </c>
      <c r="I69" s="133">
        <v>2</v>
      </c>
      <c r="J69" s="166">
        <v>1</v>
      </c>
      <c r="K69" s="166">
        <v>1</v>
      </c>
      <c r="L69" s="166">
        <v>2</v>
      </c>
      <c r="M69" s="166">
        <v>2</v>
      </c>
      <c r="N69" s="166">
        <v>2</v>
      </c>
      <c r="O69" s="166">
        <v>1</v>
      </c>
      <c r="P69" s="166">
        <v>1</v>
      </c>
      <c r="Q69" s="166">
        <v>2</v>
      </c>
      <c r="R69" s="166">
        <v>1</v>
      </c>
      <c r="S69" s="166">
        <v>3</v>
      </c>
      <c r="T69" s="166">
        <v>2</v>
      </c>
      <c r="U69" s="166">
        <v>1</v>
      </c>
      <c r="V69" s="166">
        <v>1</v>
      </c>
      <c r="W69" s="166">
        <v>1</v>
      </c>
      <c r="X69" s="166">
        <v>1</v>
      </c>
      <c r="Y69" s="166">
        <v>1</v>
      </c>
      <c r="Z69" s="166">
        <v>5</v>
      </c>
      <c r="AA69" s="166">
        <v>1</v>
      </c>
      <c r="AB69" s="166">
        <v>4</v>
      </c>
      <c r="AC69" s="166">
        <v>2</v>
      </c>
      <c r="AD69" s="166">
        <v>4</v>
      </c>
      <c r="AE69" s="166">
        <v>5</v>
      </c>
      <c r="AF69" s="166">
        <v>4</v>
      </c>
      <c r="AG69" s="166">
        <v>2</v>
      </c>
      <c r="AH69" s="166">
        <v>4</v>
      </c>
      <c r="AI69" s="165"/>
      <c r="AJ69" s="165"/>
      <c r="AK69" s="165"/>
      <c r="AL69" s="165"/>
      <c r="AM69" s="165"/>
      <c r="AN69" s="165">
        <v>4</v>
      </c>
      <c r="AO69" s="165">
        <v>4</v>
      </c>
      <c r="AP69" s="166">
        <f>AN69*5</f>
        <v>20</v>
      </c>
      <c r="AQ69" s="166">
        <f>AO69*5</f>
        <v>20</v>
      </c>
      <c r="AR69" s="165">
        <v>18</v>
      </c>
      <c r="AS69" s="165"/>
      <c r="AT69" s="165"/>
      <c r="AU69" s="165"/>
      <c r="AV69" s="165"/>
      <c r="AW69" s="165"/>
      <c r="AX69" s="165"/>
      <c r="AY69" s="165"/>
      <c r="AZ69" s="165"/>
      <c r="BA69" s="165"/>
      <c r="BB69" s="165"/>
      <c r="BC69" s="165"/>
    </row>
    <row r="70" spans="1:55" x14ac:dyDescent="0.25">
      <c r="A70" s="165"/>
      <c r="B70" s="150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  <c r="AA70" s="165"/>
      <c r="AB70" s="165"/>
      <c r="AC70" s="165"/>
      <c r="AD70" s="165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  <c r="AS70" s="165"/>
      <c r="AT70" s="165"/>
      <c r="AU70" s="165"/>
      <c r="AV70" s="165"/>
      <c r="AW70" s="165"/>
      <c r="AX70" s="165"/>
      <c r="AY70" s="165"/>
      <c r="AZ70" s="165"/>
      <c r="BA70" s="165"/>
      <c r="BB70" s="165"/>
      <c r="BC70" s="165"/>
    </row>
    <row r="71" spans="1:55" x14ac:dyDescent="0.25">
      <c r="A71" s="165"/>
      <c r="B71" s="150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  <c r="AS71" s="165"/>
      <c r="AT71" s="165"/>
      <c r="AU71" s="165"/>
      <c r="AV71" s="165"/>
      <c r="AW71" s="165"/>
      <c r="AX71" s="165"/>
      <c r="AY71" s="165"/>
      <c r="AZ71" s="165"/>
      <c r="BA71" s="165"/>
      <c r="BB71" s="165"/>
      <c r="BC71" s="165"/>
    </row>
    <row r="72" spans="1:55" x14ac:dyDescent="0.25">
      <c r="B72" s="150"/>
    </row>
    <row r="73" spans="1:55" x14ac:dyDescent="0.25">
      <c r="B73" s="150"/>
    </row>
    <row r="74" spans="1:55" x14ac:dyDescent="0.25">
      <c r="A74" s="130" t="s">
        <v>21</v>
      </c>
      <c r="B74" s="150"/>
      <c r="C74" s="130">
        <f t="shared" ref="C74:S74" si="0">COUNT(C2:C73)</f>
        <v>68</v>
      </c>
      <c r="D74" s="130">
        <f t="shared" si="0"/>
        <v>68</v>
      </c>
      <c r="E74" s="130">
        <f t="shared" si="0"/>
        <v>68</v>
      </c>
      <c r="F74" s="130">
        <f t="shared" si="0"/>
        <v>68</v>
      </c>
      <c r="G74" s="130">
        <f t="shared" si="0"/>
        <v>68</v>
      </c>
      <c r="H74" s="130">
        <f t="shared" si="0"/>
        <v>68</v>
      </c>
      <c r="I74" s="130">
        <f t="shared" si="0"/>
        <v>68</v>
      </c>
      <c r="J74" s="130">
        <f t="shared" si="0"/>
        <v>68</v>
      </c>
      <c r="K74" s="130">
        <f t="shared" si="0"/>
        <v>68</v>
      </c>
      <c r="L74" s="130">
        <f t="shared" si="0"/>
        <v>68</v>
      </c>
      <c r="M74" s="130">
        <f t="shared" si="0"/>
        <v>68</v>
      </c>
      <c r="N74" s="130">
        <f t="shared" si="0"/>
        <v>68</v>
      </c>
      <c r="O74" s="130">
        <f t="shared" si="0"/>
        <v>68</v>
      </c>
      <c r="P74" s="130">
        <f t="shared" si="0"/>
        <v>68</v>
      </c>
      <c r="Q74" s="130">
        <f t="shared" si="0"/>
        <v>68</v>
      </c>
      <c r="R74" s="130">
        <f t="shared" si="0"/>
        <v>68</v>
      </c>
      <c r="S74" s="130">
        <f t="shared" si="0"/>
        <v>68</v>
      </c>
      <c r="T74" s="130">
        <f t="shared" ref="T74:AM74" si="1">COUNT(T2:T73)</f>
        <v>68</v>
      </c>
      <c r="U74" s="130">
        <f t="shared" si="1"/>
        <v>68</v>
      </c>
      <c r="V74" s="130">
        <f t="shared" si="1"/>
        <v>68</v>
      </c>
      <c r="W74" s="130">
        <f t="shared" si="1"/>
        <v>68</v>
      </c>
      <c r="X74" s="130">
        <f t="shared" si="1"/>
        <v>68</v>
      </c>
      <c r="Y74" s="130">
        <f t="shared" si="1"/>
        <v>68</v>
      </c>
      <c r="Z74" s="130">
        <f t="shared" si="1"/>
        <v>68</v>
      </c>
      <c r="AA74" s="130">
        <f t="shared" si="1"/>
        <v>68</v>
      </c>
      <c r="AB74" s="130">
        <f t="shared" si="1"/>
        <v>68</v>
      </c>
      <c r="AC74" s="130">
        <f t="shared" si="1"/>
        <v>66</v>
      </c>
      <c r="AD74" s="130">
        <f t="shared" si="1"/>
        <v>65</v>
      </c>
      <c r="AE74" s="130">
        <f t="shared" si="1"/>
        <v>58</v>
      </c>
      <c r="AF74" s="130">
        <f t="shared" si="1"/>
        <v>50</v>
      </c>
      <c r="AG74" s="130">
        <f t="shared" si="1"/>
        <v>42</v>
      </c>
      <c r="AH74" s="130">
        <f t="shared" si="1"/>
        <v>32</v>
      </c>
      <c r="AI74" s="130">
        <f t="shared" si="1"/>
        <v>23</v>
      </c>
      <c r="AJ74" s="130">
        <f t="shared" si="1"/>
        <v>9</v>
      </c>
      <c r="AK74" s="130">
        <f t="shared" si="1"/>
        <v>3</v>
      </c>
      <c r="AL74" s="130">
        <f t="shared" si="1"/>
        <v>0</v>
      </c>
      <c r="AM74" s="130">
        <f t="shared" si="1"/>
        <v>0</v>
      </c>
    </row>
    <row r="75" spans="1:55" x14ac:dyDescent="0.25">
      <c r="A75" s="130" t="s">
        <v>118</v>
      </c>
      <c r="C75" s="130">
        <v>1</v>
      </c>
      <c r="D75" s="130">
        <v>2</v>
      </c>
      <c r="E75" s="130">
        <v>3</v>
      </c>
      <c r="F75" s="130">
        <v>4</v>
      </c>
      <c r="G75" s="130">
        <v>5</v>
      </c>
      <c r="H75" s="130">
        <v>6</v>
      </c>
      <c r="I75" s="130">
        <v>7</v>
      </c>
      <c r="J75" s="130">
        <v>8</v>
      </c>
      <c r="K75" s="130">
        <v>9</v>
      </c>
      <c r="L75" s="130">
        <v>10</v>
      </c>
      <c r="M75" s="130">
        <v>11</v>
      </c>
      <c r="N75" s="130">
        <v>12</v>
      </c>
      <c r="O75" s="130">
        <v>13</v>
      </c>
      <c r="P75" s="130">
        <v>14</v>
      </c>
      <c r="Q75" s="130">
        <v>15</v>
      </c>
      <c r="R75" s="130">
        <v>16</v>
      </c>
      <c r="S75" s="130">
        <v>17</v>
      </c>
      <c r="T75" s="130">
        <v>18</v>
      </c>
      <c r="U75" s="130">
        <v>19</v>
      </c>
      <c r="V75" s="130">
        <v>20</v>
      </c>
      <c r="W75" s="130">
        <v>21</v>
      </c>
      <c r="X75" s="130">
        <v>22</v>
      </c>
      <c r="Y75" s="130">
        <v>23</v>
      </c>
      <c r="Z75" s="130">
        <v>24</v>
      </c>
      <c r="AA75" s="130">
        <v>25</v>
      </c>
      <c r="AB75" s="130">
        <v>26</v>
      </c>
      <c r="AC75" s="130">
        <v>27</v>
      </c>
      <c r="AD75" s="130">
        <v>28</v>
      </c>
      <c r="AE75" s="130">
        <v>29</v>
      </c>
      <c r="AF75" s="130">
        <v>30</v>
      </c>
      <c r="AG75" s="130">
        <v>31</v>
      </c>
      <c r="AH75" s="130">
        <v>32</v>
      </c>
      <c r="AI75" s="130">
        <v>33</v>
      </c>
      <c r="AJ75" s="130">
        <v>34</v>
      </c>
      <c r="AK75" s="130">
        <v>35</v>
      </c>
      <c r="AL75" s="130">
        <v>36</v>
      </c>
      <c r="AM75" s="130">
        <v>37</v>
      </c>
    </row>
    <row r="77" spans="1:55" x14ac:dyDescent="0.25">
      <c r="A77" s="130" t="s">
        <v>274</v>
      </c>
      <c r="C77" s="130">
        <f t="shared" ref="C77:S77" si="2">AVERAGE(C2:C73)</f>
        <v>1</v>
      </c>
      <c r="D77" s="130">
        <f t="shared" si="2"/>
        <v>1.0147058823529411</v>
      </c>
      <c r="E77" s="130">
        <f t="shared" si="2"/>
        <v>1.0294117647058822</v>
      </c>
      <c r="F77" s="130">
        <f t="shared" si="2"/>
        <v>1.088235294117647</v>
      </c>
      <c r="G77" s="130">
        <f t="shared" si="2"/>
        <v>1.161764705882353</v>
      </c>
      <c r="H77" s="130">
        <f t="shared" si="2"/>
        <v>1.2205882352941178</v>
      </c>
      <c r="I77" s="130">
        <f t="shared" si="2"/>
        <v>1.2205882352941178</v>
      </c>
      <c r="J77" s="130">
        <f t="shared" si="2"/>
        <v>1.2058823529411764</v>
      </c>
      <c r="K77" s="130">
        <f t="shared" si="2"/>
        <v>1.2647058823529411</v>
      </c>
      <c r="L77" s="130">
        <f t="shared" si="2"/>
        <v>1.2941176470588236</v>
      </c>
      <c r="M77" s="130">
        <f t="shared" si="2"/>
        <v>1.3529411764705883</v>
      </c>
      <c r="N77" s="130">
        <f t="shared" si="2"/>
        <v>1.6764705882352942</v>
      </c>
      <c r="O77" s="130">
        <f t="shared" si="2"/>
        <v>1.5441176470588236</v>
      </c>
      <c r="P77" s="130">
        <f t="shared" si="2"/>
        <v>1.5147058823529411</v>
      </c>
      <c r="Q77" s="130">
        <f t="shared" si="2"/>
        <v>1.5588235294117647</v>
      </c>
      <c r="R77" s="130">
        <f t="shared" si="2"/>
        <v>1.6764705882352942</v>
      </c>
      <c r="S77" s="130">
        <f t="shared" si="2"/>
        <v>1.7205882352941178</v>
      </c>
      <c r="T77" s="130">
        <f t="shared" ref="T77:AM77" si="3">AVERAGE(T2:T73)</f>
        <v>1.8823529411764706</v>
      </c>
      <c r="U77" s="130">
        <f t="shared" si="3"/>
        <v>1.8823529411764706</v>
      </c>
      <c r="V77" s="130">
        <f t="shared" si="3"/>
        <v>2.2941176470588234</v>
      </c>
      <c r="W77" s="130">
        <f t="shared" si="3"/>
        <v>2.75</v>
      </c>
      <c r="X77" s="130">
        <f t="shared" si="3"/>
        <v>2.4411764705882355</v>
      </c>
      <c r="Y77" s="130">
        <f t="shared" si="3"/>
        <v>2.1764705882352939</v>
      </c>
      <c r="Z77" s="130">
        <f t="shared" si="3"/>
        <v>2.5294117647058822</v>
      </c>
      <c r="AA77" s="130">
        <f t="shared" si="3"/>
        <v>3.1176470588235294</v>
      </c>
      <c r="AB77" s="130">
        <f t="shared" si="3"/>
        <v>3.4411764705882355</v>
      </c>
      <c r="AC77" s="130">
        <f t="shared" si="3"/>
        <v>3.3787878787878789</v>
      </c>
      <c r="AD77" s="130">
        <f t="shared" si="3"/>
        <v>3.5846153846153848</v>
      </c>
      <c r="AE77" s="130">
        <f t="shared" si="3"/>
        <v>4.3103448275862073</v>
      </c>
      <c r="AF77" s="130">
        <f t="shared" si="3"/>
        <v>3.98</v>
      </c>
      <c r="AG77" s="130">
        <f t="shared" si="3"/>
        <v>4.0238095238095237</v>
      </c>
      <c r="AH77" s="130">
        <f t="shared" si="3"/>
        <v>4.1875</v>
      </c>
      <c r="AI77" s="130">
        <f t="shared" si="3"/>
        <v>5.2173913043478262</v>
      </c>
      <c r="AJ77" s="130">
        <f t="shared" si="3"/>
        <v>2.2222222222222223</v>
      </c>
      <c r="AK77" s="130">
        <f t="shared" si="3"/>
        <v>2.3333333333333335</v>
      </c>
      <c r="AL77" s="130" t="e">
        <f t="shared" si="3"/>
        <v>#DIV/0!</v>
      </c>
      <c r="AM77" s="130" t="e">
        <f t="shared" si="3"/>
        <v>#DIV/0!</v>
      </c>
    </row>
    <row r="79" spans="1:55" x14ac:dyDescent="0.25">
      <c r="A79" s="130" t="s">
        <v>275</v>
      </c>
      <c r="C79" s="130">
        <f t="shared" ref="C79:S79" si="4">MAX(C2:C73)</f>
        <v>1</v>
      </c>
      <c r="D79" s="130">
        <f t="shared" si="4"/>
        <v>2</v>
      </c>
      <c r="E79" s="130">
        <f t="shared" si="4"/>
        <v>3</v>
      </c>
      <c r="F79" s="130">
        <f t="shared" si="4"/>
        <v>3</v>
      </c>
      <c r="G79" s="130">
        <f t="shared" si="4"/>
        <v>3</v>
      </c>
      <c r="H79" s="130">
        <f t="shared" si="4"/>
        <v>3</v>
      </c>
      <c r="I79" s="130">
        <f t="shared" si="4"/>
        <v>4</v>
      </c>
      <c r="J79" s="130">
        <f t="shared" si="4"/>
        <v>2</v>
      </c>
      <c r="K79" s="130">
        <f t="shared" si="4"/>
        <v>4</v>
      </c>
      <c r="L79" s="130">
        <f t="shared" si="4"/>
        <v>4</v>
      </c>
      <c r="M79" s="130">
        <f t="shared" si="4"/>
        <v>3</v>
      </c>
      <c r="N79" s="130">
        <f t="shared" si="4"/>
        <v>5</v>
      </c>
      <c r="O79" s="130">
        <f t="shared" si="4"/>
        <v>4</v>
      </c>
      <c r="P79" s="130">
        <f t="shared" si="4"/>
        <v>6</v>
      </c>
      <c r="Q79" s="130">
        <f t="shared" si="4"/>
        <v>6</v>
      </c>
      <c r="R79" s="130">
        <f t="shared" si="4"/>
        <v>6</v>
      </c>
      <c r="S79" s="130">
        <f t="shared" si="4"/>
        <v>7</v>
      </c>
      <c r="T79" s="130">
        <f t="shared" ref="T79:AM79" si="5">MAX(T2:T73)</f>
        <v>6</v>
      </c>
      <c r="U79" s="130">
        <f t="shared" si="5"/>
        <v>13</v>
      </c>
      <c r="V79" s="130">
        <f t="shared" si="5"/>
        <v>7</v>
      </c>
      <c r="W79" s="130">
        <f t="shared" si="5"/>
        <v>13</v>
      </c>
      <c r="X79" s="130">
        <f t="shared" si="5"/>
        <v>8</v>
      </c>
      <c r="Y79" s="130">
        <f t="shared" si="5"/>
        <v>8</v>
      </c>
      <c r="Z79" s="130">
        <f t="shared" si="5"/>
        <v>8</v>
      </c>
      <c r="AA79" s="130">
        <f t="shared" si="5"/>
        <v>17</v>
      </c>
      <c r="AB79" s="130">
        <f t="shared" si="5"/>
        <v>16</v>
      </c>
      <c r="AC79" s="130">
        <f t="shared" si="5"/>
        <v>10</v>
      </c>
      <c r="AD79" s="130">
        <f t="shared" si="5"/>
        <v>12</v>
      </c>
      <c r="AE79" s="130">
        <f t="shared" si="5"/>
        <v>15</v>
      </c>
      <c r="AF79" s="130">
        <f t="shared" si="5"/>
        <v>12</v>
      </c>
      <c r="AG79" s="130">
        <f t="shared" si="5"/>
        <v>18</v>
      </c>
      <c r="AH79" s="130">
        <f t="shared" si="5"/>
        <v>14</v>
      </c>
      <c r="AI79" s="130">
        <f t="shared" si="5"/>
        <v>20</v>
      </c>
      <c r="AJ79" s="130">
        <f t="shared" si="5"/>
        <v>6</v>
      </c>
      <c r="AK79" s="130">
        <f t="shared" si="5"/>
        <v>3</v>
      </c>
      <c r="AL79" s="130">
        <f t="shared" si="5"/>
        <v>0</v>
      </c>
      <c r="AM79" s="130">
        <f t="shared" si="5"/>
        <v>0</v>
      </c>
    </row>
    <row r="81" spans="1:56" ht="45" x14ac:dyDescent="0.25">
      <c r="A81" s="129" t="s">
        <v>441</v>
      </c>
      <c r="AR81" s="130">
        <f>AVERAGE(AR2:AR73)</f>
        <v>15.544117647058824</v>
      </c>
    </row>
    <row r="83" spans="1:56" x14ac:dyDescent="0.25">
      <c r="A83" s="130" t="s">
        <v>103</v>
      </c>
      <c r="C83" s="130">
        <f t="shared" ref="C83:S83" si="6">SUM(C2:C73)</f>
        <v>68</v>
      </c>
      <c r="D83" s="130">
        <f t="shared" si="6"/>
        <v>69</v>
      </c>
      <c r="E83" s="130">
        <f t="shared" si="6"/>
        <v>70</v>
      </c>
      <c r="F83" s="130">
        <f t="shared" si="6"/>
        <v>74</v>
      </c>
      <c r="G83" s="130">
        <f t="shared" si="6"/>
        <v>79</v>
      </c>
      <c r="H83" s="130">
        <f t="shared" si="6"/>
        <v>83</v>
      </c>
      <c r="I83" s="130">
        <f t="shared" si="6"/>
        <v>83</v>
      </c>
      <c r="J83" s="130">
        <f t="shared" si="6"/>
        <v>82</v>
      </c>
      <c r="K83" s="130">
        <f t="shared" si="6"/>
        <v>86</v>
      </c>
      <c r="L83" s="130">
        <f t="shared" si="6"/>
        <v>88</v>
      </c>
      <c r="M83" s="130">
        <f t="shared" si="6"/>
        <v>92</v>
      </c>
      <c r="N83" s="130">
        <f t="shared" si="6"/>
        <v>114</v>
      </c>
      <c r="O83" s="130">
        <f t="shared" si="6"/>
        <v>105</v>
      </c>
      <c r="P83" s="130">
        <f t="shared" si="6"/>
        <v>103</v>
      </c>
      <c r="Q83" s="130">
        <f t="shared" si="6"/>
        <v>106</v>
      </c>
      <c r="R83" s="130">
        <f t="shared" si="6"/>
        <v>114</v>
      </c>
      <c r="S83" s="130">
        <f t="shared" si="6"/>
        <v>117</v>
      </c>
      <c r="T83" s="130">
        <f t="shared" ref="T83:AM83" si="7">SUM(T2:T73)</f>
        <v>128</v>
      </c>
      <c r="U83" s="130">
        <f t="shared" si="7"/>
        <v>128</v>
      </c>
      <c r="V83" s="130">
        <f t="shared" si="7"/>
        <v>156</v>
      </c>
      <c r="W83" s="130">
        <f t="shared" si="7"/>
        <v>187</v>
      </c>
      <c r="X83" s="130">
        <f t="shared" si="7"/>
        <v>166</v>
      </c>
      <c r="Y83" s="130">
        <f t="shared" si="7"/>
        <v>148</v>
      </c>
      <c r="Z83" s="130">
        <f t="shared" si="7"/>
        <v>172</v>
      </c>
      <c r="AA83" s="130">
        <f t="shared" si="7"/>
        <v>212</v>
      </c>
      <c r="AB83" s="130">
        <f t="shared" si="7"/>
        <v>234</v>
      </c>
      <c r="AC83" s="130">
        <f t="shared" si="7"/>
        <v>223</v>
      </c>
      <c r="AD83" s="130">
        <f t="shared" si="7"/>
        <v>233</v>
      </c>
      <c r="AE83" s="130">
        <f t="shared" si="7"/>
        <v>250</v>
      </c>
      <c r="AF83" s="130">
        <f t="shared" si="7"/>
        <v>199</v>
      </c>
      <c r="AG83" s="130">
        <f t="shared" si="7"/>
        <v>169</v>
      </c>
      <c r="AH83" s="130">
        <f t="shared" si="7"/>
        <v>134</v>
      </c>
      <c r="AI83" s="130">
        <f t="shared" si="7"/>
        <v>120</v>
      </c>
      <c r="AJ83" s="130">
        <f t="shared" si="7"/>
        <v>20</v>
      </c>
      <c r="AK83" s="130">
        <f t="shared" si="7"/>
        <v>7</v>
      </c>
      <c r="AL83" s="130">
        <f t="shared" si="7"/>
        <v>0</v>
      </c>
      <c r="AM83" s="130">
        <f t="shared" si="7"/>
        <v>0</v>
      </c>
      <c r="AP83" s="6" t="s">
        <v>456</v>
      </c>
      <c r="AQ83" s="6" t="s">
        <v>456</v>
      </c>
      <c r="AT83" s="130" t="s">
        <v>443</v>
      </c>
    </row>
    <row r="84" spans="1:56" x14ac:dyDescent="0.25">
      <c r="AB84" s="131">
        <f>AB74*36-(AB83*12)</f>
        <v>-360</v>
      </c>
      <c r="AC84" s="131">
        <f>AC74*36-(AC83*11)</f>
        <v>-77</v>
      </c>
      <c r="AD84" s="131">
        <f>AD74*36-(AD83*10)</f>
        <v>10</v>
      </c>
      <c r="AE84" s="130">
        <f>AE74*36-(AE83*9)</f>
        <v>-162</v>
      </c>
      <c r="AF84" s="130">
        <f>AF74*36-(AF83*8)</f>
        <v>208</v>
      </c>
      <c r="AG84" s="130">
        <f>AG74*36-(AG83*7)</f>
        <v>329</v>
      </c>
      <c r="AH84" s="130">
        <f>AH74*36-(AH83*6)</f>
        <v>348</v>
      </c>
      <c r="AI84" s="130">
        <f>AI74*36-(AI83*5)</f>
        <v>228</v>
      </c>
      <c r="AJ84" s="130">
        <f>AJ74*36-(AJ83*4)</f>
        <v>244</v>
      </c>
      <c r="AK84" s="130">
        <f>AK74*36-(AK83*3)</f>
        <v>87</v>
      </c>
      <c r="AL84" s="130">
        <f>AL74*36-(AL83*2)</f>
        <v>0</v>
      </c>
      <c r="AM84" s="130">
        <f>AM74*36-(AM83*1)</f>
        <v>0</v>
      </c>
      <c r="AN84" s="130">
        <f>SUM(AE84:AM84)</f>
        <v>1282</v>
      </c>
      <c r="AP84" s="130">
        <f>SUM(AP2:AP73)</f>
        <v>1887</v>
      </c>
      <c r="AS84" s="130">
        <f>AN84-AP84</f>
        <v>-605</v>
      </c>
      <c r="AT84" s="130" t="s">
        <v>446</v>
      </c>
      <c r="AU84" s="130">
        <v>-681</v>
      </c>
      <c r="AV84" s="130">
        <v>-709</v>
      </c>
      <c r="AW84" s="130">
        <v>-730</v>
      </c>
      <c r="AX84" s="130">
        <v>-692</v>
      </c>
      <c r="AY84" s="130">
        <v>-612</v>
      </c>
      <c r="AZ84" s="130">
        <v>-614</v>
      </c>
      <c r="BA84" s="130">
        <v>-605</v>
      </c>
      <c r="BD84" s="160"/>
    </row>
    <row r="85" spans="1:56" x14ac:dyDescent="0.25">
      <c r="AN85" s="131">
        <f>SUM(AB84:AM84)</f>
        <v>855</v>
      </c>
      <c r="AQ85" s="131">
        <f>SUM(AQ2:AQ73)</f>
        <v>2063</v>
      </c>
      <c r="AS85" s="131">
        <f>AN85-AQ85</f>
        <v>-1208</v>
      </c>
      <c r="AT85" s="130" t="s">
        <v>447</v>
      </c>
      <c r="AU85" s="130">
        <v>-1270</v>
      </c>
      <c r="AV85" s="130">
        <v>-1256</v>
      </c>
      <c r="AW85" s="130">
        <v>-1312</v>
      </c>
      <c r="AX85" s="130">
        <v>-1346</v>
      </c>
      <c r="AY85" s="130">
        <v>-1215</v>
      </c>
      <c r="AZ85" s="130">
        <v>-1215</v>
      </c>
      <c r="BA85" s="130">
        <v>-1208</v>
      </c>
      <c r="BD85" s="160"/>
    </row>
    <row r="86" spans="1:56" x14ac:dyDescent="0.25">
      <c r="A86" s="130" t="s">
        <v>56</v>
      </c>
      <c r="D86" s="143">
        <f t="shared" ref="D86:L86" si="8">COUNTIF(D2:D73,1)</f>
        <v>67</v>
      </c>
      <c r="E86" s="143">
        <f t="shared" si="8"/>
        <v>67</v>
      </c>
      <c r="F86" s="143">
        <f t="shared" si="8"/>
        <v>63</v>
      </c>
      <c r="G86" s="143">
        <f t="shared" si="8"/>
        <v>58</v>
      </c>
      <c r="H86" s="143">
        <f t="shared" si="8"/>
        <v>55</v>
      </c>
      <c r="I86" s="143">
        <f t="shared" si="8"/>
        <v>58</v>
      </c>
      <c r="J86" s="143">
        <f t="shared" si="8"/>
        <v>54</v>
      </c>
      <c r="K86" s="143">
        <f t="shared" si="8"/>
        <v>53</v>
      </c>
      <c r="L86" s="143">
        <f t="shared" si="8"/>
        <v>53</v>
      </c>
      <c r="M86" s="143">
        <f t="shared" ref="M86:AA86" si="9">COUNTIF(M2:M73,1)</f>
        <v>46</v>
      </c>
      <c r="N86" s="143">
        <f t="shared" si="9"/>
        <v>39</v>
      </c>
      <c r="O86" s="143">
        <f t="shared" si="9"/>
        <v>40</v>
      </c>
      <c r="P86" s="143">
        <f t="shared" si="9"/>
        <v>48</v>
      </c>
      <c r="Q86" s="143">
        <f t="shared" si="9"/>
        <v>44</v>
      </c>
      <c r="R86" s="143">
        <f t="shared" si="9"/>
        <v>40</v>
      </c>
      <c r="S86" s="143">
        <f t="shared" si="9"/>
        <v>37</v>
      </c>
      <c r="T86" s="143">
        <f t="shared" si="9"/>
        <v>40</v>
      </c>
      <c r="U86" s="143">
        <f t="shared" si="9"/>
        <v>43</v>
      </c>
      <c r="V86" s="143">
        <f t="shared" si="9"/>
        <v>27</v>
      </c>
      <c r="W86" s="143">
        <f t="shared" si="9"/>
        <v>24</v>
      </c>
      <c r="X86" s="143">
        <f t="shared" si="9"/>
        <v>30</v>
      </c>
      <c r="Y86" s="143">
        <f t="shared" si="9"/>
        <v>33</v>
      </c>
      <c r="Z86" s="143">
        <f t="shared" si="9"/>
        <v>21</v>
      </c>
      <c r="AA86" s="143">
        <f t="shared" si="9"/>
        <v>21</v>
      </c>
      <c r="AB86" s="130">
        <f>COUNTIF(AB2:AB73,1)</f>
        <v>24</v>
      </c>
      <c r="AC86" s="143">
        <f t="shared" ref="AC86:AK86" si="10">COUNTIF(AC2:AC73,1)</f>
        <v>17</v>
      </c>
      <c r="AD86" s="143">
        <f t="shared" si="10"/>
        <v>12</v>
      </c>
      <c r="AE86" s="143">
        <f t="shared" si="10"/>
        <v>8</v>
      </c>
      <c r="AF86" s="143">
        <f t="shared" si="10"/>
        <v>8</v>
      </c>
      <c r="AG86" s="143">
        <f t="shared" si="10"/>
        <v>10</v>
      </c>
      <c r="AH86" s="143">
        <f t="shared" si="10"/>
        <v>5</v>
      </c>
      <c r="AI86" s="143">
        <f t="shared" si="10"/>
        <v>3</v>
      </c>
      <c r="AJ86" s="143">
        <f t="shared" si="10"/>
        <v>3</v>
      </c>
      <c r="AK86" s="143">
        <f t="shared" si="10"/>
        <v>1</v>
      </c>
    </row>
    <row r="87" spans="1:56" x14ac:dyDescent="0.25">
      <c r="A87" s="130">
        <v>2</v>
      </c>
      <c r="D87" s="143">
        <f t="shared" ref="D87:L87" si="11">COUNTIF(D2:D73,2)</f>
        <v>1</v>
      </c>
      <c r="E87" s="143">
        <f t="shared" si="11"/>
        <v>0</v>
      </c>
      <c r="F87" s="143">
        <f t="shared" si="11"/>
        <v>4</v>
      </c>
      <c r="G87" s="143">
        <f t="shared" si="11"/>
        <v>9</v>
      </c>
      <c r="H87" s="143">
        <f t="shared" si="11"/>
        <v>11</v>
      </c>
      <c r="I87" s="143">
        <f t="shared" si="11"/>
        <v>6</v>
      </c>
      <c r="J87" s="143">
        <f t="shared" si="11"/>
        <v>14</v>
      </c>
      <c r="K87" s="143">
        <f t="shared" si="11"/>
        <v>13</v>
      </c>
      <c r="L87" s="143">
        <f t="shared" si="11"/>
        <v>11</v>
      </c>
      <c r="M87" s="143">
        <f t="shared" ref="M87:AA87" si="12">COUNTIF(M2:M73,2)</f>
        <v>20</v>
      </c>
      <c r="N87" s="143">
        <f t="shared" si="12"/>
        <v>17</v>
      </c>
      <c r="O87" s="143">
        <f t="shared" si="12"/>
        <v>21</v>
      </c>
      <c r="P87" s="143">
        <f t="shared" si="12"/>
        <v>13</v>
      </c>
      <c r="Q87" s="143">
        <f t="shared" si="12"/>
        <v>16</v>
      </c>
      <c r="R87" s="143">
        <f t="shared" si="12"/>
        <v>16</v>
      </c>
      <c r="S87" s="143">
        <f t="shared" si="12"/>
        <v>20</v>
      </c>
      <c r="T87" s="143">
        <f t="shared" si="12"/>
        <v>11</v>
      </c>
      <c r="U87" s="143">
        <f t="shared" si="12"/>
        <v>9</v>
      </c>
      <c r="V87" s="143">
        <f t="shared" si="12"/>
        <v>20</v>
      </c>
      <c r="W87" s="143">
        <f t="shared" si="12"/>
        <v>17</v>
      </c>
      <c r="X87" s="143">
        <f t="shared" si="12"/>
        <v>15</v>
      </c>
      <c r="Y87" s="143">
        <f t="shared" si="12"/>
        <v>12</v>
      </c>
      <c r="Z87" s="143">
        <f t="shared" si="12"/>
        <v>16</v>
      </c>
      <c r="AA87" s="143">
        <f t="shared" si="12"/>
        <v>23</v>
      </c>
      <c r="AB87" s="143">
        <f>COUNTIF(AB2:AB73,2)</f>
        <v>11</v>
      </c>
      <c r="AC87" s="143">
        <f t="shared" ref="AC87:AK87" si="13">COUNTIF(AC2:AC73,2)</f>
        <v>17</v>
      </c>
      <c r="AD87" s="143">
        <f t="shared" si="13"/>
        <v>13</v>
      </c>
      <c r="AE87" s="143">
        <f t="shared" si="13"/>
        <v>11</v>
      </c>
      <c r="AF87" s="143">
        <f t="shared" si="13"/>
        <v>10</v>
      </c>
      <c r="AG87" s="143">
        <f t="shared" si="13"/>
        <v>8</v>
      </c>
      <c r="AH87" s="143">
        <f t="shared" si="13"/>
        <v>7</v>
      </c>
      <c r="AI87" s="143">
        <f t="shared" si="13"/>
        <v>3</v>
      </c>
      <c r="AJ87" s="143">
        <f t="shared" si="13"/>
        <v>4</v>
      </c>
      <c r="AK87" s="143">
        <f t="shared" si="13"/>
        <v>0</v>
      </c>
    </row>
    <row r="88" spans="1:56" x14ac:dyDescent="0.25">
      <c r="A88" s="130">
        <v>3</v>
      </c>
      <c r="D88" s="143">
        <f t="shared" ref="D88:L88" si="14">COUNTIF(D2:D73,3)</f>
        <v>0</v>
      </c>
      <c r="E88" s="143">
        <f t="shared" si="14"/>
        <v>1</v>
      </c>
      <c r="F88" s="143">
        <f t="shared" si="14"/>
        <v>1</v>
      </c>
      <c r="G88" s="143">
        <f t="shared" si="14"/>
        <v>1</v>
      </c>
      <c r="H88" s="143">
        <f t="shared" si="14"/>
        <v>2</v>
      </c>
      <c r="I88" s="143">
        <f t="shared" si="14"/>
        <v>3</v>
      </c>
      <c r="J88" s="143">
        <f t="shared" si="14"/>
        <v>0</v>
      </c>
      <c r="K88" s="143">
        <f t="shared" si="14"/>
        <v>1</v>
      </c>
      <c r="L88" s="143">
        <f t="shared" si="14"/>
        <v>3</v>
      </c>
      <c r="M88" s="143">
        <f t="shared" ref="M88:AA88" si="15">COUNTIF(M2:M73,3)</f>
        <v>2</v>
      </c>
      <c r="N88" s="143">
        <f t="shared" si="15"/>
        <v>8</v>
      </c>
      <c r="O88" s="143">
        <f t="shared" si="15"/>
        <v>5</v>
      </c>
      <c r="P88" s="143">
        <f t="shared" si="15"/>
        <v>2</v>
      </c>
      <c r="Q88" s="143">
        <f t="shared" si="15"/>
        <v>4</v>
      </c>
      <c r="R88" s="143">
        <f t="shared" si="15"/>
        <v>8</v>
      </c>
      <c r="S88" s="143">
        <f t="shared" si="15"/>
        <v>7</v>
      </c>
      <c r="T88" s="143">
        <f t="shared" si="15"/>
        <v>10</v>
      </c>
      <c r="U88" s="143">
        <f t="shared" si="15"/>
        <v>9</v>
      </c>
      <c r="V88" s="143">
        <f t="shared" si="15"/>
        <v>8</v>
      </c>
      <c r="W88" s="143">
        <f t="shared" si="15"/>
        <v>10</v>
      </c>
      <c r="X88" s="143">
        <f t="shared" si="15"/>
        <v>9</v>
      </c>
      <c r="Y88" s="143">
        <f t="shared" si="15"/>
        <v>9</v>
      </c>
      <c r="Z88" s="143">
        <f t="shared" si="15"/>
        <v>19</v>
      </c>
      <c r="AA88" s="143">
        <f t="shared" si="15"/>
        <v>5</v>
      </c>
      <c r="AB88" s="143">
        <f>COUNTIF(AB2:AB73,3)</f>
        <v>10</v>
      </c>
      <c r="AC88" s="143">
        <f t="shared" ref="AC88:AK88" si="16">COUNTIF(AC2:AC73,3)</f>
        <v>11</v>
      </c>
      <c r="AD88" s="143">
        <f t="shared" si="16"/>
        <v>12</v>
      </c>
      <c r="AE88" s="143">
        <f t="shared" si="16"/>
        <v>12</v>
      </c>
      <c r="AF88" s="143">
        <f t="shared" si="16"/>
        <v>9</v>
      </c>
      <c r="AG88" s="143">
        <f t="shared" si="16"/>
        <v>7</v>
      </c>
      <c r="AH88" s="143">
        <f t="shared" si="16"/>
        <v>5</v>
      </c>
      <c r="AI88" s="143">
        <f t="shared" si="16"/>
        <v>3</v>
      </c>
      <c r="AJ88" s="143">
        <f t="shared" si="16"/>
        <v>1</v>
      </c>
      <c r="AK88" s="143">
        <f t="shared" si="16"/>
        <v>2</v>
      </c>
    </row>
    <row r="89" spans="1:56" x14ac:dyDescent="0.25">
      <c r="A89" s="130">
        <v>4</v>
      </c>
      <c r="D89" s="143">
        <f t="shared" ref="D89:L89" si="17">COUNTIF(D2:D73,4)</f>
        <v>0</v>
      </c>
      <c r="E89" s="143">
        <f t="shared" si="17"/>
        <v>0</v>
      </c>
      <c r="F89" s="143">
        <f t="shared" si="17"/>
        <v>0</v>
      </c>
      <c r="G89" s="143">
        <f t="shared" si="17"/>
        <v>0</v>
      </c>
      <c r="H89" s="143">
        <f t="shared" si="17"/>
        <v>0</v>
      </c>
      <c r="I89" s="143">
        <f t="shared" si="17"/>
        <v>1</v>
      </c>
      <c r="J89" s="143">
        <f t="shared" si="17"/>
        <v>0</v>
      </c>
      <c r="K89" s="143">
        <f t="shared" si="17"/>
        <v>1</v>
      </c>
      <c r="L89" s="143">
        <f t="shared" si="17"/>
        <v>1</v>
      </c>
      <c r="M89" s="143">
        <f t="shared" ref="M89:AA89" si="18">COUNTIF(M2:M73,4)</f>
        <v>0</v>
      </c>
      <c r="N89" s="143">
        <f t="shared" si="18"/>
        <v>3</v>
      </c>
      <c r="O89" s="143">
        <f t="shared" si="18"/>
        <v>2</v>
      </c>
      <c r="P89" s="143">
        <f t="shared" si="18"/>
        <v>3</v>
      </c>
      <c r="Q89" s="143">
        <f t="shared" si="18"/>
        <v>3</v>
      </c>
      <c r="R89" s="143">
        <f t="shared" si="18"/>
        <v>3</v>
      </c>
      <c r="S89" s="143">
        <f t="shared" si="18"/>
        <v>3</v>
      </c>
      <c r="T89" s="143">
        <f t="shared" si="18"/>
        <v>1</v>
      </c>
      <c r="U89" s="143">
        <f t="shared" si="18"/>
        <v>4</v>
      </c>
      <c r="V89" s="143">
        <f t="shared" si="18"/>
        <v>5</v>
      </c>
      <c r="W89" s="143">
        <f t="shared" si="18"/>
        <v>5</v>
      </c>
      <c r="X89" s="143">
        <f t="shared" si="18"/>
        <v>5</v>
      </c>
      <c r="Y89" s="143">
        <f t="shared" si="18"/>
        <v>9</v>
      </c>
      <c r="Z89" s="143">
        <f t="shared" si="18"/>
        <v>4</v>
      </c>
      <c r="AA89" s="143">
        <f t="shared" si="18"/>
        <v>4</v>
      </c>
      <c r="AB89" s="143">
        <f>COUNTIF(AB2:AB73,4)</f>
        <v>6</v>
      </c>
      <c r="AC89" s="143">
        <f t="shared" ref="AC89:AK89" si="19">COUNTIF(AC2:AC73,4)</f>
        <v>4</v>
      </c>
      <c r="AD89" s="143">
        <f t="shared" si="19"/>
        <v>11</v>
      </c>
      <c r="AE89" s="143">
        <f t="shared" si="19"/>
        <v>10</v>
      </c>
      <c r="AF89" s="143">
        <f t="shared" si="19"/>
        <v>8</v>
      </c>
      <c r="AG89" s="143">
        <f t="shared" si="19"/>
        <v>6</v>
      </c>
      <c r="AH89" s="143">
        <f t="shared" si="19"/>
        <v>2</v>
      </c>
      <c r="AI89" s="143">
        <f t="shared" si="19"/>
        <v>4</v>
      </c>
      <c r="AJ89" s="143">
        <f t="shared" si="19"/>
        <v>0</v>
      </c>
      <c r="AK89" s="143">
        <f t="shared" si="19"/>
        <v>0</v>
      </c>
    </row>
    <row r="90" spans="1:56" x14ac:dyDescent="0.25">
      <c r="A90" s="130">
        <v>5</v>
      </c>
      <c r="D90" s="143">
        <f t="shared" ref="D90:L90" si="20">COUNTIF(D2:D73,5)</f>
        <v>0</v>
      </c>
      <c r="E90" s="143">
        <f t="shared" si="20"/>
        <v>0</v>
      </c>
      <c r="F90" s="143">
        <f t="shared" si="20"/>
        <v>0</v>
      </c>
      <c r="G90" s="143">
        <f t="shared" si="20"/>
        <v>0</v>
      </c>
      <c r="H90" s="143">
        <f t="shared" si="20"/>
        <v>0</v>
      </c>
      <c r="I90" s="143">
        <f t="shared" si="20"/>
        <v>0</v>
      </c>
      <c r="J90" s="143">
        <f t="shared" si="20"/>
        <v>0</v>
      </c>
      <c r="K90" s="143">
        <f t="shared" si="20"/>
        <v>0</v>
      </c>
      <c r="L90" s="143">
        <f t="shared" si="20"/>
        <v>0</v>
      </c>
      <c r="M90" s="143">
        <f t="shared" ref="M90:AA90" si="21">COUNTIF(M2:M73,5)</f>
        <v>0</v>
      </c>
      <c r="N90" s="143">
        <f t="shared" si="21"/>
        <v>1</v>
      </c>
      <c r="O90" s="143">
        <f t="shared" si="21"/>
        <v>0</v>
      </c>
      <c r="P90" s="143">
        <f t="shared" si="21"/>
        <v>1</v>
      </c>
      <c r="Q90" s="143">
        <f t="shared" si="21"/>
        <v>0</v>
      </c>
      <c r="R90" s="143">
        <f t="shared" si="21"/>
        <v>0</v>
      </c>
      <c r="S90" s="143">
        <f t="shared" si="21"/>
        <v>0</v>
      </c>
      <c r="T90" s="143">
        <f t="shared" si="21"/>
        <v>4</v>
      </c>
      <c r="U90" s="143">
        <f t="shared" si="21"/>
        <v>1</v>
      </c>
      <c r="V90" s="143">
        <f t="shared" si="21"/>
        <v>4</v>
      </c>
      <c r="W90" s="143">
        <f t="shared" si="21"/>
        <v>6</v>
      </c>
      <c r="X90" s="143">
        <f t="shared" si="21"/>
        <v>1</v>
      </c>
      <c r="Y90" s="143">
        <f t="shared" si="21"/>
        <v>4</v>
      </c>
      <c r="Z90" s="143">
        <f t="shared" si="21"/>
        <v>4</v>
      </c>
      <c r="AA90" s="143">
        <f t="shared" si="21"/>
        <v>4</v>
      </c>
      <c r="AB90" s="143">
        <f>COUNTIF(AB2:AB73,5)</f>
        <v>3</v>
      </c>
      <c r="AC90" s="143">
        <f t="shared" ref="AC90:AK90" si="22">COUNTIF(AC2:AC73,5)</f>
        <v>2</v>
      </c>
      <c r="AD90" s="143">
        <f t="shared" si="22"/>
        <v>4</v>
      </c>
      <c r="AE90" s="143">
        <f t="shared" si="22"/>
        <v>3</v>
      </c>
      <c r="AF90" s="143">
        <f t="shared" si="22"/>
        <v>2</v>
      </c>
      <c r="AG90" s="143">
        <f t="shared" si="22"/>
        <v>5</v>
      </c>
      <c r="AH90" s="143">
        <f t="shared" si="22"/>
        <v>3</v>
      </c>
      <c r="AI90" s="143">
        <f t="shared" si="22"/>
        <v>3</v>
      </c>
      <c r="AJ90" s="143">
        <f t="shared" si="22"/>
        <v>0</v>
      </c>
      <c r="AK90" s="143">
        <f t="shared" si="22"/>
        <v>0</v>
      </c>
    </row>
    <row r="91" spans="1:56" x14ac:dyDescent="0.25">
      <c r="A91" s="130">
        <v>6</v>
      </c>
      <c r="D91" s="143">
        <f t="shared" ref="D91:L91" si="23">COUNTIF(D2:D73,6)</f>
        <v>0</v>
      </c>
      <c r="E91" s="143">
        <f t="shared" si="23"/>
        <v>0</v>
      </c>
      <c r="F91" s="143">
        <f t="shared" si="23"/>
        <v>0</v>
      </c>
      <c r="G91" s="143">
        <f t="shared" si="23"/>
        <v>0</v>
      </c>
      <c r="H91" s="143">
        <f t="shared" si="23"/>
        <v>0</v>
      </c>
      <c r="I91" s="143">
        <f t="shared" si="23"/>
        <v>0</v>
      </c>
      <c r="J91" s="143">
        <f t="shared" si="23"/>
        <v>0</v>
      </c>
      <c r="K91" s="143">
        <f t="shared" si="23"/>
        <v>0</v>
      </c>
      <c r="L91" s="143">
        <f t="shared" si="23"/>
        <v>0</v>
      </c>
      <c r="M91" s="143">
        <f t="shared" ref="M91:AA91" si="24">COUNTIF(M2:M73,6)</f>
        <v>0</v>
      </c>
      <c r="N91" s="143">
        <f t="shared" si="24"/>
        <v>0</v>
      </c>
      <c r="O91" s="143">
        <f t="shared" si="24"/>
        <v>0</v>
      </c>
      <c r="P91" s="143">
        <f t="shared" si="24"/>
        <v>1</v>
      </c>
      <c r="Q91" s="143">
        <f t="shared" si="24"/>
        <v>1</v>
      </c>
      <c r="R91" s="143">
        <f t="shared" si="24"/>
        <v>1</v>
      </c>
      <c r="S91" s="143">
        <f t="shared" si="24"/>
        <v>0</v>
      </c>
      <c r="T91" s="143">
        <f t="shared" si="24"/>
        <v>2</v>
      </c>
      <c r="U91" s="143">
        <f t="shared" si="24"/>
        <v>1</v>
      </c>
      <c r="V91" s="143">
        <f t="shared" si="24"/>
        <v>3</v>
      </c>
      <c r="W91" s="143">
        <f t="shared" si="24"/>
        <v>3</v>
      </c>
      <c r="X91" s="143">
        <f t="shared" si="24"/>
        <v>4</v>
      </c>
      <c r="Y91" s="143">
        <f t="shared" si="24"/>
        <v>0</v>
      </c>
      <c r="Z91" s="143">
        <f t="shared" si="24"/>
        <v>3</v>
      </c>
      <c r="AA91" s="143">
        <f t="shared" si="24"/>
        <v>2</v>
      </c>
      <c r="AB91" s="143">
        <f>COUNTIF(AB2:AB73,6)</f>
        <v>3</v>
      </c>
      <c r="AC91" s="143">
        <f t="shared" ref="AC91:AK91" si="25">COUNTIF(AC2:AC73,6)</f>
        <v>4</v>
      </c>
      <c r="AD91" s="143">
        <f t="shared" si="25"/>
        <v>4</v>
      </c>
      <c r="AE91" s="143">
        <f t="shared" si="25"/>
        <v>5</v>
      </c>
      <c r="AF91" s="143">
        <f t="shared" si="25"/>
        <v>6</v>
      </c>
      <c r="AG91" s="143">
        <f t="shared" si="25"/>
        <v>0</v>
      </c>
      <c r="AH91" s="143">
        <f t="shared" si="25"/>
        <v>2</v>
      </c>
      <c r="AI91" s="143">
        <f t="shared" si="25"/>
        <v>1</v>
      </c>
      <c r="AJ91" s="143">
        <f t="shared" si="25"/>
        <v>1</v>
      </c>
      <c r="AK91" s="143">
        <f t="shared" si="25"/>
        <v>0</v>
      </c>
    </row>
    <row r="92" spans="1:56" x14ac:dyDescent="0.25">
      <c r="A92" s="130">
        <v>7</v>
      </c>
      <c r="D92" s="143">
        <f t="shared" ref="D92:L92" si="26">COUNTIF(D2:D73,7)</f>
        <v>0</v>
      </c>
      <c r="E92" s="143">
        <f t="shared" si="26"/>
        <v>0</v>
      </c>
      <c r="F92" s="143">
        <f t="shared" si="26"/>
        <v>0</v>
      </c>
      <c r="G92" s="143">
        <f t="shared" si="26"/>
        <v>0</v>
      </c>
      <c r="H92" s="143">
        <f t="shared" si="26"/>
        <v>0</v>
      </c>
      <c r="I92" s="143">
        <f t="shared" si="26"/>
        <v>0</v>
      </c>
      <c r="J92" s="143">
        <f t="shared" si="26"/>
        <v>0</v>
      </c>
      <c r="K92" s="143">
        <f t="shared" si="26"/>
        <v>0</v>
      </c>
      <c r="L92" s="143">
        <f t="shared" si="26"/>
        <v>0</v>
      </c>
      <c r="M92" s="143">
        <f t="shared" ref="M92:AA92" si="27">COUNTIF(M2:M73,7)</f>
        <v>0</v>
      </c>
      <c r="N92" s="143">
        <f t="shared" si="27"/>
        <v>0</v>
      </c>
      <c r="O92" s="143">
        <f t="shared" si="27"/>
        <v>0</v>
      </c>
      <c r="P92" s="143">
        <f t="shared" si="27"/>
        <v>0</v>
      </c>
      <c r="Q92" s="143">
        <f t="shared" si="27"/>
        <v>0</v>
      </c>
      <c r="R92" s="143">
        <f t="shared" si="27"/>
        <v>0</v>
      </c>
      <c r="S92" s="143">
        <f t="shared" si="27"/>
        <v>1</v>
      </c>
      <c r="T92" s="143">
        <f t="shared" si="27"/>
        <v>0</v>
      </c>
      <c r="U92" s="143">
        <f t="shared" si="27"/>
        <v>0</v>
      </c>
      <c r="V92" s="143">
        <f t="shared" si="27"/>
        <v>1</v>
      </c>
      <c r="W92" s="143">
        <f t="shared" si="27"/>
        <v>0</v>
      </c>
      <c r="X92" s="143">
        <f t="shared" si="27"/>
        <v>2</v>
      </c>
      <c r="Y92" s="143">
        <f t="shared" si="27"/>
        <v>0</v>
      </c>
      <c r="Z92" s="143">
        <f t="shared" si="27"/>
        <v>0</v>
      </c>
      <c r="AA92" s="143">
        <f t="shared" si="27"/>
        <v>2</v>
      </c>
      <c r="AB92" s="143">
        <f>COUNTIF(AB2:AB73,7)</f>
        <v>6</v>
      </c>
      <c r="AC92" s="143">
        <f t="shared" ref="AC92:AK92" si="28">COUNTIF(AC2:AC73,7)</f>
        <v>4</v>
      </c>
      <c r="AD92" s="143">
        <f t="shared" si="28"/>
        <v>6</v>
      </c>
      <c r="AE92" s="143">
        <f t="shared" si="28"/>
        <v>2</v>
      </c>
      <c r="AF92" s="143">
        <f t="shared" si="28"/>
        <v>2</v>
      </c>
      <c r="AG92" s="143">
        <f t="shared" si="28"/>
        <v>1</v>
      </c>
      <c r="AH92" s="143">
        <f t="shared" si="28"/>
        <v>5</v>
      </c>
      <c r="AI92" s="143">
        <f t="shared" si="28"/>
        <v>0</v>
      </c>
      <c r="AJ92" s="143">
        <f t="shared" si="28"/>
        <v>0</v>
      </c>
      <c r="AK92" s="143">
        <f t="shared" si="28"/>
        <v>0</v>
      </c>
    </row>
    <row r="93" spans="1:56" x14ac:dyDescent="0.25">
      <c r="A93" s="130">
        <v>8</v>
      </c>
      <c r="D93" s="143">
        <f t="shared" ref="D93:L93" si="29">COUNTIF(D2:D73,8)</f>
        <v>0</v>
      </c>
      <c r="E93" s="143">
        <f t="shared" si="29"/>
        <v>0</v>
      </c>
      <c r="F93" s="143">
        <f t="shared" si="29"/>
        <v>0</v>
      </c>
      <c r="G93" s="143">
        <f t="shared" si="29"/>
        <v>0</v>
      </c>
      <c r="H93" s="143">
        <f t="shared" si="29"/>
        <v>0</v>
      </c>
      <c r="I93" s="143">
        <f t="shared" si="29"/>
        <v>0</v>
      </c>
      <c r="J93" s="143">
        <f t="shared" si="29"/>
        <v>0</v>
      </c>
      <c r="K93" s="143">
        <f t="shared" si="29"/>
        <v>0</v>
      </c>
      <c r="L93" s="143">
        <f t="shared" si="29"/>
        <v>0</v>
      </c>
      <c r="M93" s="143">
        <f t="shared" ref="M93:AA93" si="30">COUNTIF(M2:M73,8)</f>
        <v>0</v>
      </c>
      <c r="N93" s="143">
        <f t="shared" si="30"/>
        <v>0</v>
      </c>
      <c r="O93" s="143">
        <f t="shared" si="30"/>
        <v>0</v>
      </c>
      <c r="P93" s="143">
        <f t="shared" si="30"/>
        <v>0</v>
      </c>
      <c r="Q93" s="143">
        <f t="shared" si="30"/>
        <v>0</v>
      </c>
      <c r="R93" s="143">
        <f t="shared" si="30"/>
        <v>0</v>
      </c>
      <c r="S93" s="143">
        <f t="shared" si="30"/>
        <v>0</v>
      </c>
      <c r="T93" s="143">
        <f t="shared" si="30"/>
        <v>0</v>
      </c>
      <c r="U93" s="143">
        <f t="shared" si="30"/>
        <v>0</v>
      </c>
      <c r="V93" s="143">
        <f t="shared" si="30"/>
        <v>0</v>
      </c>
      <c r="W93" s="143">
        <f t="shared" si="30"/>
        <v>1</v>
      </c>
      <c r="X93" s="143">
        <f t="shared" si="30"/>
        <v>2</v>
      </c>
      <c r="Y93" s="143">
        <f t="shared" si="30"/>
        <v>1</v>
      </c>
      <c r="Z93" s="143">
        <f t="shared" si="30"/>
        <v>1</v>
      </c>
      <c r="AA93" s="143">
        <f t="shared" si="30"/>
        <v>3</v>
      </c>
      <c r="AB93" s="143">
        <f>COUNTIF(AB2:AB73,8)</f>
        <v>2</v>
      </c>
      <c r="AC93" s="143">
        <f t="shared" ref="AC93:AK93" si="31">COUNTIF(AC2:AC73,8)</f>
        <v>3</v>
      </c>
      <c r="AD93" s="143">
        <f t="shared" si="31"/>
        <v>1</v>
      </c>
      <c r="AE93" s="143">
        <f t="shared" si="31"/>
        <v>1</v>
      </c>
      <c r="AF93" s="143">
        <f t="shared" si="31"/>
        <v>1</v>
      </c>
      <c r="AG93" s="143">
        <f t="shared" si="31"/>
        <v>0</v>
      </c>
      <c r="AH93" s="143">
        <f t="shared" si="31"/>
        <v>2</v>
      </c>
      <c r="AI93" s="143">
        <f t="shared" si="31"/>
        <v>3</v>
      </c>
      <c r="AJ93" s="143">
        <f t="shared" si="31"/>
        <v>0</v>
      </c>
      <c r="AK93" s="143">
        <f t="shared" si="31"/>
        <v>0</v>
      </c>
    </row>
    <row r="94" spans="1:56" x14ac:dyDescent="0.25">
      <c r="A94" s="130">
        <v>9</v>
      </c>
      <c r="D94" s="143">
        <f t="shared" ref="D94:L94" si="32">COUNTIF(D2:D73,9)</f>
        <v>0</v>
      </c>
      <c r="E94" s="143">
        <f t="shared" si="32"/>
        <v>0</v>
      </c>
      <c r="F94" s="143">
        <f t="shared" si="32"/>
        <v>0</v>
      </c>
      <c r="G94" s="143">
        <f t="shared" si="32"/>
        <v>0</v>
      </c>
      <c r="H94" s="143">
        <f t="shared" si="32"/>
        <v>0</v>
      </c>
      <c r="I94" s="143">
        <f t="shared" si="32"/>
        <v>0</v>
      </c>
      <c r="J94" s="143">
        <f t="shared" si="32"/>
        <v>0</v>
      </c>
      <c r="K94" s="143">
        <f t="shared" si="32"/>
        <v>0</v>
      </c>
      <c r="L94" s="143">
        <f t="shared" si="32"/>
        <v>0</v>
      </c>
      <c r="M94" s="143">
        <f t="shared" ref="M94:AA94" si="33">COUNTIF(M2:M73,9)</f>
        <v>0</v>
      </c>
      <c r="N94" s="143">
        <f t="shared" si="33"/>
        <v>0</v>
      </c>
      <c r="O94" s="143">
        <f t="shared" si="33"/>
        <v>0</v>
      </c>
      <c r="P94" s="143">
        <f t="shared" si="33"/>
        <v>0</v>
      </c>
      <c r="Q94" s="143">
        <f t="shared" si="33"/>
        <v>0</v>
      </c>
      <c r="R94" s="143">
        <f t="shared" si="33"/>
        <v>0</v>
      </c>
      <c r="S94" s="143">
        <f t="shared" si="33"/>
        <v>0</v>
      </c>
      <c r="T94" s="143">
        <f t="shared" si="33"/>
        <v>0</v>
      </c>
      <c r="U94" s="143">
        <f t="shared" si="33"/>
        <v>0</v>
      </c>
      <c r="V94" s="143">
        <f t="shared" si="33"/>
        <v>0</v>
      </c>
      <c r="W94" s="143">
        <f t="shared" si="33"/>
        <v>0</v>
      </c>
      <c r="X94" s="143">
        <f t="shared" si="33"/>
        <v>0</v>
      </c>
      <c r="Y94" s="143">
        <f t="shared" si="33"/>
        <v>0</v>
      </c>
      <c r="Z94" s="143">
        <f t="shared" si="33"/>
        <v>0</v>
      </c>
      <c r="AA94" s="143">
        <f t="shared" si="33"/>
        <v>3</v>
      </c>
      <c r="AB94" s="143">
        <f>COUNTIF(AB2:AB73,9)</f>
        <v>0</v>
      </c>
      <c r="AC94" s="143">
        <f t="shared" ref="AC94:AK94" si="34">COUNTIF(AC2:AC73,9)</f>
        <v>3</v>
      </c>
      <c r="AD94" s="143">
        <f t="shared" si="34"/>
        <v>1</v>
      </c>
      <c r="AE94" s="143">
        <f t="shared" si="34"/>
        <v>1</v>
      </c>
      <c r="AF94" s="143">
        <f t="shared" si="34"/>
        <v>0</v>
      </c>
      <c r="AG94" s="143">
        <f t="shared" si="34"/>
        <v>0</v>
      </c>
      <c r="AH94" s="143">
        <f t="shared" si="34"/>
        <v>0</v>
      </c>
      <c r="AI94" s="143">
        <f t="shared" si="34"/>
        <v>1</v>
      </c>
      <c r="AJ94" s="143">
        <f t="shared" si="34"/>
        <v>0</v>
      </c>
      <c r="AK94" s="143">
        <f t="shared" si="34"/>
        <v>0</v>
      </c>
    </row>
    <row r="95" spans="1:56" x14ac:dyDescent="0.25">
      <c r="A95" s="130">
        <v>10</v>
      </c>
      <c r="D95" s="143">
        <f t="shared" ref="D95:L95" si="35">COUNTIF(D2:D73,10)</f>
        <v>0</v>
      </c>
      <c r="E95" s="143">
        <f t="shared" si="35"/>
        <v>0</v>
      </c>
      <c r="F95" s="143">
        <f t="shared" si="35"/>
        <v>0</v>
      </c>
      <c r="G95" s="143">
        <f t="shared" si="35"/>
        <v>0</v>
      </c>
      <c r="H95" s="143">
        <f t="shared" si="35"/>
        <v>0</v>
      </c>
      <c r="I95" s="143">
        <f t="shared" si="35"/>
        <v>0</v>
      </c>
      <c r="J95" s="143">
        <f t="shared" si="35"/>
        <v>0</v>
      </c>
      <c r="K95" s="143">
        <f t="shared" si="35"/>
        <v>0</v>
      </c>
      <c r="L95" s="143">
        <f t="shared" si="35"/>
        <v>0</v>
      </c>
      <c r="M95" s="143">
        <f t="shared" ref="M95:AA95" si="36">COUNTIF(M2:M73,10)</f>
        <v>0</v>
      </c>
      <c r="N95" s="143">
        <f t="shared" si="36"/>
        <v>0</v>
      </c>
      <c r="O95" s="143">
        <f t="shared" si="36"/>
        <v>0</v>
      </c>
      <c r="P95" s="143">
        <f t="shared" si="36"/>
        <v>0</v>
      </c>
      <c r="Q95" s="143">
        <f t="shared" si="36"/>
        <v>0</v>
      </c>
      <c r="R95" s="143">
        <f t="shared" si="36"/>
        <v>0</v>
      </c>
      <c r="S95" s="143">
        <f t="shared" si="36"/>
        <v>0</v>
      </c>
      <c r="T95" s="143">
        <f t="shared" si="36"/>
        <v>0</v>
      </c>
      <c r="U95" s="143">
        <f t="shared" si="36"/>
        <v>0</v>
      </c>
      <c r="V95" s="143">
        <f t="shared" si="36"/>
        <v>0</v>
      </c>
      <c r="W95" s="143">
        <f t="shared" si="36"/>
        <v>1</v>
      </c>
      <c r="X95" s="143">
        <f t="shared" si="36"/>
        <v>0</v>
      </c>
      <c r="Y95" s="143">
        <f t="shared" si="36"/>
        <v>0</v>
      </c>
      <c r="Z95" s="143">
        <f t="shared" si="36"/>
        <v>0</v>
      </c>
      <c r="AA95" s="143">
        <f t="shared" si="36"/>
        <v>0</v>
      </c>
      <c r="AB95" s="143">
        <f>COUNTIF(AB2:AB73,10)</f>
        <v>0</v>
      </c>
      <c r="AC95" s="143">
        <f t="shared" ref="AC95:AK95" si="37">COUNTIF(AC2:AC73,10)</f>
        <v>1</v>
      </c>
      <c r="AD95" s="143">
        <f t="shared" si="37"/>
        <v>0</v>
      </c>
      <c r="AE95" s="143">
        <f t="shared" si="37"/>
        <v>0</v>
      </c>
      <c r="AF95" s="143">
        <f t="shared" si="37"/>
        <v>1</v>
      </c>
      <c r="AG95" s="143">
        <f t="shared" si="37"/>
        <v>1</v>
      </c>
      <c r="AH95" s="143">
        <f t="shared" si="37"/>
        <v>0</v>
      </c>
      <c r="AI95" s="143">
        <f t="shared" si="37"/>
        <v>0</v>
      </c>
      <c r="AJ95" s="143">
        <f t="shared" si="37"/>
        <v>0</v>
      </c>
      <c r="AK95" s="143">
        <f t="shared" si="37"/>
        <v>0</v>
      </c>
    </row>
    <row r="96" spans="1:56" x14ac:dyDescent="0.25">
      <c r="A96" s="130">
        <v>11</v>
      </c>
      <c r="D96" s="143">
        <f t="shared" ref="D96:L96" si="38">COUNTIF(D2:D73,11)</f>
        <v>0</v>
      </c>
      <c r="E96" s="143">
        <f t="shared" si="38"/>
        <v>0</v>
      </c>
      <c r="F96" s="143">
        <f t="shared" si="38"/>
        <v>0</v>
      </c>
      <c r="G96" s="143">
        <f t="shared" si="38"/>
        <v>0</v>
      </c>
      <c r="H96" s="143">
        <f t="shared" si="38"/>
        <v>0</v>
      </c>
      <c r="I96" s="143">
        <f t="shared" si="38"/>
        <v>0</v>
      </c>
      <c r="J96" s="143">
        <f t="shared" si="38"/>
        <v>0</v>
      </c>
      <c r="K96" s="143">
        <f t="shared" si="38"/>
        <v>0</v>
      </c>
      <c r="L96" s="143">
        <f t="shared" si="38"/>
        <v>0</v>
      </c>
      <c r="M96" s="143">
        <f t="shared" ref="M96:AA96" si="39">COUNTIF(M2:M73,11)</f>
        <v>0</v>
      </c>
      <c r="N96" s="143">
        <f t="shared" si="39"/>
        <v>0</v>
      </c>
      <c r="O96" s="143">
        <f t="shared" si="39"/>
        <v>0</v>
      </c>
      <c r="P96" s="143">
        <f t="shared" si="39"/>
        <v>0</v>
      </c>
      <c r="Q96" s="143">
        <f t="shared" si="39"/>
        <v>0</v>
      </c>
      <c r="R96" s="143">
        <f t="shared" si="39"/>
        <v>0</v>
      </c>
      <c r="S96" s="143">
        <f t="shared" si="39"/>
        <v>0</v>
      </c>
      <c r="T96" s="143">
        <f t="shared" si="39"/>
        <v>0</v>
      </c>
      <c r="U96" s="143">
        <f t="shared" si="39"/>
        <v>0</v>
      </c>
      <c r="V96" s="143">
        <f t="shared" si="39"/>
        <v>0</v>
      </c>
      <c r="W96" s="143">
        <f t="shared" si="39"/>
        <v>0</v>
      </c>
      <c r="X96" s="143">
        <f t="shared" si="39"/>
        <v>0</v>
      </c>
      <c r="Y96" s="143">
        <f t="shared" si="39"/>
        <v>0</v>
      </c>
      <c r="Z96" s="143">
        <f t="shared" si="39"/>
        <v>0</v>
      </c>
      <c r="AA96" s="143">
        <f t="shared" si="39"/>
        <v>0</v>
      </c>
      <c r="AB96" s="143">
        <f>COUNTIF(AB2:AB73,11)</f>
        <v>1</v>
      </c>
      <c r="AC96" s="143">
        <f t="shared" ref="AC96:AK96" si="40">COUNTIF(AC2:AC73,11)</f>
        <v>0</v>
      </c>
      <c r="AD96" s="143">
        <f t="shared" si="40"/>
        <v>0</v>
      </c>
      <c r="AE96" s="143">
        <f t="shared" si="40"/>
        <v>1</v>
      </c>
      <c r="AF96" s="143">
        <f t="shared" si="40"/>
        <v>2</v>
      </c>
      <c r="AG96" s="143">
        <f t="shared" si="40"/>
        <v>0</v>
      </c>
      <c r="AH96" s="143">
        <f t="shared" si="40"/>
        <v>0</v>
      </c>
      <c r="AI96" s="143">
        <f t="shared" si="40"/>
        <v>0</v>
      </c>
      <c r="AJ96" s="143">
        <f t="shared" si="40"/>
        <v>0</v>
      </c>
      <c r="AK96" s="143">
        <f t="shared" si="40"/>
        <v>0</v>
      </c>
    </row>
    <row r="97" spans="1:37" x14ac:dyDescent="0.25">
      <c r="A97" s="130">
        <v>12</v>
      </c>
      <c r="D97" s="143">
        <f t="shared" ref="D97:L97" si="41">COUNTIF(D2:D73,12)</f>
        <v>0</v>
      </c>
      <c r="E97" s="143">
        <f t="shared" si="41"/>
        <v>0</v>
      </c>
      <c r="F97" s="143">
        <f t="shared" si="41"/>
        <v>0</v>
      </c>
      <c r="G97" s="143">
        <f t="shared" si="41"/>
        <v>0</v>
      </c>
      <c r="H97" s="143">
        <f t="shared" si="41"/>
        <v>0</v>
      </c>
      <c r="I97" s="143">
        <f t="shared" si="41"/>
        <v>0</v>
      </c>
      <c r="J97" s="143">
        <f t="shared" si="41"/>
        <v>0</v>
      </c>
      <c r="K97" s="143">
        <f t="shared" si="41"/>
        <v>0</v>
      </c>
      <c r="L97" s="143">
        <f t="shared" si="41"/>
        <v>0</v>
      </c>
      <c r="M97" s="143">
        <f t="shared" ref="M97:AA97" si="42">COUNTIF(M2:M73,12)</f>
        <v>0</v>
      </c>
      <c r="N97" s="143">
        <f t="shared" si="42"/>
        <v>0</v>
      </c>
      <c r="O97" s="143">
        <f t="shared" si="42"/>
        <v>0</v>
      </c>
      <c r="P97" s="143">
        <f t="shared" si="42"/>
        <v>0</v>
      </c>
      <c r="Q97" s="143">
        <f t="shared" si="42"/>
        <v>0</v>
      </c>
      <c r="R97" s="143">
        <f t="shared" si="42"/>
        <v>0</v>
      </c>
      <c r="S97" s="143">
        <f t="shared" si="42"/>
        <v>0</v>
      </c>
      <c r="T97" s="143">
        <f t="shared" si="42"/>
        <v>0</v>
      </c>
      <c r="U97" s="143">
        <f t="shared" si="42"/>
        <v>0</v>
      </c>
      <c r="V97" s="143">
        <f t="shared" si="42"/>
        <v>0</v>
      </c>
      <c r="W97" s="143">
        <f t="shared" si="42"/>
        <v>0</v>
      </c>
      <c r="X97" s="143">
        <f t="shared" si="42"/>
        <v>0</v>
      </c>
      <c r="Y97" s="143">
        <f t="shared" si="42"/>
        <v>0</v>
      </c>
      <c r="Z97" s="143">
        <f t="shared" si="42"/>
        <v>0</v>
      </c>
      <c r="AA97" s="143">
        <f t="shared" si="42"/>
        <v>0</v>
      </c>
      <c r="AB97" s="143">
        <f>COUNTIF(AB2:AB73,12)</f>
        <v>0</v>
      </c>
      <c r="AC97" s="143">
        <f t="shared" ref="AC97:AK97" si="43">COUNTIF(AC2:AC73,12)</f>
        <v>0</v>
      </c>
      <c r="AD97" s="143">
        <f t="shared" si="43"/>
        <v>1</v>
      </c>
      <c r="AE97" s="143">
        <f t="shared" si="43"/>
        <v>0</v>
      </c>
      <c r="AF97" s="143">
        <f t="shared" si="43"/>
        <v>1</v>
      </c>
      <c r="AG97" s="143">
        <f t="shared" si="43"/>
        <v>1</v>
      </c>
      <c r="AH97" s="143">
        <f t="shared" si="43"/>
        <v>0</v>
      </c>
      <c r="AI97" s="143">
        <f t="shared" si="43"/>
        <v>1</v>
      </c>
      <c r="AJ97" s="143">
        <f t="shared" si="43"/>
        <v>0</v>
      </c>
      <c r="AK97" s="143">
        <f t="shared" si="43"/>
        <v>0</v>
      </c>
    </row>
    <row r="98" spans="1:37" x14ac:dyDescent="0.25">
      <c r="A98" s="130">
        <v>13</v>
      </c>
      <c r="D98" s="143">
        <f t="shared" ref="D98:L98" si="44">COUNTIF(D2:D73,13)</f>
        <v>0</v>
      </c>
      <c r="E98" s="143">
        <f t="shared" si="44"/>
        <v>0</v>
      </c>
      <c r="F98" s="143">
        <f t="shared" si="44"/>
        <v>0</v>
      </c>
      <c r="G98" s="143">
        <f t="shared" si="44"/>
        <v>0</v>
      </c>
      <c r="H98" s="143">
        <f t="shared" si="44"/>
        <v>0</v>
      </c>
      <c r="I98" s="143">
        <f t="shared" si="44"/>
        <v>0</v>
      </c>
      <c r="J98" s="143">
        <f t="shared" si="44"/>
        <v>0</v>
      </c>
      <c r="K98" s="143">
        <f t="shared" si="44"/>
        <v>0</v>
      </c>
      <c r="L98" s="143">
        <f t="shared" si="44"/>
        <v>0</v>
      </c>
      <c r="M98" s="143">
        <f t="shared" ref="M98:AA98" si="45">COUNTIF(M2:M73,13)</f>
        <v>0</v>
      </c>
      <c r="N98" s="143">
        <f t="shared" si="45"/>
        <v>0</v>
      </c>
      <c r="O98" s="143">
        <f t="shared" si="45"/>
        <v>0</v>
      </c>
      <c r="P98" s="143">
        <f t="shared" si="45"/>
        <v>0</v>
      </c>
      <c r="Q98" s="143">
        <f t="shared" si="45"/>
        <v>0</v>
      </c>
      <c r="R98" s="143">
        <f t="shared" si="45"/>
        <v>0</v>
      </c>
      <c r="S98" s="143">
        <f t="shared" si="45"/>
        <v>0</v>
      </c>
      <c r="T98" s="143">
        <f t="shared" si="45"/>
        <v>0</v>
      </c>
      <c r="U98" s="143">
        <f t="shared" si="45"/>
        <v>1</v>
      </c>
      <c r="V98" s="143">
        <f t="shared" si="45"/>
        <v>0</v>
      </c>
      <c r="W98" s="143">
        <f t="shared" si="45"/>
        <v>1</v>
      </c>
      <c r="X98" s="143">
        <f t="shared" si="45"/>
        <v>0</v>
      </c>
      <c r="Y98" s="143">
        <f t="shared" si="45"/>
        <v>0</v>
      </c>
      <c r="Z98" s="143">
        <f t="shared" si="45"/>
        <v>0</v>
      </c>
      <c r="AA98" s="143">
        <f t="shared" si="45"/>
        <v>0</v>
      </c>
      <c r="AB98" s="143">
        <f>COUNTIF(AB2:AB73,13)</f>
        <v>0</v>
      </c>
      <c r="AC98" s="143">
        <f t="shared" ref="AC98:AK98" si="46">COUNTIF(AC2:AC73,13)</f>
        <v>0</v>
      </c>
      <c r="AD98" s="143">
        <f t="shared" si="46"/>
        <v>0</v>
      </c>
      <c r="AE98" s="143">
        <f t="shared" si="46"/>
        <v>1</v>
      </c>
      <c r="AF98" s="143">
        <f t="shared" si="46"/>
        <v>0</v>
      </c>
      <c r="AG98" s="143">
        <f t="shared" si="46"/>
        <v>2</v>
      </c>
      <c r="AH98" s="143">
        <f t="shared" si="46"/>
        <v>0</v>
      </c>
      <c r="AI98" s="143">
        <f t="shared" si="46"/>
        <v>0</v>
      </c>
      <c r="AJ98" s="143">
        <f t="shared" si="46"/>
        <v>0</v>
      </c>
      <c r="AK98" s="143">
        <f t="shared" si="46"/>
        <v>0</v>
      </c>
    </row>
    <row r="99" spans="1:37" x14ac:dyDescent="0.25">
      <c r="A99" s="130">
        <v>14</v>
      </c>
      <c r="D99" s="143">
        <f t="shared" ref="D99:L99" si="47">COUNTIF(D2:D73,14)</f>
        <v>0</v>
      </c>
      <c r="E99" s="143">
        <f t="shared" si="47"/>
        <v>0</v>
      </c>
      <c r="F99" s="143">
        <f t="shared" si="47"/>
        <v>0</v>
      </c>
      <c r="G99" s="143">
        <f t="shared" si="47"/>
        <v>0</v>
      </c>
      <c r="H99" s="143">
        <f t="shared" si="47"/>
        <v>0</v>
      </c>
      <c r="I99" s="143">
        <f t="shared" si="47"/>
        <v>0</v>
      </c>
      <c r="J99" s="143">
        <f t="shared" si="47"/>
        <v>0</v>
      </c>
      <c r="K99" s="143">
        <f t="shared" si="47"/>
        <v>0</v>
      </c>
      <c r="L99" s="143">
        <f t="shared" si="47"/>
        <v>0</v>
      </c>
      <c r="M99" s="143">
        <f t="shared" ref="M99:AA99" si="48">COUNTIF(M2:M73,14)</f>
        <v>0</v>
      </c>
      <c r="N99" s="143">
        <f t="shared" si="48"/>
        <v>0</v>
      </c>
      <c r="O99" s="143">
        <f t="shared" si="48"/>
        <v>0</v>
      </c>
      <c r="P99" s="143">
        <f t="shared" si="48"/>
        <v>0</v>
      </c>
      <c r="Q99" s="143">
        <f t="shared" si="48"/>
        <v>0</v>
      </c>
      <c r="R99" s="143">
        <f t="shared" si="48"/>
        <v>0</v>
      </c>
      <c r="S99" s="143">
        <f t="shared" si="48"/>
        <v>0</v>
      </c>
      <c r="T99" s="143">
        <f t="shared" si="48"/>
        <v>0</v>
      </c>
      <c r="U99" s="143">
        <f t="shared" si="48"/>
        <v>0</v>
      </c>
      <c r="V99" s="143">
        <f t="shared" si="48"/>
        <v>0</v>
      </c>
      <c r="W99" s="143">
        <f t="shared" si="48"/>
        <v>0</v>
      </c>
      <c r="X99" s="143">
        <f t="shared" si="48"/>
        <v>0</v>
      </c>
      <c r="Y99" s="143">
        <f t="shared" si="48"/>
        <v>0</v>
      </c>
      <c r="Z99" s="143">
        <f t="shared" si="48"/>
        <v>0</v>
      </c>
      <c r="AA99" s="143">
        <f t="shared" si="48"/>
        <v>0</v>
      </c>
      <c r="AB99" s="143">
        <f>COUNTIF(AB2:AB73,14)</f>
        <v>0</v>
      </c>
      <c r="AC99" s="143">
        <f t="shared" ref="AC99:AK99" si="49">COUNTIF(AC2:AC73,14)</f>
        <v>0</v>
      </c>
      <c r="AD99" s="143">
        <f t="shared" si="49"/>
        <v>0</v>
      </c>
      <c r="AE99" s="143">
        <f t="shared" si="49"/>
        <v>1</v>
      </c>
      <c r="AF99" s="143">
        <f t="shared" si="49"/>
        <v>0</v>
      </c>
      <c r="AG99" s="143">
        <f t="shared" si="49"/>
        <v>0</v>
      </c>
      <c r="AH99" s="143">
        <f t="shared" si="49"/>
        <v>1</v>
      </c>
      <c r="AI99" s="143">
        <f t="shared" si="49"/>
        <v>0</v>
      </c>
      <c r="AJ99" s="143">
        <f t="shared" si="49"/>
        <v>0</v>
      </c>
      <c r="AK99" s="143">
        <f t="shared" si="49"/>
        <v>0</v>
      </c>
    </row>
    <row r="100" spans="1:37" x14ac:dyDescent="0.25">
      <c r="A100" s="130">
        <v>15</v>
      </c>
      <c r="D100" s="143">
        <f t="shared" ref="D100:L100" si="50">COUNTIF(D2:D73,15)</f>
        <v>0</v>
      </c>
      <c r="E100" s="143">
        <f t="shared" si="50"/>
        <v>0</v>
      </c>
      <c r="F100" s="143">
        <f t="shared" si="50"/>
        <v>0</v>
      </c>
      <c r="G100" s="143">
        <f t="shared" si="50"/>
        <v>0</v>
      </c>
      <c r="H100" s="143">
        <f t="shared" si="50"/>
        <v>0</v>
      </c>
      <c r="I100" s="143">
        <f t="shared" si="50"/>
        <v>0</v>
      </c>
      <c r="J100" s="143">
        <f t="shared" si="50"/>
        <v>0</v>
      </c>
      <c r="K100" s="143">
        <f t="shared" si="50"/>
        <v>0</v>
      </c>
      <c r="L100" s="143">
        <f t="shared" si="50"/>
        <v>0</v>
      </c>
      <c r="M100" s="143">
        <f t="shared" ref="M100:AA100" si="51">COUNTIF(M2:M73,15)</f>
        <v>0</v>
      </c>
      <c r="N100" s="143">
        <f t="shared" si="51"/>
        <v>0</v>
      </c>
      <c r="O100" s="143">
        <f t="shared" si="51"/>
        <v>0</v>
      </c>
      <c r="P100" s="143">
        <f t="shared" si="51"/>
        <v>0</v>
      </c>
      <c r="Q100" s="143">
        <f t="shared" si="51"/>
        <v>0</v>
      </c>
      <c r="R100" s="143">
        <f t="shared" si="51"/>
        <v>0</v>
      </c>
      <c r="S100" s="143">
        <f t="shared" si="51"/>
        <v>0</v>
      </c>
      <c r="T100" s="143">
        <f t="shared" si="51"/>
        <v>0</v>
      </c>
      <c r="U100" s="143">
        <f t="shared" si="51"/>
        <v>0</v>
      </c>
      <c r="V100" s="143">
        <f t="shared" si="51"/>
        <v>0</v>
      </c>
      <c r="W100" s="143">
        <f t="shared" si="51"/>
        <v>0</v>
      </c>
      <c r="X100" s="143">
        <f t="shared" si="51"/>
        <v>0</v>
      </c>
      <c r="Y100" s="143">
        <f t="shared" si="51"/>
        <v>0</v>
      </c>
      <c r="Z100" s="143">
        <f t="shared" si="51"/>
        <v>0</v>
      </c>
      <c r="AA100" s="143">
        <f t="shared" si="51"/>
        <v>0</v>
      </c>
      <c r="AB100" s="143">
        <f>COUNTIF(AB2:AB73,15)</f>
        <v>0</v>
      </c>
      <c r="AC100" s="143">
        <f t="shared" ref="AC100:AK100" si="52">COUNTIF(AC2:AC73,15)</f>
        <v>0</v>
      </c>
      <c r="AD100" s="143">
        <f t="shared" si="52"/>
        <v>0</v>
      </c>
      <c r="AE100" s="143">
        <f t="shared" si="52"/>
        <v>2</v>
      </c>
      <c r="AF100" s="143">
        <f t="shared" si="52"/>
        <v>0</v>
      </c>
      <c r="AG100" s="143">
        <f t="shared" si="52"/>
        <v>0</v>
      </c>
      <c r="AH100" s="143">
        <f t="shared" si="52"/>
        <v>0</v>
      </c>
      <c r="AI100" s="143">
        <f t="shared" si="52"/>
        <v>0</v>
      </c>
      <c r="AJ100" s="143">
        <f t="shared" si="52"/>
        <v>0</v>
      </c>
      <c r="AK100" s="143">
        <f t="shared" si="52"/>
        <v>0</v>
      </c>
    </row>
    <row r="101" spans="1:37" x14ac:dyDescent="0.25">
      <c r="A101" s="130">
        <v>16</v>
      </c>
      <c r="D101" s="143">
        <f t="shared" ref="D101:L101" si="53">COUNTIF(D2:D73,16)</f>
        <v>0</v>
      </c>
      <c r="E101" s="143">
        <f t="shared" si="53"/>
        <v>0</v>
      </c>
      <c r="F101" s="143">
        <f t="shared" si="53"/>
        <v>0</v>
      </c>
      <c r="G101" s="143">
        <f t="shared" si="53"/>
        <v>0</v>
      </c>
      <c r="H101" s="143">
        <f t="shared" si="53"/>
        <v>0</v>
      </c>
      <c r="I101" s="143">
        <f t="shared" si="53"/>
        <v>0</v>
      </c>
      <c r="J101" s="143">
        <f t="shared" si="53"/>
        <v>0</v>
      </c>
      <c r="K101" s="143">
        <f t="shared" si="53"/>
        <v>0</v>
      </c>
      <c r="L101" s="143">
        <f t="shared" si="53"/>
        <v>0</v>
      </c>
      <c r="M101" s="143">
        <f t="shared" ref="M101:AA101" si="54">COUNTIF(M2:M73,16)</f>
        <v>0</v>
      </c>
      <c r="N101" s="143">
        <f t="shared" si="54"/>
        <v>0</v>
      </c>
      <c r="O101" s="143">
        <f t="shared" si="54"/>
        <v>0</v>
      </c>
      <c r="P101" s="143">
        <f t="shared" si="54"/>
        <v>0</v>
      </c>
      <c r="Q101" s="143">
        <f t="shared" si="54"/>
        <v>0</v>
      </c>
      <c r="R101" s="143">
        <f t="shared" si="54"/>
        <v>0</v>
      </c>
      <c r="S101" s="143">
        <f t="shared" si="54"/>
        <v>0</v>
      </c>
      <c r="T101" s="143">
        <f t="shared" si="54"/>
        <v>0</v>
      </c>
      <c r="U101" s="143">
        <f t="shared" si="54"/>
        <v>0</v>
      </c>
      <c r="V101" s="143">
        <f t="shared" si="54"/>
        <v>0</v>
      </c>
      <c r="W101" s="143">
        <f t="shared" si="54"/>
        <v>0</v>
      </c>
      <c r="X101" s="143">
        <f t="shared" si="54"/>
        <v>0</v>
      </c>
      <c r="Y101" s="143">
        <f t="shared" si="54"/>
        <v>0</v>
      </c>
      <c r="Z101" s="143">
        <f t="shared" si="54"/>
        <v>0</v>
      </c>
      <c r="AA101" s="143">
        <f t="shared" si="54"/>
        <v>0</v>
      </c>
      <c r="AB101" s="143">
        <f>COUNTIF(AB2:AB73,16)</f>
        <v>2</v>
      </c>
      <c r="AC101" s="143">
        <f t="shared" ref="AC101:AK101" si="55">COUNTIF(AC2:AC73,16)</f>
        <v>0</v>
      </c>
      <c r="AD101" s="143">
        <f t="shared" si="55"/>
        <v>0</v>
      </c>
      <c r="AE101" s="143">
        <f t="shared" si="55"/>
        <v>0</v>
      </c>
      <c r="AF101" s="143">
        <f t="shared" si="55"/>
        <v>0</v>
      </c>
      <c r="AG101" s="143">
        <f t="shared" si="55"/>
        <v>0</v>
      </c>
      <c r="AH101" s="143">
        <f t="shared" si="55"/>
        <v>0</v>
      </c>
      <c r="AI101" s="143">
        <f t="shared" si="55"/>
        <v>0</v>
      </c>
      <c r="AJ101" s="143">
        <f t="shared" si="55"/>
        <v>0</v>
      </c>
      <c r="AK101" s="143">
        <f t="shared" si="55"/>
        <v>0</v>
      </c>
    </row>
    <row r="102" spans="1:37" x14ac:dyDescent="0.25">
      <c r="A102" s="130">
        <v>17</v>
      </c>
      <c r="D102" s="143">
        <f t="shared" ref="D102:L102" si="56">COUNTIF(D2:D73,17)</f>
        <v>0</v>
      </c>
      <c r="E102" s="143">
        <f t="shared" si="56"/>
        <v>0</v>
      </c>
      <c r="F102" s="143">
        <f t="shared" si="56"/>
        <v>0</v>
      </c>
      <c r="G102" s="143">
        <f t="shared" si="56"/>
        <v>0</v>
      </c>
      <c r="H102" s="143">
        <f t="shared" si="56"/>
        <v>0</v>
      </c>
      <c r="I102" s="143">
        <f t="shared" si="56"/>
        <v>0</v>
      </c>
      <c r="J102" s="143">
        <f t="shared" si="56"/>
        <v>0</v>
      </c>
      <c r="K102" s="143">
        <f t="shared" si="56"/>
        <v>0</v>
      </c>
      <c r="L102" s="143">
        <f t="shared" si="56"/>
        <v>0</v>
      </c>
      <c r="M102" s="143">
        <f t="shared" ref="M102:AA102" si="57">COUNTIF(M2:M73,17)</f>
        <v>0</v>
      </c>
      <c r="N102" s="143">
        <f t="shared" si="57"/>
        <v>0</v>
      </c>
      <c r="O102" s="143">
        <f t="shared" si="57"/>
        <v>0</v>
      </c>
      <c r="P102" s="143">
        <f t="shared" si="57"/>
        <v>0</v>
      </c>
      <c r="Q102" s="143">
        <f t="shared" si="57"/>
        <v>0</v>
      </c>
      <c r="R102" s="143">
        <f t="shared" si="57"/>
        <v>0</v>
      </c>
      <c r="S102" s="143">
        <f t="shared" si="57"/>
        <v>0</v>
      </c>
      <c r="T102" s="143">
        <f t="shared" si="57"/>
        <v>0</v>
      </c>
      <c r="U102" s="143">
        <f t="shared" si="57"/>
        <v>0</v>
      </c>
      <c r="V102" s="143">
        <f t="shared" si="57"/>
        <v>0</v>
      </c>
      <c r="W102" s="143">
        <f t="shared" si="57"/>
        <v>0</v>
      </c>
      <c r="X102" s="143">
        <f t="shared" si="57"/>
        <v>0</v>
      </c>
      <c r="Y102" s="143">
        <f t="shared" si="57"/>
        <v>0</v>
      </c>
      <c r="Z102" s="143">
        <f t="shared" si="57"/>
        <v>0</v>
      </c>
      <c r="AA102" s="143">
        <f t="shared" si="57"/>
        <v>1</v>
      </c>
      <c r="AB102" s="143">
        <f>COUNTIF(AB2:AB73,17)</f>
        <v>0</v>
      </c>
      <c r="AC102" s="143">
        <f t="shared" ref="AC102:AK102" si="58">COUNTIF(AC2:AC73,17)</f>
        <v>0</v>
      </c>
      <c r="AD102" s="143">
        <f t="shared" si="58"/>
        <v>0</v>
      </c>
      <c r="AE102" s="143">
        <f t="shared" si="58"/>
        <v>0</v>
      </c>
      <c r="AF102" s="143">
        <f t="shared" si="58"/>
        <v>0</v>
      </c>
      <c r="AG102" s="143">
        <f t="shared" si="58"/>
        <v>0</v>
      </c>
      <c r="AH102" s="143">
        <f t="shared" si="58"/>
        <v>0</v>
      </c>
      <c r="AI102" s="143">
        <f t="shared" si="58"/>
        <v>0</v>
      </c>
      <c r="AJ102" s="143">
        <f t="shared" si="58"/>
        <v>0</v>
      </c>
      <c r="AK102" s="143">
        <f t="shared" si="58"/>
        <v>0</v>
      </c>
    </row>
    <row r="103" spans="1:37" x14ac:dyDescent="0.25">
      <c r="A103" s="130">
        <v>18</v>
      </c>
      <c r="D103" s="143">
        <f t="shared" ref="D103:L103" si="59">COUNTIF(D2:D73,18)</f>
        <v>0</v>
      </c>
      <c r="E103" s="143">
        <f t="shared" si="59"/>
        <v>0</v>
      </c>
      <c r="F103" s="143">
        <f t="shared" si="59"/>
        <v>0</v>
      </c>
      <c r="G103" s="143">
        <f t="shared" si="59"/>
        <v>0</v>
      </c>
      <c r="H103" s="143">
        <f t="shared" si="59"/>
        <v>0</v>
      </c>
      <c r="I103" s="143">
        <f t="shared" si="59"/>
        <v>0</v>
      </c>
      <c r="J103" s="143">
        <f t="shared" si="59"/>
        <v>0</v>
      </c>
      <c r="K103" s="143">
        <f t="shared" si="59"/>
        <v>0</v>
      </c>
      <c r="L103" s="143">
        <f t="shared" si="59"/>
        <v>0</v>
      </c>
      <c r="M103" s="143">
        <f t="shared" ref="M103:AA103" si="60">COUNTIF(M2:M73,18)</f>
        <v>0</v>
      </c>
      <c r="N103" s="143">
        <f t="shared" si="60"/>
        <v>0</v>
      </c>
      <c r="O103" s="143">
        <f t="shared" si="60"/>
        <v>0</v>
      </c>
      <c r="P103" s="143">
        <f t="shared" si="60"/>
        <v>0</v>
      </c>
      <c r="Q103" s="143">
        <f t="shared" si="60"/>
        <v>0</v>
      </c>
      <c r="R103" s="143">
        <f t="shared" si="60"/>
        <v>0</v>
      </c>
      <c r="S103" s="143">
        <f t="shared" si="60"/>
        <v>0</v>
      </c>
      <c r="T103" s="143">
        <f t="shared" si="60"/>
        <v>0</v>
      </c>
      <c r="U103" s="143">
        <f t="shared" si="60"/>
        <v>0</v>
      </c>
      <c r="V103" s="143">
        <f t="shared" si="60"/>
        <v>0</v>
      </c>
      <c r="W103" s="143">
        <f t="shared" si="60"/>
        <v>0</v>
      </c>
      <c r="X103" s="143">
        <f t="shared" si="60"/>
        <v>0</v>
      </c>
      <c r="Y103" s="143">
        <f t="shared" si="60"/>
        <v>0</v>
      </c>
      <c r="Z103" s="143">
        <f t="shared" si="60"/>
        <v>0</v>
      </c>
      <c r="AA103" s="143">
        <f t="shared" si="60"/>
        <v>0</v>
      </c>
      <c r="AB103" s="143">
        <f>COUNTIF(AB2:AB73,18)</f>
        <v>0</v>
      </c>
      <c r="AC103" s="143">
        <f t="shared" ref="AC103:AK103" si="61">COUNTIF(AC2:AC73,18)</f>
        <v>0</v>
      </c>
      <c r="AD103" s="143">
        <f t="shared" si="61"/>
        <v>0</v>
      </c>
      <c r="AE103" s="143">
        <f t="shared" si="61"/>
        <v>0</v>
      </c>
      <c r="AF103" s="143">
        <f t="shared" si="61"/>
        <v>0</v>
      </c>
      <c r="AG103" s="143">
        <f t="shared" si="61"/>
        <v>1</v>
      </c>
      <c r="AH103" s="143">
        <f t="shared" si="61"/>
        <v>0</v>
      </c>
      <c r="AI103" s="143">
        <f t="shared" si="61"/>
        <v>0</v>
      </c>
      <c r="AJ103" s="143">
        <f t="shared" si="61"/>
        <v>0</v>
      </c>
      <c r="AK103" s="143">
        <f t="shared" si="61"/>
        <v>0</v>
      </c>
    </row>
    <row r="104" spans="1:37" x14ac:dyDescent="0.25">
      <c r="A104" s="130">
        <v>19</v>
      </c>
      <c r="D104" s="143">
        <f t="shared" ref="D104:L104" si="62">COUNTIF(D2:D73,19)</f>
        <v>0</v>
      </c>
      <c r="E104" s="143">
        <f t="shared" si="62"/>
        <v>0</v>
      </c>
      <c r="F104" s="143">
        <f t="shared" si="62"/>
        <v>0</v>
      </c>
      <c r="G104" s="143">
        <f t="shared" si="62"/>
        <v>0</v>
      </c>
      <c r="H104" s="143">
        <f t="shared" si="62"/>
        <v>0</v>
      </c>
      <c r="I104" s="143">
        <f t="shared" si="62"/>
        <v>0</v>
      </c>
      <c r="J104" s="143">
        <f t="shared" si="62"/>
        <v>0</v>
      </c>
      <c r="K104" s="143">
        <f t="shared" si="62"/>
        <v>0</v>
      </c>
      <c r="L104" s="143">
        <f t="shared" si="62"/>
        <v>0</v>
      </c>
      <c r="M104" s="143">
        <f t="shared" ref="M104:AA104" si="63">COUNTIF(M2:M73,19)</f>
        <v>0</v>
      </c>
      <c r="N104" s="143">
        <f t="shared" si="63"/>
        <v>0</v>
      </c>
      <c r="O104" s="143">
        <f t="shared" si="63"/>
        <v>0</v>
      </c>
      <c r="P104" s="143">
        <f t="shared" si="63"/>
        <v>0</v>
      </c>
      <c r="Q104" s="143">
        <f t="shared" si="63"/>
        <v>0</v>
      </c>
      <c r="R104" s="143">
        <f t="shared" si="63"/>
        <v>0</v>
      </c>
      <c r="S104" s="143">
        <f t="shared" si="63"/>
        <v>0</v>
      </c>
      <c r="T104" s="143">
        <f t="shared" si="63"/>
        <v>0</v>
      </c>
      <c r="U104" s="143">
        <f t="shared" si="63"/>
        <v>0</v>
      </c>
      <c r="V104" s="143">
        <f t="shared" si="63"/>
        <v>0</v>
      </c>
      <c r="W104" s="143">
        <f t="shared" si="63"/>
        <v>0</v>
      </c>
      <c r="X104" s="143">
        <f t="shared" si="63"/>
        <v>0</v>
      </c>
      <c r="Y104" s="143">
        <f t="shared" si="63"/>
        <v>0</v>
      </c>
      <c r="Z104" s="143">
        <f t="shared" si="63"/>
        <v>0</v>
      </c>
      <c r="AA104" s="143">
        <f t="shared" si="63"/>
        <v>0</v>
      </c>
      <c r="AB104" s="143">
        <f>COUNTIF(AB2:AB73,19)</f>
        <v>0</v>
      </c>
      <c r="AC104" s="143">
        <f t="shared" ref="AC104:AK104" si="64">COUNTIF(AC2:AC73,19)</f>
        <v>0</v>
      </c>
      <c r="AD104" s="143">
        <f t="shared" si="64"/>
        <v>0</v>
      </c>
      <c r="AE104" s="143">
        <f t="shared" si="64"/>
        <v>0</v>
      </c>
      <c r="AF104" s="143">
        <f t="shared" si="64"/>
        <v>0</v>
      </c>
      <c r="AG104" s="143">
        <f t="shared" si="64"/>
        <v>0</v>
      </c>
      <c r="AH104" s="143">
        <f t="shared" si="64"/>
        <v>0</v>
      </c>
      <c r="AI104" s="143">
        <f t="shared" si="64"/>
        <v>0</v>
      </c>
      <c r="AJ104" s="143">
        <f t="shared" si="64"/>
        <v>0</v>
      </c>
      <c r="AK104" s="143">
        <f t="shared" si="64"/>
        <v>0</v>
      </c>
    </row>
    <row r="105" spans="1:37" x14ac:dyDescent="0.25">
      <c r="A105" s="130">
        <v>20</v>
      </c>
      <c r="D105" s="143">
        <f t="shared" ref="D105:L105" si="65">COUNTIF(D2:D73,20)</f>
        <v>0</v>
      </c>
      <c r="E105" s="143">
        <f t="shared" si="65"/>
        <v>0</v>
      </c>
      <c r="F105" s="143">
        <f t="shared" si="65"/>
        <v>0</v>
      </c>
      <c r="G105" s="143">
        <f t="shared" si="65"/>
        <v>0</v>
      </c>
      <c r="H105" s="143">
        <f t="shared" si="65"/>
        <v>0</v>
      </c>
      <c r="I105" s="143">
        <f t="shared" si="65"/>
        <v>0</v>
      </c>
      <c r="J105" s="143">
        <f t="shared" si="65"/>
        <v>0</v>
      </c>
      <c r="K105" s="143">
        <f t="shared" si="65"/>
        <v>0</v>
      </c>
      <c r="L105" s="143">
        <f t="shared" si="65"/>
        <v>0</v>
      </c>
      <c r="M105" s="143">
        <f t="shared" ref="M105:AA105" si="66">COUNTIF(M2:M73,20)</f>
        <v>0</v>
      </c>
      <c r="N105" s="143">
        <f t="shared" si="66"/>
        <v>0</v>
      </c>
      <c r="O105" s="143">
        <f t="shared" si="66"/>
        <v>0</v>
      </c>
      <c r="P105" s="143">
        <f t="shared" si="66"/>
        <v>0</v>
      </c>
      <c r="Q105" s="143">
        <f t="shared" si="66"/>
        <v>0</v>
      </c>
      <c r="R105" s="143">
        <f t="shared" si="66"/>
        <v>0</v>
      </c>
      <c r="S105" s="143">
        <f t="shared" si="66"/>
        <v>0</v>
      </c>
      <c r="T105" s="143">
        <f t="shared" si="66"/>
        <v>0</v>
      </c>
      <c r="U105" s="143">
        <f t="shared" si="66"/>
        <v>0</v>
      </c>
      <c r="V105" s="143">
        <f t="shared" si="66"/>
        <v>0</v>
      </c>
      <c r="W105" s="143">
        <f t="shared" si="66"/>
        <v>0</v>
      </c>
      <c r="X105" s="143">
        <f t="shared" si="66"/>
        <v>0</v>
      </c>
      <c r="Y105" s="143">
        <f t="shared" si="66"/>
        <v>0</v>
      </c>
      <c r="Z105" s="143">
        <f t="shared" si="66"/>
        <v>0</v>
      </c>
      <c r="AA105" s="143">
        <f t="shared" si="66"/>
        <v>0</v>
      </c>
      <c r="AB105" s="143">
        <f>COUNTIF(AB2:AB73,20)</f>
        <v>0</v>
      </c>
      <c r="AC105" s="143">
        <f t="shared" ref="AC105:AK105" si="67">COUNTIF(AC2:AC73,20)</f>
        <v>0</v>
      </c>
      <c r="AD105" s="143">
        <f t="shared" si="67"/>
        <v>0</v>
      </c>
      <c r="AE105" s="143">
        <f t="shared" si="67"/>
        <v>0</v>
      </c>
      <c r="AF105" s="143">
        <f t="shared" si="67"/>
        <v>0</v>
      </c>
      <c r="AG105" s="143">
        <f t="shared" si="67"/>
        <v>0</v>
      </c>
      <c r="AH105" s="143">
        <f t="shared" si="67"/>
        <v>0</v>
      </c>
      <c r="AI105" s="143">
        <f t="shared" si="67"/>
        <v>1</v>
      </c>
      <c r="AJ105" s="143">
        <f t="shared" si="67"/>
        <v>0</v>
      </c>
      <c r="AK105" s="143">
        <f t="shared" si="67"/>
        <v>0</v>
      </c>
    </row>
    <row r="106" spans="1:37" x14ac:dyDescent="0.25">
      <c r="A106" s="130">
        <v>21</v>
      </c>
    </row>
    <row r="110" spans="1:37" x14ac:dyDescent="0.25">
      <c r="AB110" s="130">
        <f>AB86*12</f>
        <v>288</v>
      </c>
      <c r="AC110" s="143">
        <f>AC86*11</f>
        <v>187</v>
      </c>
      <c r="AD110" s="143">
        <f>AD86*10</f>
        <v>120</v>
      </c>
      <c r="AE110" s="143">
        <f>AE86*9</f>
        <v>72</v>
      </c>
      <c r="AF110" s="143">
        <f>AF86*8</f>
        <v>64</v>
      </c>
      <c r="AG110" s="143">
        <f>AG86*7</f>
        <v>70</v>
      </c>
      <c r="AH110" s="144">
        <f>AH86*6</f>
        <v>30</v>
      </c>
    </row>
    <row r="111" spans="1:37" x14ac:dyDescent="0.25">
      <c r="AB111" s="130">
        <f>AB87*24</f>
        <v>264</v>
      </c>
      <c r="AC111" s="143">
        <f>AC87*22</f>
        <v>374</v>
      </c>
      <c r="AD111" s="143">
        <f>AD87*20</f>
        <v>260</v>
      </c>
      <c r="AE111" s="143">
        <f>AE87*18</f>
        <v>198</v>
      </c>
      <c r="AF111" s="143">
        <f>AF87*16</f>
        <v>160</v>
      </c>
      <c r="AG111" s="143">
        <f>AG87*14</f>
        <v>112</v>
      </c>
      <c r="AH111" s="144">
        <f>AH87*12</f>
        <v>84</v>
      </c>
    </row>
    <row r="112" spans="1:37" x14ac:dyDescent="0.25">
      <c r="AB112" s="130">
        <f>AB88*36</f>
        <v>360</v>
      </c>
      <c r="AC112" s="143">
        <f>AC88*33</f>
        <v>363</v>
      </c>
      <c r="AD112" s="143">
        <f>AD88*30</f>
        <v>360</v>
      </c>
      <c r="AE112" s="143">
        <f>AE88*27</f>
        <v>324</v>
      </c>
      <c r="AF112" s="143">
        <f>AF88*24</f>
        <v>216</v>
      </c>
      <c r="AG112" s="143">
        <f>AG88*21</f>
        <v>147</v>
      </c>
      <c r="AH112" s="144">
        <f>AH88*18</f>
        <v>90</v>
      </c>
    </row>
    <row r="113" spans="28:34" x14ac:dyDescent="0.25">
      <c r="AB113" s="130">
        <f>SUM(AB89:AB105)*36</f>
        <v>828</v>
      </c>
      <c r="AC113" s="143">
        <f>SUM(AC89:AC105)*33</f>
        <v>693</v>
      </c>
      <c r="AD113" s="143">
        <f>SUM(AD89:AD105)*30</f>
        <v>840</v>
      </c>
      <c r="AE113" s="130">
        <f>AE89*36</f>
        <v>360</v>
      </c>
      <c r="AF113" s="143">
        <f>AF89*32</f>
        <v>256</v>
      </c>
      <c r="AG113" s="143">
        <f>AG89*28</f>
        <v>168</v>
      </c>
      <c r="AH113" s="144">
        <f>AH89*24</f>
        <v>48</v>
      </c>
    </row>
    <row r="114" spans="28:34" x14ac:dyDescent="0.25">
      <c r="AE114" s="143">
        <f>SUM(AE90:AE105)*36</f>
        <v>612</v>
      </c>
      <c r="AF114" s="143">
        <f>SUM(AF90:AF105)*32</f>
        <v>480</v>
      </c>
      <c r="AG114" s="143">
        <f>AG90*35</f>
        <v>175</v>
      </c>
      <c r="AH114" s="144">
        <f>AH90*30</f>
        <v>90</v>
      </c>
    </row>
    <row r="115" spans="28:34" x14ac:dyDescent="0.25">
      <c r="AB115" s="130">
        <f>SUM(AB110:AB114)</f>
        <v>1740</v>
      </c>
      <c r="AC115" s="130">
        <f>SUM(AC110:AC114)</f>
        <v>1617</v>
      </c>
      <c r="AD115" s="143">
        <f>SUM(AD110:AD114)</f>
        <v>1580</v>
      </c>
      <c r="AG115" s="130">
        <f>SUM(AG91:AG105)*35</f>
        <v>210</v>
      </c>
      <c r="AH115" s="144">
        <f>SUM(AH91:AH105)*30</f>
        <v>300</v>
      </c>
    </row>
    <row r="116" spans="28:34" x14ac:dyDescent="0.25">
      <c r="AE116" s="143">
        <f>SUM(AE110:AE114)</f>
        <v>1566</v>
      </c>
      <c r="AF116" s="143">
        <f>SUM(AF110:AF114)</f>
        <v>1176</v>
      </c>
    </row>
    <row r="117" spans="28:34" x14ac:dyDescent="0.25">
      <c r="AB117" s="130">
        <f t="shared" ref="AB117:AD119" si="68">AB86*36</f>
        <v>864</v>
      </c>
      <c r="AC117" s="143">
        <f t="shared" si="68"/>
        <v>612</v>
      </c>
      <c r="AD117" s="143">
        <f t="shared" si="68"/>
        <v>432</v>
      </c>
      <c r="AG117" s="130">
        <f>SUM(AG110:AG115)</f>
        <v>882</v>
      </c>
      <c r="AH117" s="144">
        <f>SUM(AH110:AH115)</f>
        <v>642</v>
      </c>
    </row>
    <row r="118" spans="28:34" x14ac:dyDescent="0.25">
      <c r="AB118" s="130">
        <f t="shared" si="68"/>
        <v>396</v>
      </c>
      <c r="AC118" s="143">
        <f t="shared" si="68"/>
        <v>612</v>
      </c>
      <c r="AD118" s="143">
        <f t="shared" si="68"/>
        <v>468</v>
      </c>
      <c r="AE118" s="143">
        <f t="shared" ref="AE118:AF121" si="69">AE86*36</f>
        <v>288</v>
      </c>
      <c r="AF118" s="143">
        <f t="shared" si="69"/>
        <v>288</v>
      </c>
    </row>
    <row r="119" spans="28:34" x14ac:dyDescent="0.25">
      <c r="AB119" s="130">
        <f t="shared" si="68"/>
        <v>360</v>
      </c>
      <c r="AC119" s="143">
        <f t="shared" si="68"/>
        <v>396</v>
      </c>
      <c r="AD119" s="143">
        <f t="shared" si="68"/>
        <v>432</v>
      </c>
      <c r="AE119" s="143">
        <f t="shared" si="69"/>
        <v>396</v>
      </c>
      <c r="AF119" s="143">
        <f t="shared" si="69"/>
        <v>360</v>
      </c>
      <c r="AG119" s="130">
        <f t="shared" ref="AG119:AH123" si="70">AG86*36</f>
        <v>360</v>
      </c>
      <c r="AH119" s="144">
        <f>AH86*36</f>
        <v>180</v>
      </c>
    </row>
    <row r="120" spans="28:34" x14ac:dyDescent="0.25">
      <c r="AE120" s="143">
        <f t="shared" si="69"/>
        <v>432</v>
      </c>
      <c r="AF120" s="143">
        <f t="shared" si="69"/>
        <v>324</v>
      </c>
      <c r="AG120" s="143">
        <f t="shared" si="70"/>
        <v>288</v>
      </c>
      <c r="AH120" s="144">
        <f t="shared" si="70"/>
        <v>252</v>
      </c>
    </row>
    <row r="121" spans="28:34" x14ac:dyDescent="0.25">
      <c r="AB121" s="130">
        <f>SUM(AB117:AB120)</f>
        <v>1620</v>
      </c>
      <c r="AC121" s="143">
        <f>SUM(AC117:AC120)</f>
        <v>1620</v>
      </c>
      <c r="AD121" s="143">
        <f>SUM(AD117:AD120)</f>
        <v>1332</v>
      </c>
      <c r="AE121" s="143">
        <f t="shared" si="69"/>
        <v>360</v>
      </c>
      <c r="AF121" s="143">
        <f t="shared" si="69"/>
        <v>288</v>
      </c>
      <c r="AG121" s="143">
        <f t="shared" si="70"/>
        <v>252</v>
      </c>
      <c r="AH121" s="144">
        <f t="shared" si="70"/>
        <v>180</v>
      </c>
    </row>
    <row r="122" spans="28:34" x14ac:dyDescent="0.25">
      <c r="AG122" s="143">
        <f t="shared" si="70"/>
        <v>216</v>
      </c>
      <c r="AH122" s="144">
        <f t="shared" si="70"/>
        <v>72</v>
      </c>
    </row>
    <row r="123" spans="28:34" x14ac:dyDescent="0.25">
      <c r="AE123" s="143">
        <f>SUM(AE118:AE121)</f>
        <v>1476</v>
      </c>
      <c r="AF123" s="143">
        <f>SUM(AF118:AF121)</f>
        <v>1260</v>
      </c>
      <c r="AG123" s="143">
        <f t="shared" si="70"/>
        <v>180</v>
      </c>
      <c r="AH123" s="144">
        <f t="shared" si="70"/>
        <v>108</v>
      </c>
    </row>
    <row r="125" spans="28:34" x14ac:dyDescent="0.25">
      <c r="AG125" s="143">
        <f>SUM(AG119:AG123)</f>
        <v>1296</v>
      </c>
      <c r="AH125" s="144">
        <f>SUM(AH119:AH123)</f>
        <v>792</v>
      </c>
    </row>
    <row r="127" spans="28:34" x14ac:dyDescent="0.25">
      <c r="AB127" s="130">
        <f>AB121-AB115</f>
        <v>-120</v>
      </c>
      <c r="AC127" s="143">
        <f>AC121-AC115</f>
        <v>3</v>
      </c>
      <c r="AD127" s="143">
        <f>AD121-AD115</f>
        <v>-248</v>
      </c>
      <c r="AE127" s="143">
        <f>AE123-AE116</f>
        <v>-90</v>
      </c>
      <c r="AF127" s="143">
        <f>AF123-AF116</f>
        <v>84</v>
      </c>
      <c r="AG127" s="130">
        <f>AG125-AG117</f>
        <v>414</v>
      </c>
      <c r="AH127" s="144">
        <f>AH125-AH117</f>
        <v>150</v>
      </c>
    </row>
    <row r="130" spans="28:35" x14ac:dyDescent="0.25">
      <c r="AB130" s="130">
        <v>-84</v>
      </c>
      <c r="AC130" s="130">
        <v>-83</v>
      </c>
      <c r="AD130" s="130">
        <v>-116</v>
      </c>
      <c r="AE130" s="130">
        <v>27</v>
      </c>
      <c r="AF130" s="130">
        <v>64</v>
      </c>
      <c r="AG130" s="130">
        <v>336</v>
      </c>
      <c r="AH130" s="130">
        <v>60</v>
      </c>
    </row>
    <row r="131" spans="28:35" x14ac:dyDescent="0.25">
      <c r="AB131" s="130">
        <v>-60</v>
      </c>
      <c r="AC131" s="130">
        <v>-63</v>
      </c>
      <c r="AD131" s="130">
        <v>-88</v>
      </c>
      <c r="AE131" s="130">
        <v>-9</v>
      </c>
      <c r="AF131" s="130">
        <v>80</v>
      </c>
      <c r="AG131" s="130">
        <v>346</v>
      </c>
      <c r="AH131" s="130">
        <v>78</v>
      </c>
      <c r="AI131" s="130" t="s">
        <v>484</v>
      </c>
    </row>
  </sheetData>
  <pageMargins left="0.7" right="0.7" top="0.75" bottom="0.75" header="0.3" footer="0.3"/>
  <pageSetup paperSize="9" orientation="portrait" r:id="rId1"/>
  <ignoredErrors>
    <ignoredError sqref="J74:AI74 J77:AI77 J79:AI79 J83:AI83 C83:I83 AJ83:AM83 C79:I79 AJ79:AM79 C77:I77 AJ77:AM77 C74:I74 AJ74:AM74 AB86 AB87:AB101 AB102:AB105 M86:AA105 D86:L105 AC86:AK105" formulaRange="1"/>
    <ignoredError sqref="AP31:AQ32 AQ10 AP46:AQ46 AP49:AQ4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topLeftCell="A79" workbookViewId="0">
      <selection activeCell="D102" sqref="D102"/>
    </sheetView>
  </sheetViews>
  <sheetFormatPr defaultRowHeight="15" x14ac:dyDescent="0.25"/>
  <sheetData>
    <row r="1" spans="1:37" ht="30" x14ac:dyDescent="0.25">
      <c r="A1" s="146" t="s">
        <v>1</v>
      </c>
      <c r="B1" s="146" t="s">
        <v>0</v>
      </c>
      <c r="C1" s="175"/>
      <c r="D1" s="175">
        <v>6</v>
      </c>
      <c r="E1" s="146">
        <v>7</v>
      </c>
      <c r="F1" s="146">
        <v>8</v>
      </c>
      <c r="G1" s="146">
        <v>9</v>
      </c>
      <c r="H1" s="146">
        <v>10</v>
      </c>
      <c r="I1" s="146">
        <v>11</v>
      </c>
      <c r="J1" s="146">
        <v>12</v>
      </c>
      <c r="K1" s="146">
        <v>13</v>
      </c>
      <c r="L1" s="146">
        <v>14</v>
      </c>
      <c r="M1" s="146">
        <v>15</v>
      </c>
      <c r="N1" s="146">
        <v>16</v>
      </c>
      <c r="O1" s="146">
        <v>17</v>
      </c>
      <c r="P1" s="146">
        <v>18</v>
      </c>
      <c r="Q1" s="146">
        <v>19</v>
      </c>
      <c r="R1" s="146">
        <v>20</v>
      </c>
      <c r="S1" s="146">
        <v>21</v>
      </c>
      <c r="T1" s="146">
        <v>22</v>
      </c>
      <c r="U1" s="146">
        <v>23</v>
      </c>
      <c r="V1" s="146">
        <v>24</v>
      </c>
      <c r="W1" s="146">
        <v>25</v>
      </c>
      <c r="X1" s="146">
        <v>26</v>
      </c>
      <c r="Y1" s="146">
        <v>27</v>
      </c>
      <c r="Z1" s="146">
        <v>28</v>
      </c>
      <c r="AA1" s="146">
        <v>29</v>
      </c>
      <c r="AB1" s="146">
        <v>30</v>
      </c>
      <c r="AC1" s="146">
        <v>31</v>
      </c>
      <c r="AD1" s="146">
        <v>32</v>
      </c>
      <c r="AE1" s="146">
        <v>33</v>
      </c>
      <c r="AF1" s="146">
        <v>34</v>
      </c>
      <c r="AG1" s="146">
        <v>35</v>
      </c>
      <c r="AH1" s="146">
        <v>36</v>
      </c>
      <c r="AI1" s="146">
        <v>37</v>
      </c>
      <c r="AJ1" s="146"/>
      <c r="AK1" s="145" t="s">
        <v>3</v>
      </c>
    </row>
    <row r="2" spans="1:37" x14ac:dyDescent="0.25">
      <c r="A2" s="146"/>
      <c r="B2" s="146"/>
      <c r="C2" s="175"/>
      <c r="D2" s="175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5"/>
    </row>
    <row r="3" spans="1:37" x14ac:dyDescent="0.25">
      <c r="A3" s="5" t="s">
        <v>464</v>
      </c>
      <c r="B3" s="146">
        <v>9</v>
      </c>
      <c r="C3" s="175"/>
      <c r="D3" s="175"/>
      <c r="E3" s="146"/>
      <c r="F3" s="146"/>
      <c r="G3" s="146"/>
      <c r="H3" s="146">
        <v>1</v>
      </c>
      <c r="I3" s="146">
        <v>1</v>
      </c>
      <c r="J3" s="146">
        <v>2</v>
      </c>
      <c r="K3" s="146">
        <v>1</v>
      </c>
      <c r="L3" s="146">
        <v>1</v>
      </c>
      <c r="M3" s="146">
        <v>1</v>
      </c>
      <c r="N3" s="146">
        <v>2</v>
      </c>
      <c r="O3" s="146">
        <v>7</v>
      </c>
      <c r="P3" s="146">
        <v>1</v>
      </c>
      <c r="Q3" s="146">
        <v>1</v>
      </c>
      <c r="R3" s="146">
        <v>3</v>
      </c>
      <c r="S3" s="146">
        <v>5</v>
      </c>
      <c r="T3" s="146">
        <v>2</v>
      </c>
      <c r="U3" s="146">
        <v>1</v>
      </c>
      <c r="V3" s="146">
        <v>2</v>
      </c>
      <c r="W3" s="146">
        <v>2</v>
      </c>
      <c r="X3" s="146">
        <v>5</v>
      </c>
      <c r="Y3" s="146">
        <v>2</v>
      </c>
      <c r="Z3" s="146">
        <v>7</v>
      </c>
      <c r="AA3" s="146">
        <v>9</v>
      </c>
      <c r="AB3" s="146">
        <v>1</v>
      </c>
      <c r="AC3" s="146"/>
      <c r="AD3" s="146"/>
      <c r="AE3" s="146"/>
      <c r="AF3" s="3"/>
      <c r="AG3" s="146"/>
      <c r="AH3" s="146"/>
      <c r="AI3" s="146"/>
      <c r="AJ3" s="146"/>
      <c r="AK3" s="146">
        <v>14</v>
      </c>
    </row>
    <row r="4" spans="1:37" x14ac:dyDescent="0.25">
      <c r="A4" s="5" t="s">
        <v>467</v>
      </c>
      <c r="B4" s="147">
        <v>9</v>
      </c>
      <c r="C4" s="175"/>
      <c r="D4" s="175"/>
      <c r="E4" s="147"/>
      <c r="F4" s="147"/>
      <c r="G4" s="147"/>
      <c r="H4" s="147">
        <v>1</v>
      </c>
      <c r="I4" s="147">
        <v>1</v>
      </c>
      <c r="J4" s="147">
        <v>1</v>
      </c>
      <c r="K4" s="147">
        <v>1</v>
      </c>
      <c r="L4" s="147">
        <v>1</v>
      </c>
      <c r="M4" s="147">
        <v>2</v>
      </c>
      <c r="N4" s="147">
        <v>1</v>
      </c>
      <c r="O4" s="147">
        <v>3</v>
      </c>
      <c r="P4" s="147">
        <v>4</v>
      </c>
      <c r="Q4" s="147">
        <v>1</v>
      </c>
      <c r="R4" s="147">
        <v>1</v>
      </c>
      <c r="S4" s="147">
        <v>3</v>
      </c>
      <c r="T4" s="147">
        <v>3</v>
      </c>
      <c r="U4" s="147">
        <v>1</v>
      </c>
      <c r="V4" s="147">
        <v>3</v>
      </c>
      <c r="W4" s="147">
        <v>1</v>
      </c>
      <c r="X4" s="147">
        <v>2</v>
      </c>
      <c r="Y4" s="147">
        <v>4</v>
      </c>
      <c r="Z4" s="147">
        <v>2</v>
      </c>
      <c r="AA4" s="147">
        <v>6</v>
      </c>
      <c r="AB4" s="147">
        <v>6</v>
      </c>
      <c r="AC4" s="147">
        <v>1</v>
      </c>
      <c r="AD4" s="147">
        <v>14</v>
      </c>
      <c r="AE4" s="147"/>
      <c r="AF4" s="3"/>
      <c r="AG4" s="147"/>
      <c r="AH4" s="147"/>
      <c r="AI4" s="147"/>
      <c r="AJ4" s="147"/>
      <c r="AK4" s="147">
        <v>17</v>
      </c>
    </row>
    <row r="5" spans="1:37" x14ac:dyDescent="0.25">
      <c r="A5" s="5" t="s">
        <v>468</v>
      </c>
      <c r="B5" s="149">
        <v>10</v>
      </c>
      <c r="C5" s="175"/>
      <c r="D5" s="175"/>
      <c r="E5" s="149"/>
      <c r="F5" s="149"/>
      <c r="G5" s="149"/>
      <c r="H5" s="149"/>
      <c r="I5" s="149">
        <v>1</v>
      </c>
      <c r="J5" s="149">
        <v>3</v>
      </c>
      <c r="K5" s="149">
        <v>2</v>
      </c>
      <c r="L5" s="149">
        <v>1</v>
      </c>
      <c r="M5" s="149">
        <v>1</v>
      </c>
      <c r="N5" s="149">
        <v>1</v>
      </c>
      <c r="O5" s="149">
        <v>4</v>
      </c>
      <c r="P5" s="149">
        <v>1</v>
      </c>
      <c r="Q5" s="149">
        <v>3</v>
      </c>
      <c r="R5" s="149">
        <v>1</v>
      </c>
      <c r="S5" s="149">
        <v>2</v>
      </c>
      <c r="T5" s="149">
        <v>2</v>
      </c>
      <c r="U5" s="149">
        <v>2</v>
      </c>
      <c r="V5" s="149">
        <v>3</v>
      </c>
      <c r="W5" s="149">
        <v>1</v>
      </c>
      <c r="X5" s="149">
        <v>16</v>
      </c>
      <c r="Y5" s="149">
        <v>3</v>
      </c>
      <c r="Z5" s="149">
        <v>3</v>
      </c>
      <c r="AA5" s="149">
        <v>2</v>
      </c>
      <c r="AB5" s="149">
        <v>6</v>
      </c>
      <c r="AC5" s="149">
        <v>1</v>
      </c>
      <c r="AD5" s="149">
        <v>7</v>
      </c>
      <c r="AE5" s="149"/>
      <c r="AF5" s="3"/>
      <c r="AG5" s="149"/>
      <c r="AH5" s="149"/>
      <c r="AI5" s="149"/>
      <c r="AJ5" s="149"/>
      <c r="AK5" s="149">
        <v>16</v>
      </c>
    </row>
    <row r="6" spans="1:37" x14ac:dyDescent="0.25">
      <c r="A6" s="5" t="s">
        <v>472</v>
      </c>
      <c r="B6" s="151">
        <v>9</v>
      </c>
      <c r="C6" s="175"/>
      <c r="D6" s="175"/>
      <c r="E6" s="151"/>
      <c r="F6" s="151"/>
      <c r="G6" s="151"/>
      <c r="H6" s="151">
        <v>2</v>
      </c>
      <c r="I6" s="151">
        <v>1</v>
      </c>
      <c r="J6" s="151">
        <v>1</v>
      </c>
      <c r="K6" s="151">
        <v>1</v>
      </c>
      <c r="L6" s="151">
        <v>2</v>
      </c>
      <c r="M6" s="151">
        <v>2</v>
      </c>
      <c r="N6" s="151">
        <v>2</v>
      </c>
      <c r="O6" s="151">
        <v>2</v>
      </c>
      <c r="P6" s="151">
        <v>1</v>
      </c>
      <c r="Q6" s="151">
        <v>1</v>
      </c>
      <c r="R6" s="151">
        <v>2</v>
      </c>
      <c r="S6" s="151">
        <v>10</v>
      </c>
      <c r="T6" s="151">
        <v>7</v>
      </c>
      <c r="U6" s="151">
        <v>3</v>
      </c>
      <c r="V6" s="151">
        <v>1</v>
      </c>
      <c r="W6" s="151">
        <v>1</v>
      </c>
      <c r="X6" s="151">
        <v>5</v>
      </c>
      <c r="Y6" s="151">
        <v>7</v>
      </c>
      <c r="Z6" s="151">
        <v>2</v>
      </c>
      <c r="AA6" s="151">
        <v>1</v>
      </c>
      <c r="AB6" s="151"/>
      <c r="AC6" s="151"/>
      <c r="AD6" s="151"/>
      <c r="AE6" s="151"/>
      <c r="AF6" s="3"/>
      <c r="AG6" s="151"/>
      <c r="AH6" s="151"/>
      <c r="AI6" s="151"/>
      <c r="AJ6" s="151"/>
      <c r="AK6" s="151">
        <v>12</v>
      </c>
    </row>
    <row r="7" spans="1:37" x14ac:dyDescent="0.25">
      <c r="A7" s="5" t="s">
        <v>473</v>
      </c>
      <c r="B7" s="152">
        <v>8</v>
      </c>
      <c r="C7" s="175"/>
      <c r="D7" s="175"/>
      <c r="E7" s="152"/>
      <c r="F7" s="152"/>
      <c r="G7" s="152">
        <v>1</v>
      </c>
      <c r="H7" s="152">
        <v>1</v>
      </c>
      <c r="I7" s="152">
        <v>1</v>
      </c>
      <c r="J7" s="152">
        <v>1</v>
      </c>
      <c r="K7" s="152">
        <v>4</v>
      </c>
      <c r="L7" s="152">
        <v>1</v>
      </c>
      <c r="M7" s="152">
        <v>3</v>
      </c>
      <c r="N7" s="152">
        <v>1</v>
      </c>
      <c r="O7" s="152">
        <v>2</v>
      </c>
      <c r="P7" s="152">
        <v>2</v>
      </c>
      <c r="Q7" s="152">
        <v>2</v>
      </c>
      <c r="R7" s="152">
        <v>1</v>
      </c>
      <c r="S7" s="152">
        <v>2</v>
      </c>
      <c r="T7" s="152">
        <v>3</v>
      </c>
      <c r="U7" s="152">
        <v>1</v>
      </c>
      <c r="V7" s="152">
        <v>1</v>
      </c>
      <c r="W7" s="152">
        <v>1</v>
      </c>
      <c r="X7" s="152">
        <v>1</v>
      </c>
      <c r="Y7" s="152">
        <v>3</v>
      </c>
      <c r="Z7" s="152">
        <v>1</v>
      </c>
      <c r="AA7" s="152">
        <v>3</v>
      </c>
      <c r="AB7" s="152">
        <v>2</v>
      </c>
      <c r="AC7" s="152">
        <v>5</v>
      </c>
      <c r="AD7" s="152">
        <v>2</v>
      </c>
      <c r="AE7" s="152">
        <v>20</v>
      </c>
      <c r="AF7" s="3"/>
      <c r="AG7" s="152"/>
      <c r="AH7" s="152"/>
      <c r="AI7" s="152"/>
      <c r="AJ7" s="152"/>
      <c r="AK7" s="152">
        <v>18</v>
      </c>
    </row>
    <row r="8" spans="1:37" x14ac:dyDescent="0.25">
      <c r="A8" s="5" t="s">
        <v>474</v>
      </c>
      <c r="B8" s="155">
        <v>9</v>
      </c>
      <c r="C8" s="175"/>
      <c r="D8" s="175"/>
      <c r="E8" s="155"/>
      <c r="F8" s="155"/>
      <c r="G8" s="155"/>
      <c r="H8" s="155">
        <v>1</v>
      </c>
      <c r="I8" s="155">
        <v>1</v>
      </c>
      <c r="J8" s="155">
        <v>1</v>
      </c>
      <c r="K8" s="155">
        <v>1</v>
      </c>
      <c r="L8" s="155">
        <v>4</v>
      </c>
      <c r="M8" s="155">
        <v>1</v>
      </c>
      <c r="N8" s="155">
        <v>1</v>
      </c>
      <c r="O8" s="155">
        <v>1</v>
      </c>
      <c r="P8" s="155">
        <v>1</v>
      </c>
      <c r="Q8" s="155">
        <v>1</v>
      </c>
      <c r="R8" s="155">
        <v>2</v>
      </c>
      <c r="S8" s="155">
        <v>1</v>
      </c>
      <c r="T8" s="155">
        <v>2</v>
      </c>
      <c r="U8" s="155">
        <v>1</v>
      </c>
      <c r="V8" s="155">
        <v>2</v>
      </c>
      <c r="W8" s="155">
        <v>1</v>
      </c>
      <c r="X8" s="155">
        <v>1</v>
      </c>
      <c r="Y8" s="155">
        <v>6</v>
      </c>
      <c r="Z8" s="155">
        <v>2</v>
      </c>
      <c r="AA8" s="155">
        <v>2</v>
      </c>
      <c r="AB8" s="155">
        <v>3</v>
      </c>
      <c r="AC8" s="155">
        <v>4</v>
      </c>
      <c r="AD8" s="155">
        <v>6</v>
      </c>
      <c r="AE8" s="155">
        <v>8</v>
      </c>
      <c r="AF8" s="3"/>
      <c r="AG8" s="155"/>
      <c r="AH8" s="155"/>
      <c r="AI8" s="155"/>
      <c r="AJ8" s="155"/>
      <c r="AK8" s="155">
        <v>18</v>
      </c>
    </row>
    <row r="9" spans="1:37" x14ac:dyDescent="0.25">
      <c r="A9" s="5" t="s">
        <v>475</v>
      </c>
      <c r="B9" s="156">
        <v>10</v>
      </c>
      <c r="C9" s="175"/>
      <c r="D9" s="175"/>
      <c r="E9" s="156"/>
      <c r="F9" s="156"/>
      <c r="G9" s="156"/>
      <c r="H9" s="156"/>
      <c r="I9" s="156">
        <v>1</v>
      </c>
      <c r="J9" s="156">
        <v>1</v>
      </c>
      <c r="K9" s="156">
        <v>1</v>
      </c>
      <c r="L9" s="156">
        <v>4</v>
      </c>
      <c r="M9" s="156">
        <v>1</v>
      </c>
      <c r="N9" s="156">
        <v>2</v>
      </c>
      <c r="O9" s="156">
        <v>2</v>
      </c>
      <c r="P9" s="156">
        <v>1</v>
      </c>
      <c r="Q9" s="156">
        <v>1</v>
      </c>
      <c r="R9" s="156">
        <v>1</v>
      </c>
      <c r="S9" s="156">
        <v>1</v>
      </c>
      <c r="T9" s="156">
        <v>1</v>
      </c>
      <c r="U9" s="156">
        <v>8</v>
      </c>
      <c r="V9" s="156">
        <v>3</v>
      </c>
      <c r="W9" s="156">
        <v>5</v>
      </c>
      <c r="X9" s="156">
        <v>1</v>
      </c>
      <c r="Y9" s="156">
        <v>1</v>
      </c>
      <c r="Z9" s="156">
        <v>3</v>
      </c>
      <c r="AA9" s="156">
        <v>3</v>
      </c>
      <c r="AB9" s="156">
        <v>10</v>
      </c>
      <c r="AC9" s="156">
        <v>1</v>
      </c>
      <c r="AD9" s="156"/>
      <c r="AE9" s="156"/>
      <c r="AF9" s="3"/>
      <c r="AG9" s="156"/>
      <c r="AH9" s="156"/>
      <c r="AI9" s="156"/>
      <c r="AJ9" s="156"/>
      <c r="AK9" s="156">
        <v>14</v>
      </c>
    </row>
    <row r="10" spans="1:37" x14ac:dyDescent="0.25">
      <c r="A10" s="5" t="s">
        <v>476</v>
      </c>
      <c r="B10" s="156">
        <v>8</v>
      </c>
      <c r="C10" s="175"/>
      <c r="D10" s="175"/>
      <c r="E10" s="156"/>
      <c r="F10" s="156"/>
      <c r="G10" s="156">
        <v>1</v>
      </c>
      <c r="H10" s="156">
        <v>1</v>
      </c>
      <c r="I10" s="156">
        <v>1</v>
      </c>
      <c r="J10" s="156">
        <v>2</v>
      </c>
      <c r="K10" s="156">
        <v>1</v>
      </c>
      <c r="L10" s="156">
        <v>1</v>
      </c>
      <c r="M10" s="156">
        <v>2</v>
      </c>
      <c r="N10" s="156">
        <v>1</v>
      </c>
      <c r="O10" s="156">
        <v>3</v>
      </c>
      <c r="P10" s="156">
        <v>1</v>
      </c>
      <c r="Q10" s="156">
        <v>1</v>
      </c>
      <c r="R10" s="156">
        <v>1</v>
      </c>
      <c r="S10" s="156">
        <v>1</v>
      </c>
      <c r="T10" s="156">
        <v>4</v>
      </c>
      <c r="U10" s="156">
        <v>4</v>
      </c>
      <c r="V10" s="156">
        <v>2</v>
      </c>
      <c r="W10" s="156">
        <v>2</v>
      </c>
      <c r="X10" s="156">
        <v>2</v>
      </c>
      <c r="Y10" s="156">
        <v>2</v>
      </c>
      <c r="Z10" s="156">
        <v>3</v>
      </c>
      <c r="AA10" s="156">
        <v>1</v>
      </c>
      <c r="AB10" s="156">
        <v>3</v>
      </c>
      <c r="AC10" s="156">
        <v>1</v>
      </c>
      <c r="AD10" s="156">
        <v>5</v>
      </c>
      <c r="AE10" s="156">
        <v>5</v>
      </c>
      <c r="AF10" s="3"/>
      <c r="AG10" s="156"/>
      <c r="AH10" s="156"/>
      <c r="AI10" s="156"/>
      <c r="AJ10" s="156"/>
      <c r="AK10" s="156">
        <v>17</v>
      </c>
    </row>
    <row r="11" spans="1:37" x14ac:dyDescent="0.25">
      <c r="A11" s="5" t="s">
        <v>477</v>
      </c>
      <c r="B11" s="157">
        <v>9</v>
      </c>
      <c r="C11" s="175"/>
      <c r="D11" s="175"/>
      <c r="E11" s="157"/>
      <c r="F11" s="157"/>
      <c r="G11" s="157"/>
      <c r="H11" s="157">
        <v>1</v>
      </c>
      <c r="I11" s="157">
        <v>2</v>
      </c>
      <c r="J11" s="157">
        <v>1</v>
      </c>
      <c r="K11" s="157">
        <v>2</v>
      </c>
      <c r="L11" s="157">
        <v>1</v>
      </c>
      <c r="M11" s="157">
        <v>1</v>
      </c>
      <c r="N11" s="157">
        <v>2</v>
      </c>
      <c r="O11" s="157">
        <v>2</v>
      </c>
      <c r="P11" s="157">
        <v>5</v>
      </c>
      <c r="Q11" s="157">
        <v>4</v>
      </c>
      <c r="R11" s="157">
        <v>5</v>
      </c>
      <c r="S11" s="157">
        <v>3</v>
      </c>
      <c r="T11" s="157">
        <v>1</v>
      </c>
      <c r="U11" s="157">
        <v>2</v>
      </c>
      <c r="V11" s="157">
        <v>5</v>
      </c>
      <c r="W11" s="157">
        <v>3</v>
      </c>
      <c r="X11" s="157">
        <v>11</v>
      </c>
      <c r="Y11" s="157">
        <v>1</v>
      </c>
      <c r="Z11" s="157">
        <v>3</v>
      </c>
      <c r="AA11" s="157">
        <v>2</v>
      </c>
      <c r="AB11" s="157"/>
      <c r="AC11" s="157"/>
      <c r="AD11" s="157"/>
      <c r="AE11" s="157"/>
      <c r="AF11" s="3"/>
      <c r="AG11" s="157"/>
      <c r="AH11" s="157"/>
      <c r="AI11" s="157"/>
      <c r="AJ11" s="157"/>
      <c r="AK11" s="157">
        <v>13</v>
      </c>
    </row>
    <row r="12" spans="1:37" x14ac:dyDescent="0.25">
      <c r="A12" s="5" t="s">
        <v>478</v>
      </c>
      <c r="B12" s="157">
        <v>9</v>
      </c>
      <c r="C12" s="175"/>
      <c r="D12" s="175"/>
      <c r="E12" s="157"/>
      <c r="F12" s="157"/>
      <c r="G12" s="157"/>
      <c r="H12" s="157">
        <v>1</v>
      </c>
      <c r="I12" s="157">
        <v>1</v>
      </c>
      <c r="J12" s="157">
        <v>2</v>
      </c>
      <c r="K12" s="157">
        <v>3</v>
      </c>
      <c r="L12" s="157">
        <v>1</v>
      </c>
      <c r="M12" s="157">
        <v>1</v>
      </c>
      <c r="N12" s="157">
        <v>2</v>
      </c>
      <c r="O12" s="157">
        <v>2</v>
      </c>
      <c r="P12" s="157">
        <v>6</v>
      </c>
      <c r="Q12" s="157">
        <v>2</v>
      </c>
      <c r="R12" s="157">
        <v>1</v>
      </c>
      <c r="S12" s="157">
        <v>2</v>
      </c>
      <c r="T12" s="157">
        <v>1</v>
      </c>
      <c r="U12" s="157">
        <v>2</v>
      </c>
      <c r="V12" s="157">
        <v>3</v>
      </c>
      <c r="W12" s="157">
        <v>2</v>
      </c>
      <c r="X12" s="157">
        <v>1</v>
      </c>
      <c r="Y12" s="157">
        <v>8</v>
      </c>
      <c r="Z12" s="157">
        <v>3</v>
      </c>
      <c r="AA12" s="157">
        <v>4</v>
      </c>
      <c r="AB12" s="157">
        <v>2</v>
      </c>
      <c r="AC12" s="157">
        <v>5</v>
      </c>
      <c r="AD12" s="157">
        <v>3</v>
      </c>
      <c r="AE12" s="157"/>
      <c r="AF12" s="3"/>
      <c r="AG12" s="157"/>
      <c r="AH12" s="157"/>
      <c r="AI12" s="157"/>
      <c r="AJ12" s="157"/>
      <c r="AK12" s="157">
        <v>15</v>
      </c>
    </row>
    <row r="13" spans="1:37" x14ac:dyDescent="0.25">
      <c r="A13" s="5" t="s">
        <v>479</v>
      </c>
      <c r="B13" s="158">
        <v>8</v>
      </c>
      <c r="C13" s="175"/>
      <c r="D13" s="175"/>
      <c r="E13" s="158"/>
      <c r="F13" s="158"/>
      <c r="G13" s="158">
        <v>1</v>
      </c>
      <c r="H13" s="158">
        <v>1</v>
      </c>
      <c r="I13" s="158">
        <v>1</v>
      </c>
      <c r="J13" s="158">
        <v>2</v>
      </c>
      <c r="K13" s="158">
        <v>2</v>
      </c>
      <c r="L13" s="158">
        <v>2</v>
      </c>
      <c r="M13" s="158">
        <v>3</v>
      </c>
      <c r="N13" s="158">
        <v>2</v>
      </c>
      <c r="O13" s="158">
        <v>1</v>
      </c>
      <c r="P13" s="158">
        <v>3</v>
      </c>
      <c r="Q13" s="158">
        <v>3</v>
      </c>
      <c r="R13" s="158">
        <v>2</v>
      </c>
      <c r="S13" s="158">
        <v>1</v>
      </c>
      <c r="T13" s="158">
        <v>1</v>
      </c>
      <c r="U13" s="158">
        <v>1</v>
      </c>
      <c r="V13" s="158">
        <v>3</v>
      </c>
      <c r="W13" s="158">
        <v>5</v>
      </c>
      <c r="X13" s="158">
        <v>7</v>
      </c>
      <c r="Y13" s="158">
        <v>3</v>
      </c>
      <c r="Z13" s="158">
        <v>2</v>
      </c>
      <c r="AA13" s="158">
        <v>3</v>
      </c>
      <c r="AB13" s="158"/>
      <c r="AC13" s="158"/>
      <c r="AD13" s="158"/>
      <c r="AE13" s="158"/>
      <c r="AF13" s="3"/>
      <c r="AG13" s="158"/>
      <c r="AH13" s="158"/>
      <c r="AI13" s="158"/>
      <c r="AJ13" s="158"/>
      <c r="AK13" s="158">
        <v>16</v>
      </c>
    </row>
    <row r="14" spans="1:37" x14ac:dyDescent="0.25">
      <c r="A14" s="5" t="s">
        <v>480</v>
      </c>
      <c r="B14" s="159">
        <v>9</v>
      </c>
      <c r="C14" s="175"/>
      <c r="D14" s="175"/>
      <c r="E14" s="159"/>
      <c r="F14" s="159"/>
      <c r="G14" s="159"/>
      <c r="H14" s="159">
        <v>1</v>
      </c>
      <c r="I14" s="159">
        <v>2</v>
      </c>
      <c r="J14" s="159">
        <v>1</v>
      </c>
      <c r="K14" s="159">
        <v>1</v>
      </c>
      <c r="L14" s="159">
        <v>2</v>
      </c>
      <c r="M14" s="159">
        <v>2</v>
      </c>
      <c r="N14" s="159">
        <v>1</v>
      </c>
      <c r="O14" s="159">
        <v>1</v>
      </c>
      <c r="P14" s="159">
        <v>1</v>
      </c>
      <c r="Q14" s="159">
        <v>1</v>
      </c>
      <c r="R14" s="159">
        <v>2</v>
      </c>
      <c r="S14" s="159">
        <v>2</v>
      </c>
      <c r="T14" s="159">
        <v>6</v>
      </c>
      <c r="U14" s="159">
        <v>2</v>
      </c>
      <c r="V14" s="159">
        <v>3</v>
      </c>
      <c r="W14" s="159">
        <v>3</v>
      </c>
      <c r="X14" s="159">
        <v>1</v>
      </c>
      <c r="Y14" s="159">
        <v>1</v>
      </c>
      <c r="Z14" s="159">
        <v>2</v>
      </c>
      <c r="AA14" s="159">
        <v>8</v>
      </c>
      <c r="AB14" s="159">
        <v>6</v>
      </c>
      <c r="AC14" s="159">
        <v>4</v>
      </c>
      <c r="AD14" s="159">
        <v>3</v>
      </c>
      <c r="AE14" s="159">
        <v>12</v>
      </c>
      <c r="AF14" s="3"/>
      <c r="AG14" s="159"/>
      <c r="AH14" s="159"/>
      <c r="AI14" s="159"/>
      <c r="AJ14" s="159"/>
      <c r="AK14" s="159">
        <v>15</v>
      </c>
    </row>
    <row r="15" spans="1:37" x14ac:dyDescent="0.25">
      <c r="A15" s="5" t="s">
        <v>481</v>
      </c>
      <c r="B15" s="160">
        <v>8</v>
      </c>
      <c r="C15" s="175"/>
      <c r="D15" s="175"/>
      <c r="E15" s="160"/>
      <c r="F15" s="160"/>
      <c r="G15" s="160">
        <v>1</v>
      </c>
      <c r="H15" s="160">
        <v>1</v>
      </c>
      <c r="I15" s="160">
        <v>1</v>
      </c>
      <c r="J15" s="160">
        <v>1</v>
      </c>
      <c r="K15" s="160">
        <v>2</v>
      </c>
      <c r="L15" s="160">
        <v>1</v>
      </c>
      <c r="M15" s="160">
        <v>1</v>
      </c>
      <c r="N15" s="160">
        <v>3</v>
      </c>
      <c r="O15" s="160">
        <v>1</v>
      </c>
      <c r="P15" s="160">
        <v>1</v>
      </c>
      <c r="Q15" s="160">
        <v>2</v>
      </c>
      <c r="R15" s="160">
        <v>4</v>
      </c>
      <c r="S15" s="160">
        <v>2</v>
      </c>
      <c r="T15" s="160">
        <v>3</v>
      </c>
      <c r="U15" s="160">
        <v>4</v>
      </c>
      <c r="V15" s="160">
        <v>1</v>
      </c>
      <c r="W15" s="160">
        <v>2</v>
      </c>
      <c r="X15" s="160">
        <v>1</v>
      </c>
      <c r="Y15" s="160">
        <v>1</v>
      </c>
      <c r="Z15" s="160">
        <v>1</v>
      </c>
      <c r="AA15" s="160">
        <v>4</v>
      </c>
      <c r="AB15" s="160">
        <v>1</v>
      </c>
      <c r="AC15" s="160">
        <v>5</v>
      </c>
      <c r="AD15" s="160">
        <v>7</v>
      </c>
      <c r="AE15" s="160">
        <v>1</v>
      </c>
      <c r="AF15" s="3">
        <v>1</v>
      </c>
      <c r="AG15" s="160">
        <v>3</v>
      </c>
      <c r="AH15" s="160"/>
      <c r="AI15" s="160"/>
      <c r="AJ15" s="160"/>
      <c r="AK15" s="160">
        <v>16</v>
      </c>
    </row>
    <row r="16" spans="1:37" x14ac:dyDescent="0.25">
      <c r="A16" s="5" t="s">
        <v>482</v>
      </c>
      <c r="B16" s="160">
        <v>8</v>
      </c>
      <c r="C16" s="175"/>
      <c r="D16" s="175"/>
      <c r="E16" s="160"/>
      <c r="F16" s="160"/>
      <c r="G16" s="160">
        <v>2</v>
      </c>
      <c r="H16" s="160">
        <v>2</v>
      </c>
      <c r="I16" s="160">
        <v>1</v>
      </c>
      <c r="J16" s="160">
        <v>3</v>
      </c>
      <c r="K16" s="160">
        <v>1</v>
      </c>
      <c r="L16" s="160">
        <v>1</v>
      </c>
      <c r="M16" s="160">
        <v>1</v>
      </c>
      <c r="N16" s="160">
        <v>2</v>
      </c>
      <c r="O16" s="160">
        <v>1</v>
      </c>
      <c r="P16" s="160">
        <v>3</v>
      </c>
      <c r="Q16" s="160">
        <v>2</v>
      </c>
      <c r="R16" s="160">
        <v>2</v>
      </c>
      <c r="S16" s="160">
        <v>5</v>
      </c>
      <c r="T16" s="160">
        <v>1</v>
      </c>
      <c r="U16" s="160">
        <v>1</v>
      </c>
      <c r="V16" s="160">
        <v>4</v>
      </c>
      <c r="W16" s="160">
        <v>2</v>
      </c>
      <c r="X16" s="160">
        <v>4</v>
      </c>
      <c r="Y16" s="160">
        <v>4</v>
      </c>
      <c r="Z16" s="160">
        <v>2</v>
      </c>
      <c r="AA16" s="160"/>
      <c r="AB16" s="160"/>
      <c r="AC16" s="160"/>
      <c r="AD16" s="160"/>
      <c r="AE16" s="160"/>
      <c r="AF16" s="3"/>
      <c r="AG16" s="160"/>
      <c r="AH16" s="160"/>
      <c r="AI16" s="160"/>
      <c r="AJ16" s="160"/>
      <c r="AK16" s="160">
        <v>15</v>
      </c>
    </row>
    <row r="17" spans="1:37" x14ac:dyDescent="0.25">
      <c r="A17" s="5" t="s">
        <v>483</v>
      </c>
      <c r="B17" s="161">
        <v>10</v>
      </c>
      <c r="C17" s="175"/>
      <c r="D17" s="175"/>
      <c r="E17" s="161"/>
      <c r="F17" s="161"/>
      <c r="G17" s="161"/>
      <c r="H17" s="161"/>
      <c r="I17" s="161">
        <v>1</v>
      </c>
      <c r="J17" s="161">
        <v>1</v>
      </c>
      <c r="K17" s="161">
        <v>2</v>
      </c>
      <c r="L17" s="161">
        <v>2</v>
      </c>
      <c r="M17" s="161">
        <v>1</v>
      </c>
      <c r="N17" s="161">
        <v>1</v>
      </c>
      <c r="O17" s="161">
        <v>1</v>
      </c>
      <c r="P17" s="161">
        <v>1</v>
      </c>
      <c r="Q17" s="161">
        <v>1</v>
      </c>
      <c r="R17" s="161">
        <v>2</v>
      </c>
      <c r="S17" s="161">
        <v>1</v>
      </c>
      <c r="T17" s="161">
        <v>2</v>
      </c>
      <c r="U17" s="161">
        <v>3</v>
      </c>
      <c r="V17" s="161">
        <v>3</v>
      </c>
      <c r="W17" s="161">
        <v>1</v>
      </c>
      <c r="X17" s="161">
        <v>2</v>
      </c>
      <c r="Y17" s="161">
        <v>3</v>
      </c>
      <c r="Z17" s="161">
        <v>4</v>
      </c>
      <c r="AA17" s="161">
        <v>4</v>
      </c>
      <c r="AB17" s="161">
        <v>2</v>
      </c>
      <c r="AC17" s="161">
        <v>5</v>
      </c>
      <c r="AD17" s="161">
        <v>1</v>
      </c>
      <c r="AE17" s="161">
        <v>9</v>
      </c>
      <c r="AF17" s="3">
        <v>2</v>
      </c>
      <c r="AG17" s="161"/>
      <c r="AH17" s="161"/>
      <c r="AI17" s="161"/>
      <c r="AJ17" s="161"/>
      <c r="AK17" s="161">
        <v>17</v>
      </c>
    </row>
    <row r="18" spans="1:37" x14ac:dyDescent="0.25">
      <c r="A18" s="5" t="s">
        <v>485</v>
      </c>
      <c r="B18" s="161">
        <v>7</v>
      </c>
      <c r="C18" s="175"/>
      <c r="D18" s="175"/>
      <c r="E18" s="161"/>
      <c r="F18" s="161">
        <v>1</v>
      </c>
      <c r="G18" s="161">
        <v>2</v>
      </c>
      <c r="H18" s="161">
        <v>2</v>
      </c>
      <c r="I18" s="161">
        <v>2</v>
      </c>
      <c r="J18" s="161">
        <v>3</v>
      </c>
      <c r="K18" s="161">
        <v>1</v>
      </c>
      <c r="L18" s="161">
        <v>1</v>
      </c>
      <c r="M18" s="161">
        <v>1</v>
      </c>
      <c r="N18" s="161">
        <v>1</v>
      </c>
      <c r="O18" s="161">
        <v>3</v>
      </c>
      <c r="P18" s="161">
        <v>2</v>
      </c>
      <c r="Q18" s="161">
        <v>1</v>
      </c>
      <c r="R18" s="161">
        <v>1</v>
      </c>
      <c r="S18" s="161">
        <v>3</v>
      </c>
      <c r="T18" s="161">
        <v>1</v>
      </c>
      <c r="U18" s="161">
        <v>1</v>
      </c>
      <c r="V18" s="161">
        <v>1</v>
      </c>
      <c r="W18" s="161">
        <v>1</v>
      </c>
      <c r="X18" s="161">
        <v>1</v>
      </c>
      <c r="Y18" s="161">
        <v>2</v>
      </c>
      <c r="Z18" s="161">
        <v>7</v>
      </c>
      <c r="AA18" s="161">
        <v>14</v>
      </c>
      <c r="AB18" s="161"/>
      <c r="AC18" s="161"/>
      <c r="AD18" s="161"/>
      <c r="AE18" s="161"/>
      <c r="AF18" s="3"/>
      <c r="AG18" s="161"/>
      <c r="AH18" s="161"/>
      <c r="AI18" s="161"/>
      <c r="AJ18" s="161"/>
      <c r="AK18" s="161">
        <v>19</v>
      </c>
    </row>
    <row r="19" spans="1:37" x14ac:dyDescent="0.25">
      <c r="A19" s="5" t="s">
        <v>486</v>
      </c>
      <c r="B19" s="161">
        <v>9</v>
      </c>
      <c r="C19" s="175"/>
      <c r="D19" s="175"/>
      <c r="E19" s="161"/>
      <c r="F19" s="161"/>
      <c r="G19" s="161"/>
      <c r="H19" s="161">
        <v>1</v>
      </c>
      <c r="I19" s="161">
        <v>2</v>
      </c>
      <c r="J19" s="161">
        <v>1</v>
      </c>
      <c r="K19" s="161">
        <v>3</v>
      </c>
      <c r="L19" s="161">
        <v>1</v>
      </c>
      <c r="M19" s="161">
        <v>1</v>
      </c>
      <c r="N19" s="161">
        <v>1</v>
      </c>
      <c r="O19" s="161">
        <v>1</v>
      </c>
      <c r="P19" s="161">
        <v>3</v>
      </c>
      <c r="Q19" s="161">
        <v>1</v>
      </c>
      <c r="R19" s="161">
        <v>3</v>
      </c>
      <c r="S19" s="161">
        <v>1</v>
      </c>
      <c r="T19" s="161">
        <v>4</v>
      </c>
      <c r="U19" s="161">
        <v>3</v>
      </c>
      <c r="V19" s="161">
        <v>5</v>
      </c>
      <c r="W19" s="161">
        <v>2</v>
      </c>
      <c r="X19" s="161">
        <v>8</v>
      </c>
      <c r="Y19" s="161">
        <v>2</v>
      </c>
      <c r="Z19" s="161">
        <v>4</v>
      </c>
      <c r="AA19" s="161">
        <v>3</v>
      </c>
      <c r="AB19" s="161"/>
      <c r="AC19" s="161"/>
      <c r="AD19" s="161"/>
      <c r="AE19" s="161"/>
      <c r="AF19" s="3"/>
      <c r="AG19" s="161"/>
      <c r="AH19" s="161"/>
      <c r="AI19" s="161"/>
      <c r="AJ19" s="161"/>
      <c r="AK19" s="161">
        <v>14</v>
      </c>
    </row>
    <row r="20" spans="1:37" x14ac:dyDescent="0.25">
      <c r="A20" s="5" t="s">
        <v>487</v>
      </c>
      <c r="B20" s="162">
        <v>9</v>
      </c>
      <c r="C20" s="175"/>
      <c r="D20" s="175"/>
      <c r="E20" s="162"/>
      <c r="F20" s="162"/>
      <c r="G20" s="162"/>
      <c r="H20" s="162">
        <v>4</v>
      </c>
      <c r="I20" s="162">
        <v>1</v>
      </c>
      <c r="J20" s="162">
        <v>1</v>
      </c>
      <c r="K20" s="162">
        <v>1</v>
      </c>
      <c r="L20" s="162">
        <v>2</v>
      </c>
      <c r="M20" s="162">
        <v>1</v>
      </c>
      <c r="N20" s="162">
        <v>3</v>
      </c>
      <c r="O20" s="162">
        <v>1</v>
      </c>
      <c r="P20" s="162">
        <v>1</v>
      </c>
      <c r="Q20" s="162">
        <v>4</v>
      </c>
      <c r="R20" s="162">
        <v>2</v>
      </c>
      <c r="S20" s="162">
        <v>1</v>
      </c>
      <c r="T20" s="162">
        <v>1</v>
      </c>
      <c r="U20" s="162">
        <v>1</v>
      </c>
      <c r="V20" s="162">
        <v>1</v>
      </c>
      <c r="W20" s="162">
        <v>9</v>
      </c>
      <c r="X20" s="162">
        <v>1</v>
      </c>
      <c r="Y20" s="162">
        <v>8</v>
      </c>
      <c r="Z20" s="162">
        <v>1</v>
      </c>
      <c r="AA20" s="162"/>
      <c r="AB20" s="162"/>
      <c r="AC20" s="162"/>
      <c r="AD20" s="162"/>
      <c r="AE20" s="162"/>
      <c r="AF20" s="3"/>
      <c r="AG20" s="162"/>
      <c r="AH20" s="162"/>
      <c r="AI20" s="162"/>
      <c r="AJ20" s="162"/>
      <c r="AK20" s="162">
        <v>15</v>
      </c>
    </row>
    <row r="21" spans="1:37" x14ac:dyDescent="0.25">
      <c r="A21" s="5" t="s">
        <v>488</v>
      </c>
      <c r="B21" s="162">
        <v>10</v>
      </c>
      <c r="C21" s="175"/>
      <c r="D21" s="175"/>
      <c r="E21" s="162"/>
      <c r="F21" s="162"/>
      <c r="G21" s="162"/>
      <c r="H21" s="162"/>
      <c r="I21" s="162">
        <v>3</v>
      </c>
      <c r="J21" s="162">
        <v>2</v>
      </c>
      <c r="K21" s="162">
        <v>1</v>
      </c>
      <c r="L21" s="162">
        <v>1</v>
      </c>
      <c r="M21" s="162">
        <v>1</v>
      </c>
      <c r="N21" s="162">
        <v>1</v>
      </c>
      <c r="O21" s="162">
        <v>4</v>
      </c>
      <c r="P21" s="162">
        <v>1</v>
      </c>
      <c r="Q21" s="162">
        <v>1</v>
      </c>
      <c r="R21" s="162">
        <v>6</v>
      </c>
      <c r="S21" s="162">
        <v>3</v>
      </c>
      <c r="T21" s="162">
        <v>1</v>
      </c>
      <c r="U21" s="162">
        <v>4</v>
      </c>
      <c r="V21" s="162">
        <v>8</v>
      </c>
      <c r="W21" s="162">
        <v>2</v>
      </c>
      <c r="X21" s="162">
        <v>3</v>
      </c>
      <c r="Y21" s="162">
        <v>1</v>
      </c>
      <c r="Z21" s="162">
        <v>5</v>
      </c>
      <c r="AA21" s="162"/>
      <c r="AB21" s="162"/>
      <c r="AC21" s="162"/>
      <c r="AD21" s="162"/>
      <c r="AE21" s="162"/>
      <c r="AF21" s="3"/>
      <c r="AG21" s="162"/>
      <c r="AH21" s="162"/>
      <c r="AI21" s="162"/>
      <c r="AJ21" s="162"/>
      <c r="AK21" s="162">
        <v>13</v>
      </c>
    </row>
    <row r="22" spans="1:37" x14ac:dyDescent="0.25">
      <c r="A22" s="5" t="s">
        <v>489</v>
      </c>
      <c r="B22" s="162">
        <v>9</v>
      </c>
      <c r="C22" s="175"/>
      <c r="D22" s="175"/>
      <c r="E22" s="162"/>
      <c r="F22" s="162"/>
      <c r="G22" s="162"/>
      <c r="H22" s="162">
        <v>1</v>
      </c>
      <c r="I22" s="162">
        <v>1</v>
      </c>
      <c r="J22" s="162">
        <v>3</v>
      </c>
      <c r="K22" s="162">
        <v>2</v>
      </c>
      <c r="L22" s="162">
        <v>1</v>
      </c>
      <c r="M22" s="162">
        <v>1</v>
      </c>
      <c r="N22" s="162">
        <v>4</v>
      </c>
      <c r="O22" s="162">
        <v>1</v>
      </c>
      <c r="P22" s="162">
        <v>1</v>
      </c>
      <c r="Q22" s="162">
        <v>1</v>
      </c>
      <c r="R22" s="162">
        <v>2</v>
      </c>
      <c r="S22" s="162">
        <v>1</v>
      </c>
      <c r="T22" s="162">
        <v>2</v>
      </c>
      <c r="U22" s="162">
        <v>4</v>
      </c>
      <c r="V22" s="162">
        <v>1</v>
      </c>
      <c r="W22" s="162">
        <v>1</v>
      </c>
      <c r="X22" s="162">
        <v>6</v>
      </c>
      <c r="Y22" s="162">
        <v>2</v>
      </c>
      <c r="Z22" s="162">
        <v>6</v>
      </c>
      <c r="AA22" s="162">
        <v>5</v>
      </c>
      <c r="AB22" s="162">
        <v>4</v>
      </c>
      <c r="AC22" s="162">
        <v>7</v>
      </c>
      <c r="AD22" s="162"/>
      <c r="AE22" s="162"/>
      <c r="AF22" s="3"/>
      <c r="AG22" s="162"/>
      <c r="AH22" s="162"/>
      <c r="AI22" s="162"/>
      <c r="AJ22" s="162"/>
      <c r="AK22" s="162">
        <v>16</v>
      </c>
    </row>
    <row r="23" spans="1:37" x14ac:dyDescent="0.25">
      <c r="A23" s="5" t="s">
        <v>490</v>
      </c>
      <c r="B23" s="163">
        <v>9</v>
      </c>
      <c r="C23" s="175"/>
      <c r="D23" s="175"/>
      <c r="E23" s="163"/>
      <c r="F23" s="163"/>
      <c r="G23" s="163"/>
      <c r="H23" s="163">
        <v>1</v>
      </c>
      <c r="I23" s="163">
        <v>1</v>
      </c>
      <c r="J23" s="163">
        <v>1</v>
      </c>
      <c r="K23" s="163">
        <v>2</v>
      </c>
      <c r="L23" s="163">
        <v>1</v>
      </c>
      <c r="M23" s="163">
        <v>1</v>
      </c>
      <c r="N23" s="163">
        <v>1</v>
      </c>
      <c r="O23" s="163">
        <v>1</v>
      </c>
      <c r="P23" s="163">
        <v>1</v>
      </c>
      <c r="Q23" s="163">
        <v>1</v>
      </c>
      <c r="R23" s="163">
        <v>2</v>
      </c>
      <c r="S23" s="163">
        <v>2</v>
      </c>
      <c r="T23" s="163">
        <v>5</v>
      </c>
      <c r="U23" s="163">
        <v>4</v>
      </c>
      <c r="V23" s="163">
        <v>3</v>
      </c>
      <c r="W23" s="163">
        <v>2</v>
      </c>
      <c r="X23" s="163">
        <v>1</v>
      </c>
      <c r="Y23" s="163">
        <v>3</v>
      </c>
      <c r="Z23" s="163">
        <v>3</v>
      </c>
      <c r="AA23" s="163">
        <v>3</v>
      </c>
      <c r="AB23" s="163">
        <v>2</v>
      </c>
      <c r="AC23" s="163">
        <v>2</v>
      </c>
      <c r="AD23" s="163">
        <v>1</v>
      </c>
      <c r="AE23" s="163">
        <v>5</v>
      </c>
      <c r="AF23" s="3">
        <v>1</v>
      </c>
      <c r="AG23" s="163">
        <v>3</v>
      </c>
      <c r="AH23" s="163"/>
      <c r="AI23" s="163"/>
      <c r="AJ23" s="163"/>
      <c r="AK23" s="163">
        <v>17</v>
      </c>
    </row>
    <row r="24" spans="1:37" x14ac:dyDescent="0.25">
      <c r="A24" s="5" t="s">
        <v>491</v>
      </c>
      <c r="B24" s="164">
        <v>9</v>
      </c>
      <c r="C24" s="175"/>
      <c r="D24" s="175"/>
      <c r="E24" s="164"/>
      <c r="F24" s="164"/>
      <c r="G24" s="164"/>
      <c r="H24" s="164">
        <v>1</v>
      </c>
      <c r="I24" s="164">
        <v>1</v>
      </c>
      <c r="J24" s="164">
        <v>1</v>
      </c>
      <c r="K24" s="164">
        <v>1</v>
      </c>
      <c r="L24" s="164">
        <v>1</v>
      </c>
      <c r="M24" s="164">
        <v>1</v>
      </c>
      <c r="N24" s="164">
        <v>2</v>
      </c>
      <c r="O24" s="164">
        <v>3</v>
      </c>
      <c r="P24" s="164">
        <v>1</v>
      </c>
      <c r="Q24" s="164">
        <v>1</v>
      </c>
      <c r="R24" s="164">
        <v>3</v>
      </c>
      <c r="S24" s="164">
        <v>2</v>
      </c>
      <c r="T24" s="164">
        <v>1</v>
      </c>
      <c r="U24" s="164">
        <v>1</v>
      </c>
      <c r="V24" s="164">
        <v>1</v>
      </c>
      <c r="W24" s="164">
        <v>17</v>
      </c>
      <c r="X24" s="164">
        <v>7</v>
      </c>
      <c r="Y24" s="164">
        <v>1</v>
      </c>
      <c r="Z24" s="164"/>
      <c r="AA24" s="164"/>
      <c r="AB24" s="164"/>
      <c r="AC24" s="164"/>
      <c r="AD24" s="164"/>
      <c r="AE24" s="164"/>
      <c r="AF24" s="3"/>
      <c r="AG24" s="164"/>
      <c r="AH24" s="164"/>
      <c r="AI24" s="164"/>
      <c r="AJ24" s="164"/>
      <c r="AK24" s="164">
        <v>15</v>
      </c>
    </row>
    <row r="25" spans="1:37" x14ac:dyDescent="0.25">
      <c r="A25" s="5" t="s">
        <v>492</v>
      </c>
      <c r="B25" s="165">
        <v>8</v>
      </c>
      <c r="C25" s="175"/>
      <c r="D25" s="175"/>
      <c r="E25" s="165"/>
      <c r="F25" s="165"/>
      <c r="G25" s="165">
        <v>1</v>
      </c>
      <c r="H25" s="165">
        <v>1</v>
      </c>
      <c r="I25" s="165">
        <v>1</v>
      </c>
      <c r="J25" s="165">
        <v>4</v>
      </c>
      <c r="K25" s="165">
        <v>1</v>
      </c>
      <c r="L25" s="165">
        <v>2</v>
      </c>
      <c r="M25" s="165">
        <v>1</v>
      </c>
      <c r="N25" s="165">
        <v>1</v>
      </c>
      <c r="O25" s="165">
        <v>1</v>
      </c>
      <c r="P25" s="165">
        <v>2</v>
      </c>
      <c r="Q25" s="165">
        <v>1</v>
      </c>
      <c r="R25" s="165">
        <v>6</v>
      </c>
      <c r="S25" s="165">
        <v>4</v>
      </c>
      <c r="T25" s="165">
        <v>1</v>
      </c>
      <c r="U25" s="165">
        <v>1</v>
      </c>
      <c r="V25" s="165">
        <v>2</v>
      </c>
      <c r="W25" s="165">
        <v>2</v>
      </c>
      <c r="X25" s="165">
        <v>5</v>
      </c>
      <c r="Y25" s="165">
        <v>9</v>
      </c>
      <c r="Z25" s="165">
        <v>4</v>
      </c>
      <c r="AA25" s="165">
        <v>3</v>
      </c>
      <c r="AB25" s="165"/>
      <c r="AC25" s="165"/>
      <c r="AD25" s="165"/>
      <c r="AE25" s="165"/>
      <c r="AF25" s="3"/>
      <c r="AG25" s="165"/>
      <c r="AH25" s="165"/>
      <c r="AI25" s="165"/>
      <c r="AJ25" s="165"/>
      <c r="AK25" s="165">
        <v>16</v>
      </c>
    </row>
    <row r="26" spans="1:37" x14ac:dyDescent="0.25">
      <c r="A26" s="5" t="s">
        <v>493</v>
      </c>
      <c r="B26" s="165">
        <v>9</v>
      </c>
      <c r="C26" s="175"/>
      <c r="D26" s="175"/>
      <c r="E26" s="165"/>
      <c r="F26" s="165"/>
      <c r="G26" s="165"/>
      <c r="H26" s="165">
        <v>1</v>
      </c>
      <c r="I26" s="165">
        <v>2</v>
      </c>
      <c r="J26" s="165">
        <v>1</v>
      </c>
      <c r="K26" s="165">
        <v>1</v>
      </c>
      <c r="L26" s="165">
        <v>1</v>
      </c>
      <c r="M26" s="165">
        <v>2</v>
      </c>
      <c r="N26" s="165">
        <v>1</v>
      </c>
      <c r="O26" s="165">
        <v>1</v>
      </c>
      <c r="P26" s="165">
        <v>3</v>
      </c>
      <c r="Q26" s="165">
        <v>2</v>
      </c>
      <c r="R26" s="165">
        <v>1</v>
      </c>
      <c r="S26" s="165">
        <v>4</v>
      </c>
      <c r="T26" s="165">
        <v>2</v>
      </c>
      <c r="U26" s="165">
        <v>4</v>
      </c>
      <c r="V26" s="165">
        <v>1</v>
      </c>
      <c r="W26" s="165">
        <v>1</v>
      </c>
      <c r="X26" s="165">
        <v>6</v>
      </c>
      <c r="Y26" s="165">
        <v>1</v>
      </c>
      <c r="Z26" s="165">
        <v>1</v>
      </c>
      <c r="AA26" s="165">
        <v>7</v>
      </c>
      <c r="AB26" s="165">
        <v>11</v>
      </c>
      <c r="AC26" s="165"/>
      <c r="AD26" s="165"/>
      <c r="AE26" s="165"/>
      <c r="AF26" s="3"/>
      <c r="AG26" s="165"/>
      <c r="AH26" s="165"/>
      <c r="AI26" s="165"/>
      <c r="AJ26" s="165"/>
      <c r="AK26" s="165">
        <v>16</v>
      </c>
    </row>
    <row r="27" spans="1:37" x14ac:dyDescent="0.25">
      <c r="A27" s="5" t="s">
        <v>494</v>
      </c>
      <c r="B27" s="165">
        <v>10</v>
      </c>
      <c r="C27" s="175"/>
      <c r="D27" s="175"/>
      <c r="E27" s="165"/>
      <c r="F27" s="165"/>
      <c r="G27" s="165"/>
      <c r="H27" s="165"/>
      <c r="I27" s="165">
        <v>2</v>
      </c>
      <c r="J27" s="165">
        <v>3</v>
      </c>
      <c r="K27" s="165">
        <v>2</v>
      </c>
      <c r="L27" s="165">
        <v>1</v>
      </c>
      <c r="M27" s="165">
        <v>1</v>
      </c>
      <c r="N27" s="165">
        <v>1</v>
      </c>
      <c r="O27" s="165">
        <v>2</v>
      </c>
      <c r="P27" s="165">
        <v>1</v>
      </c>
      <c r="Q27" s="165">
        <v>1</v>
      </c>
      <c r="R27" s="165">
        <v>1</v>
      </c>
      <c r="S27" s="165">
        <v>1</v>
      </c>
      <c r="T27" s="165">
        <v>2</v>
      </c>
      <c r="U27" s="165">
        <v>1</v>
      </c>
      <c r="V27" s="165">
        <v>2</v>
      </c>
      <c r="W27" s="165">
        <v>1</v>
      </c>
      <c r="X27" s="165">
        <v>1</v>
      </c>
      <c r="Y27" s="165">
        <v>4</v>
      </c>
      <c r="Z27" s="165">
        <v>1</v>
      </c>
      <c r="AA27" s="165">
        <v>1</v>
      </c>
      <c r="AB27" s="165">
        <v>12</v>
      </c>
      <c r="AC27" s="165">
        <v>4</v>
      </c>
      <c r="AD27" s="165">
        <v>4</v>
      </c>
      <c r="AE27" s="165"/>
      <c r="AF27" s="3"/>
      <c r="AG27" s="165"/>
      <c r="AH27" s="165"/>
      <c r="AI27" s="165"/>
      <c r="AJ27" s="165"/>
      <c r="AK27" s="165">
        <v>19</v>
      </c>
    </row>
    <row r="28" spans="1:37" x14ac:dyDescent="0.25">
      <c r="A28" s="5" t="s">
        <v>495</v>
      </c>
      <c r="B28" s="165">
        <v>9</v>
      </c>
      <c r="C28" s="175"/>
      <c r="D28" s="175"/>
      <c r="E28" s="165"/>
      <c r="F28" s="165"/>
      <c r="G28" s="165"/>
      <c r="H28" s="165">
        <v>1</v>
      </c>
      <c r="I28" s="165">
        <v>1</v>
      </c>
      <c r="J28" s="165">
        <v>1</v>
      </c>
      <c r="K28" s="165">
        <v>2</v>
      </c>
      <c r="L28" s="165">
        <v>2</v>
      </c>
      <c r="M28" s="165">
        <v>1</v>
      </c>
      <c r="N28" s="165">
        <v>2</v>
      </c>
      <c r="O28" s="165">
        <v>4</v>
      </c>
      <c r="P28" s="165">
        <v>1</v>
      </c>
      <c r="Q28" s="165">
        <v>2</v>
      </c>
      <c r="R28" s="165">
        <v>2</v>
      </c>
      <c r="S28" s="165">
        <v>1</v>
      </c>
      <c r="T28" s="165">
        <v>3</v>
      </c>
      <c r="U28" s="165">
        <v>1</v>
      </c>
      <c r="V28" s="165">
        <v>1</v>
      </c>
      <c r="W28" s="165">
        <v>1</v>
      </c>
      <c r="X28" s="165">
        <v>1</v>
      </c>
      <c r="Y28" s="165">
        <v>1</v>
      </c>
      <c r="Z28" s="165">
        <v>12</v>
      </c>
      <c r="AA28" s="165">
        <v>6</v>
      </c>
      <c r="AB28" s="165">
        <v>4</v>
      </c>
      <c r="AC28" s="165"/>
      <c r="AD28" s="165"/>
      <c r="AE28" s="165"/>
      <c r="AF28" s="3"/>
      <c r="AG28" s="165"/>
      <c r="AH28" s="165"/>
      <c r="AI28" s="165"/>
      <c r="AJ28" s="165"/>
      <c r="AK28" s="165">
        <v>18</v>
      </c>
    </row>
    <row r="29" spans="1:37" x14ac:dyDescent="0.25">
      <c r="A29" s="5" t="s">
        <v>496</v>
      </c>
      <c r="B29" s="165">
        <v>9</v>
      </c>
      <c r="C29" s="175"/>
      <c r="D29" s="175"/>
      <c r="E29" s="165"/>
      <c r="F29" s="165"/>
      <c r="G29" s="165"/>
      <c r="H29" s="165">
        <v>1</v>
      </c>
      <c r="I29" s="165">
        <v>1</v>
      </c>
      <c r="J29" s="165">
        <v>3</v>
      </c>
      <c r="K29" s="165">
        <v>1</v>
      </c>
      <c r="L29" s="165">
        <v>1</v>
      </c>
      <c r="M29" s="165">
        <v>2</v>
      </c>
      <c r="N29" s="165">
        <v>2</v>
      </c>
      <c r="O29" s="165">
        <v>1</v>
      </c>
      <c r="P29" s="165">
        <v>1</v>
      </c>
      <c r="Q29" s="165">
        <v>1</v>
      </c>
      <c r="R29" s="165">
        <v>1</v>
      </c>
      <c r="S29" s="165">
        <v>3</v>
      </c>
      <c r="T29" s="165">
        <v>1</v>
      </c>
      <c r="U29" s="165">
        <v>1</v>
      </c>
      <c r="V29" s="165">
        <v>3</v>
      </c>
      <c r="W29" s="165">
        <v>9</v>
      </c>
      <c r="X29" s="165">
        <v>1</v>
      </c>
      <c r="Y29" s="165">
        <v>8</v>
      </c>
      <c r="Z29" s="165">
        <v>8</v>
      </c>
      <c r="AA29" s="165">
        <v>2</v>
      </c>
      <c r="AB29" s="165">
        <v>2</v>
      </c>
      <c r="AC29" s="165"/>
      <c r="AD29" s="165"/>
      <c r="AE29" s="165"/>
      <c r="AF29" s="3"/>
      <c r="AG29" s="165"/>
      <c r="AH29" s="165"/>
      <c r="AI29" s="165"/>
      <c r="AJ29" s="165"/>
      <c r="AK29" s="165">
        <v>15</v>
      </c>
    </row>
    <row r="30" spans="1:37" x14ac:dyDescent="0.25">
      <c r="A30" s="5" t="s">
        <v>497</v>
      </c>
      <c r="B30" s="165">
        <v>9</v>
      </c>
      <c r="C30" s="175"/>
      <c r="D30" s="175"/>
      <c r="E30" s="165"/>
      <c r="F30" s="165"/>
      <c r="G30" s="165"/>
      <c r="H30" s="165">
        <v>1</v>
      </c>
      <c r="I30" s="165">
        <v>1</v>
      </c>
      <c r="J30" s="165">
        <v>1</v>
      </c>
      <c r="K30" s="165">
        <v>1</v>
      </c>
      <c r="L30" s="165">
        <v>1</v>
      </c>
      <c r="M30" s="165">
        <v>1</v>
      </c>
      <c r="N30" s="165">
        <v>3</v>
      </c>
      <c r="O30" s="165">
        <v>2</v>
      </c>
      <c r="P30" s="165">
        <v>2</v>
      </c>
      <c r="Q30" s="165">
        <v>1</v>
      </c>
      <c r="R30" s="165">
        <v>5</v>
      </c>
      <c r="S30" s="165">
        <v>1</v>
      </c>
      <c r="T30" s="165">
        <v>8</v>
      </c>
      <c r="U30" s="165">
        <v>2</v>
      </c>
      <c r="V30" s="165">
        <v>4</v>
      </c>
      <c r="W30" s="165">
        <v>3</v>
      </c>
      <c r="X30" s="165">
        <v>3</v>
      </c>
      <c r="Y30" s="165">
        <v>1</v>
      </c>
      <c r="Z30" s="165">
        <v>1</v>
      </c>
      <c r="AA30" s="165">
        <v>1</v>
      </c>
      <c r="AB30" s="165">
        <v>4</v>
      </c>
      <c r="AC30" s="165">
        <v>1</v>
      </c>
      <c r="AD30" s="165">
        <v>3</v>
      </c>
      <c r="AE30" s="165">
        <v>6</v>
      </c>
      <c r="AF30" s="3"/>
      <c r="AG30" s="165"/>
      <c r="AH30" s="165"/>
      <c r="AI30" s="165"/>
      <c r="AJ30" s="165"/>
      <c r="AK30" s="165">
        <v>14</v>
      </c>
    </row>
    <row r="31" spans="1:37" x14ac:dyDescent="0.25">
      <c r="A31" s="5" t="s">
        <v>498</v>
      </c>
      <c r="B31" s="165">
        <v>8</v>
      </c>
      <c r="C31" s="175"/>
      <c r="D31" s="175"/>
      <c r="E31" s="165"/>
      <c r="F31" s="165"/>
      <c r="G31" s="165">
        <v>1</v>
      </c>
      <c r="H31" s="165">
        <v>1</v>
      </c>
      <c r="I31" s="165">
        <v>1</v>
      </c>
      <c r="J31" s="165">
        <v>2</v>
      </c>
      <c r="K31" s="165">
        <v>1</v>
      </c>
      <c r="L31" s="165">
        <v>1</v>
      </c>
      <c r="M31" s="165">
        <v>1</v>
      </c>
      <c r="N31" s="165">
        <v>1</v>
      </c>
      <c r="O31" s="165">
        <v>2</v>
      </c>
      <c r="P31" s="165">
        <v>1</v>
      </c>
      <c r="Q31" s="165">
        <v>3</v>
      </c>
      <c r="R31" s="165">
        <v>1</v>
      </c>
      <c r="S31" s="165">
        <v>6</v>
      </c>
      <c r="T31" s="165">
        <v>4</v>
      </c>
      <c r="U31" s="165">
        <v>1</v>
      </c>
      <c r="V31" s="165">
        <v>2</v>
      </c>
      <c r="W31" s="165">
        <v>1</v>
      </c>
      <c r="X31" s="165">
        <v>2</v>
      </c>
      <c r="Y31" s="165">
        <v>2</v>
      </c>
      <c r="Z31" s="165">
        <v>6</v>
      </c>
      <c r="AA31" s="165">
        <v>4</v>
      </c>
      <c r="AB31" s="165">
        <v>3</v>
      </c>
      <c r="AC31" s="165">
        <v>2</v>
      </c>
      <c r="AD31" s="165"/>
      <c r="AE31" s="165"/>
      <c r="AF31" s="3"/>
      <c r="AG31" s="165"/>
      <c r="AH31" s="165"/>
      <c r="AI31" s="165"/>
      <c r="AJ31" s="165"/>
      <c r="AK31" s="165">
        <v>17</v>
      </c>
    </row>
    <row r="32" spans="1:37" x14ac:dyDescent="0.25">
      <c r="A32" s="5" t="s">
        <v>499</v>
      </c>
      <c r="B32" s="166">
        <v>7</v>
      </c>
      <c r="C32" s="175"/>
      <c r="D32" s="175"/>
      <c r="E32" s="166"/>
      <c r="F32" s="166">
        <v>1</v>
      </c>
      <c r="G32" s="166">
        <v>1</v>
      </c>
      <c r="H32" s="166">
        <v>2</v>
      </c>
      <c r="I32" s="166">
        <v>2</v>
      </c>
      <c r="J32" s="166">
        <v>2</v>
      </c>
      <c r="K32" s="166">
        <v>1</v>
      </c>
      <c r="L32" s="166">
        <v>1</v>
      </c>
      <c r="M32" s="166">
        <v>2</v>
      </c>
      <c r="N32" s="166">
        <v>1</v>
      </c>
      <c r="O32" s="166">
        <v>3</v>
      </c>
      <c r="P32" s="166">
        <v>2</v>
      </c>
      <c r="Q32" s="166">
        <v>1</v>
      </c>
      <c r="R32" s="166">
        <v>1</v>
      </c>
      <c r="S32" s="166">
        <v>1</v>
      </c>
      <c r="T32" s="166">
        <v>1</v>
      </c>
      <c r="U32" s="166">
        <v>1</v>
      </c>
      <c r="V32" s="166">
        <v>5</v>
      </c>
      <c r="W32" s="166">
        <v>1</v>
      </c>
      <c r="X32" s="166">
        <v>4</v>
      </c>
      <c r="Y32" s="166">
        <v>2</v>
      </c>
      <c r="Z32" s="166">
        <v>4</v>
      </c>
      <c r="AA32" s="166">
        <v>5</v>
      </c>
      <c r="AB32" s="166">
        <v>4</v>
      </c>
      <c r="AC32" s="166">
        <v>2</v>
      </c>
      <c r="AD32" s="166">
        <v>4</v>
      </c>
      <c r="AE32" s="166"/>
      <c r="AF32" s="3"/>
      <c r="AG32" s="166"/>
      <c r="AH32" s="166"/>
      <c r="AI32" s="166"/>
      <c r="AJ32" s="166"/>
      <c r="AK32" s="166">
        <v>18</v>
      </c>
    </row>
    <row r="33" spans="1:37" x14ac:dyDescent="0.25">
      <c r="A33" s="5" t="s">
        <v>500</v>
      </c>
      <c r="B33" s="169">
        <v>9</v>
      </c>
      <c r="C33" s="175"/>
      <c r="D33" s="175"/>
      <c r="E33" s="169"/>
      <c r="F33" s="169"/>
      <c r="G33" s="169"/>
      <c r="H33" s="169">
        <v>1</v>
      </c>
      <c r="I33" s="169">
        <v>1</v>
      </c>
      <c r="J33" s="169">
        <v>1</v>
      </c>
      <c r="K33" s="169">
        <v>1</v>
      </c>
      <c r="L33" s="169">
        <v>1</v>
      </c>
      <c r="M33" s="169">
        <v>1</v>
      </c>
      <c r="N33" s="169">
        <v>1</v>
      </c>
      <c r="O33" s="169">
        <v>1</v>
      </c>
      <c r="P33" s="169">
        <v>1</v>
      </c>
      <c r="Q33" s="169">
        <v>2</v>
      </c>
      <c r="R33" s="169">
        <v>1</v>
      </c>
      <c r="S33" s="169">
        <v>2</v>
      </c>
      <c r="T33" s="169">
        <v>1</v>
      </c>
      <c r="U33" s="169">
        <v>2</v>
      </c>
      <c r="V33" s="169">
        <v>6</v>
      </c>
      <c r="W33" s="169">
        <v>1</v>
      </c>
      <c r="X33" s="169">
        <v>3</v>
      </c>
      <c r="Y33" s="169">
        <v>3</v>
      </c>
      <c r="Z33" s="169">
        <v>4</v>
      </c>
      <c r="AA33" s="169">
        <v>2</v>
      </c>
      <c r="AB33" s="169">
        <v>4</v>
      </c>
      <c r="AC33" s="169">
        <v>4</v>
      </c>
      <c r="AD33" s="169">
        <v>3</v>
      </c>
      <c r="AE33" s="169">
        <v>2</v>
      </c>
      <c r="AF33" s="3">
        <v>4</v>
      </c>
      <c r="AG33" s="169"/>
      <c r="AH33" s="169"/>
      <c r="AI33" s="169"/>
      <c r="AJ33" s="169"/>
      <c r="AK33" s="169">
        <v>18</v>
      </c>
    </row>
    <row r="34" spans="1:37" x14ac:dyDescent="0.25">
      <c r="A34" s="5" t="s">
        <v>501</v>
      </c>
      <c r="B34" s="169">
        <v>8</v>
      </c>
      <c r="C34" s="175"/>
      <c r="D34" s="175"/>
      <c r="E34" s="169"/>
      <c r="F34" s="169"/>
      <c r="G34" s="169">
        <v>1</v>
      </c>
      <c r="H34" s="169">
        <v>1</v>
      </c>
      <c r="I34" s="169">
        <v>1</v>
      </c>
      <c r="J34" s="169">
        <v>1</v>
      </c>
      <c r="K34" s="169">
        <v>2</v>
      </c>
      <c r="L34" s="169">
        <v>1</v>
      </c>
      <c r="M34" s="169">
        <v>1</v>
      </c>
      <c r="N34" s="169">
        <v>1</v>
      </c>
      <c r="O34" s="169">
        <v>1</v>
      </c>
      <c r="P34" s="169">
        <v>1</v>
      </c>
      <c r="Q34" s="169">
        <v>2</v>
      </c>
      <c r="R34" s="169">
        <v>4</v>
      </c>
      <c r="S34" s="169">
        <v>5</v>
      </c>
      <c r="T34" s="169">
        <v>1</v>
      </c>
      <c r="U34" s="169">
        <v>1</v>
      </c>
      <c r="V34" s="169">
        <v>4</v>
      </c>
      <c r="W34" s="169">
        <v>2</v>
      </c>
      <c r="X34" s="169">
        <v>1</v>
      </c>
      <c r="Y34" s="169">
        <v>4</v>
      </c>
      <c r="Z34" s="169">
        <v>4</v>
      </c>
      <c r="AA34" s="169"/>
      <c r="AB34" s="169"/>
      <c r="AC34" s="169"/>
      <c r="AD34" s="169"/>
      <c r="AE34" s="169"/>
      <c r="AF34" s="3"/>
      <c r="AG34" s="169"/>
      <c r="AH34" s="169"/>
      <c r="AI34" s="169"/>
      <c r="AJ34" s="169"/>
      <c r="AK34" s="169">
        <v>17</v>
      </c>
    </row>
    <row r="35" spans="1:37" x14ac:dyDescent="0.25">
      <c r="A35" s="5" t="s">
        <v>502</v>
      </c>
      <c r="B35" s="169">
        <v>9</v>
      </c>
      <c r="C35" s="175"/>
      <c r="D35" s="175"/>
      <c r="E35" s="169"/>
      <c r="F35" s="169"/>
      <c r="G35" s="169"/>
      <c r="H35" s="169">
        <v>1</v>
      </c>
      <c r="I35" s="169">
        <v>1</v>
      </c>
      <c r="J35" s="169">
        <v>1</v>
      </c>
      <c r="K35" s="169">
        <v>1</v>
      </c>
      <c r="L35" s="169">
        <v>1</v>
      </c>
      <c r="M35" s="169">
        <v>1</v>
      </c>
      <c r="N35" s="169">
        <v>1</v>
      </c>
      <c r="O35" s="169">
        <v>1</v>
      </c>
      <c r="P35" s="169">
        <v>2</v>
      </c>
      <c r="Q35" s="169">
        <v>4</v>
      </c>
      <c r="R35" s="169">
        <v>3</v>
      </c>
      <c r="S35" s="169">
        <v>4</v>
      </c>
      <c r="T35" s="169">
        <v>4</v>
      </c>
      <c r="U35" s="169">
        <v>2</v>
      </c>
      <c r="V35" s="169">
        <v>1</v>
      </c>
      <c r="W35" s="169">
        <v>5</v>
      </c>
      <c r="X35" s="169">
        <v>1</v>
      </c>
      <c r="Y35" s="169">
        <v>1</v>
      </c>
      <c r="Z35" s="169">
        <v>8</v>
      </c>
      <c r="AA35" s="169">
        <v>2</v>
      </c>
      <c r="AB35" s="169">
        <v>3</v>
      </c>
      <c r="AC35" s="169">
        <v>7</v>
      </c>
      <c r="AD35" s="169">
        <v>2</v>
      </c>
      <c r="AE35" s="169"/>
      <c r="AF35" s="3"/>
      <c r="AG35" s="169"/>
      <c r="AH35" s="169"/>
      <c r="AI35" s="169"/>
      <c r="AJ35" s="169"/>
      <c r="AK35" s="169">
        <v>15</v>
      </c>
    </row>
    <row r="36" spans="1:37" x14ac:dyDescent="0.25">
      <c r="A36" s="5" t="s">
        <v>503</v>
      </c>
      <c r="B36" s="169">
        <v>7</v>
      </c>
      <c r="C36" s="175"/>
      <c r="D36" s="175"/>
      <c r="E36" s="169"/>
      <c r="F36" s="169">
        <v>1</v>
      </c>
      <c r="G36" s="169">
        <v>1</v>
      </c>
      <c r="H36" s="169">
        <v>1</v>
      </c>
      <c r="I36" s="169">
        <v>1</v>
      </c>
      <c r="J36" s="169">
        <v>3</v>
      </c>
      <c r="K36" s="169">
        <v>2</v>
      </c>
      <c r="L36" s="169">
        <v>1</v>
      </c>
      <c r="M36" s="169">
        <v>1</v>
      </c>
      <c r="N36" s="169">
        <v>3</v>
      </c>
      <c r="O36" s="169">
        <v>2</v>
      </c>
      <c r="P36" s="169">
        <v>1</v>
      </c>
      <c r="Q36" s="169">
        <v>1</v>
      </c>
      <c r="R36" s="169">
        <v>3</v>
      </c>
      <c r="S36" s="169">
        <v>1</v>
      </c>
      <c r="T36" s="169">
        <v>3</v>
      </c>
      <c r="U36" s="169">
        <v>1</v>
      </c>
      <c r="V36" s="169">
        <v>2</v>
      </c>
      <c r="W36" s="169">
        <v>1</v>
      </c>
      <c r="X36" s="169">
        <v>1</v>
      </c>
      <c r="Y36" s="169">
        <v>1</v>
      </c>
      <c r="Z36" s="169">
        <v>3</v>
      </c>
      <c r="AA36" s="169">
        <v>5</v>
      </c>
      <c r="AB36" s="169">
        <v>2</v>
      </c>
      <c r="AC36" s="169">
        <v>1</v>
      </c>
      <c r="AD36" s="169">
        <v>2</v>
      </c>
      <c r="AE36" s="169"/>
      <c r="AF36" s="3"/>
      <c r="AG36" s="169"/>
      <c r="AH36" s="169"/>
      <c r="AI36" s="169"/>
      <c r="AJ36" s="169"/>
      <c r="AK36" s="169">
        <v>19</v>
      </c>
    </row>
    <row r="37" spans="1:37" x14ac:dyDescent="0.25">
      <c r="A37" s="5" t="s">
        <v>504</v>
      </c>
      <c r="B37" s="169">
        <v>10</v>
      </c>
      <c r="C37" s="175"/>
      <c r="D37" s="175"/>
      <c r="E37" s="169"/>
      <c r="F37" s="169"/>
      <c r="G37" s="169"/>
      <c r="H37" s="169"/>
      <c r="I37" s="169">
        <v>1</v>
      </c>
      <c r="J37" s="169">
        <v>1</v>
      </c>
      <c r="K37" s="169">
        <v>2</v>
      </c>
      <c r="L37" s="169">
        <v>4</v>
      </c>
      <c r="M37" s="169">
        <v>2</v>
      </c>
      <c r="N37" s="169">
        <v>1</v>
      </c>
      <c r="O37" s="169">
        <v>1</v>
      </c>
      <c r="P37" s="169">
        <v>1</v>
      </c>
      <c r="Q37" s="169">
        <v>1</v>
      </c>
      <c r="R37" s="169">
        <v>1</v>
      </c>
      <c r="S37" s="169">
        <v>2</v>
      </c>
      <c r="T37" s="169">
        <v>4</v>
      </c>
      <c r="U37" s="169">
        <v>6</v>
      </c>
      <c r="V37" s="169">
        <v>2</v>
      </c>
      <c r="W37" s="169">
        <v>1</v>
      </c>
      <c r="X37" s="169">
        <v>1</v>
      </c>
      <c r="Y37" s="169">
        <v>2</v>
      </c>
      <c r="Z37" s="169">
        <v>1</v>
      </c>
      <c r="AA37" s="169">
        <v>2</v>
      </c>
      <c r="AB37" s="169">
        <v>1</v>
      </c>
      <c r="AC37" s="169">
        <v>1</v>
      </c>
      <c r="AD37" s="169">
        <v>15</v>
      </c>
      <c r="AE37" s="169"/>
      <c r="AF37" s="3"/>
      <c r="AG37" s="169"/>
      <c r="AH37" s="169"/>
      <c r="AI37" s="169"/>
      <c r="AJ37" s="169"/>
      <c r="AK37" s="169">
        <v>15</v>
      </c>
    </row>
    <row r="38" spans="1:37" x14ac:dyDescent="0.25">
      <c r="A38" s="5" t="s">
        <v>505</v>
      </c>
      <c r="B38" s="169">
        <v>8</v>
      </c>
      <c r="C38" s="175"/>
      <c r="D38" s="175"/>
      <c r="E38" s="169"/>
      <c r="F38" s="169"/>
      <c r="G38" s="169">
        <v>1</v>
      </c>
      <c r="H38" s="169">
        <v>1</v>
      </c>
      <c r="I38" s="169">
        <v>1</v>
      </c>
      <c r="J38" s="169">
        <v>2</v>
      </c>
      <c r="K38" s="169">
        <v>1</v>
      </c>
      <c r="L38" s="169">
        <v>1</v>
      </c>
      <c r="M38" s="169">
        <v>1</v>
      </c>
      <c r="N38" s="169">
        <v>1</v>
      </c>
      <c r="O38" s="169">
        <v>2</v>
      </c>
      <c r="P38" s="169">
        <v>1</v>
      </c>
      <c r="Q38" s="169">
        <v>3</v>
      </c>
      <c r="R38" s="169">
        <v>1</v>
      </c>
      <c r="S38" s="169">
        <v>1</v>
      </c>
      <c r="T38" s="169">
        <v>2</v>
      </c>
      <c r="U38" s="169">
        <v>3</v>
      </c>
      <c r="V38" s="169">
        <v>1</v>
      </c>
      <c r="W38" s="169">
        <v>2</v>
      </c>
      <c r="X38" s="169">
        <v>1</v>
      </c>
      <c r="Y38" s="169">
        <v>1</v>
      </c>
      <c r="Z38" s="169">
        <v>1</v>
      </c>
      <c r="AA38" s="169">
        <v>1</v>
      </c>
      <c r="AB38" s="169">
        <v>1</v>
      </c>
      <c r="AC38" s="169">
        <v>12</v>
      </c>
      <c r="AD38" s="169"/>
      <c r="AE38" s="169"/>
      <c r="AF38" s="3"/>
      <c r="AG38" s="169"/>
      <c r="AH38" s="169"/>
      <c r="AI38" s="169"/>
      <c r="AJ38" s="169"/>
      <c r="AK38" s="169">
        <v>22</v>
      </c>
    </row>
    <row r="39" spans="1:37" x14ac:dyDescent="0.25">
      <c r="A39" s="5" t="s">
        <v>506</v>
      </c>
      <c r="B39" s="169">
        <v>10</v>
      </c>
      <c r="C39" s="175"/>
      <c r="D39" s="175"/>
      <c r="E39" s="169"/>
      <c r="F39" s="169"/>
      <c r="G39" s="169"/>
      <c r="H39" s="169"/>
      <c r="I39" s="169">
        <v>1</v>
      </c>
      <c r="J39" s="169">
        <v>4</v>
      </c>
      <c r="K39" s="169">
        <v>1</v>
      </c>
      <c r="L39" s="169">
        <v>1</v>
      </c>
      <c r="M39" s="169">
        <v>2</v>
      </c>
      <c r="N39" s="169">
        <v>1</v>
      </c>
      <c r="O39" s="169">
        <v>1</v>
      </c>
      <c r="P39" s="169">
        <v>3</v>
      </c>
      <c r="Q39" s="169">
        <v>3</v>
      </c>
      <c r="R39" s="169">
        <v>1</v>
      </c>
      <c r="S39" s="169">
        <v>1</v>
      </c>
      <c r="T39" s="169">
        <v>2</v>
      </c>
      <c r="U39" s="169">
        <v>4</v>
      </c>
      <c r="V39" s="169">
        <v>1</v>
      </c>
      <c r="W39" s="169">
        <v>3</v>
      </c>
      <c r="X39" s="169">
        <v>1</v>
      </c>
      <c r="Y39" s="169">
        <v>1</v>
      </c>
      <c r="Z39" s="169">
        <v>2</v>
      </c>
      <c r="AA39" s="169">
        <v>7</v>
      </c>
      <c r="AB39" s="169">
        <v>6</v>
      </c>
      <c r="AC39" s="169">
        <v>5</v>
      </c>
      <c r="AD39" s="169">
        <v>4</v>
      </c>
      <c r="AE39" s="169"/>
      <c r="AF39" s="3"/>
      <c r="AG39" s="169"/>
      <c r="AH39" s="169"/>
      <c r="AI39" s="169"/>
      <c r="AJ39" s="169"/>
      <c r="AK39" s="169">
        <v>16</v>
      </c>
    </row>
    <row r="40" spans="1:37" x14ac:dyDescent="0.25">
      <c r="A40" s="5" t="s">
        <v>507</v>
      </c>
      <c r="B40" s="169">
        <v>8</v>
      </c>
      <c r="C40" s="175"/>
      <c r="D40" s="175"/>
      <c r="E40" s="169"/>
      <c r="F40" s="169"/>
      <c r="G40" s="169">
        <v>2</v>
      </c>
      <c r="H40" s="169">
        <v>1</v>
      </c>
      <c r="I40" s="169">
        <v>1</v>
      </c>
      <c r="J40" s="169">
        <v>1</v>
      </c>
      <c r="K40" s="169">
        <v>2</v>
      </c>
      <c r="L40" s="169">
        <v>3</v>
      </c>
      <c r="M40" s="169">
        <v>2</v>
      </c>
      <c r="N40" s="169">
        <v>1</v>
      </c>
      <c r="O40" s="169">
        <v>4</v>
      </c>
      <c r="P40" s="169">
        <v>2</v>
      </c>
      <c r="Q40" s="169">
        <v>1</v>
      </c>
      <c r="R40" s="169">
        <v>2</v>
      </c>
      <c r="S40" s="169">
        <v>1</v>
      </c>
      <c r="T40" s="169">
        <v>3</v>
      </c>
      <c r="U40" s="169">
        <v>1</v>
      </c>
      <c r="V40" s="169">
        <v>10</v>
      </c>
      <c r="W40" s="169">
        <v>5</v>
      </c>
      <c r="X40" s="169">
        <v>6</v>
      </c>
      <c r="Y40" s="169">
        <v>1</v>
      </c>
      <c r="Z40" s="169"/>
      <c r="AA40" s="169"/>
      <c r="AB40" s="169"/>
      <c r="AC40" s="169"/>
      <c r="AD40" s="169"/>
      <c r="AE40" s="169"/>
      <c r="AF40" s="3"/>
      <c r="AG40" s="169"/>
      <c r="AH40" s="169"/>
      <c r="AI40" s="169"/>
      <c r="AJ40" s="169"/>
      <c r="AK40" s="169">
        <v>15</v>
      </c>
    </row>
    <row r="41" spans="1:37" x14ac:dyDescent="0.25">
      <c r="A41" s="5" t="s">
        <v>508</v>
      </c>
      <c r="B41" s="171">
        <v>8</v>
      </c>
      <c r="C41" s="175"/>
      <c r="D41" s="175"/>
      <c r="E41" s="171"/>
      <c r="F41" s="171"/>
      <c r="G41" s="171">
        <v>2</v>
      </c>
      <c r="H41" s="171">
        <v>1</v>
      </c>
      <c r="I41" s="171">
        <v>1</v>
      </c>
      <c r="J41" s="171">
        <v>1</v>
      </c>
      <c r="K41" s="171">
        <v>1</v>
      </c>
      <c r="L41" s="171">
        <v>1</v>
      </c>
      <c r="M41" s="171">
        <v>2</v>
      </c>
      <c r="N41" s="171">
        <v>2</v>
      </c>
      <c r="O41" s="171">
        <v>1</v>
      </c>
      <c r="P41" s="171">
        <v>2</v>
      </c>
      <c r="Q41" s="171">
        <v>3</v>
      </c>
      <c r="R41" s="171">
        <v>3</v>
      </c>
      <c r="S41" s="171">
        <v>1</v>
      </c>
      <c r="T41" s="171">
        <v>3</v>
      </c>
      <c r="U41" s="171">
        <v>1</v>
      </c>
      <c r="V41" s="171">
        <v>5</v>
      </c>
      <c r="W41" s="171">
        <v>2</v>
      </c>
      <c r="X41" s="171">
        <v>2</v>
      </c>
      <c r="Y41" s="171"/>
      <c r="Z41" s="171"/>
      <c r="AA41" s="171"/>
      <c r="AB41" s="171"/>
      <c r="AC41" s="171"/>
      <c r="AD41" s="171"/>
      <c r="AE41" s="171"/>
      <c r="AF41" s="3"/>
      <c r="AG41" s="171"/>
      <c r="AH41" s="171"/>
      <c r="AI41" s="171"/>
      <c r="AJ41" s="171"/>
      <c r="AK41" s="171">
        <v>16</v>
      </c>
    </row>
    <row r="42" spans="1:37" x14ac:dyDescent="0.25">
      <c r="A42" s="5" t="s">
        <v>509</v>
      </c>
      <c r="B42" s="171">
        <v>9</v>
      </c>
      <c r="C42" s="175"/>
      <c r="D42" s="175"/>
      <c r="E42" s="171"/>
      <c r="F42" s="171"/>
      <c r="G42" s="171"/>
      <c r="H42" s="171">
        <v>1</v>
      </c>
      <c r="I42" s="171">
        <v>1</v>
      </c>
      <c r="J42" s="171">
        <v>1</v>
      </c>
      <c r="K42" s="171">
        <v>6</v>
      </c>
      <c r="L42" s="171">
        <v>1</v>
      </c>
      <c r="M42" s="171">
        <v>3</v>
      </c>
      <c r="N42" s="171">
        <v>2</v>
      </c>
      <c r="O42" s="171">
        <v>3</v>
      </c>
      <c r="P42" s="171">
        <v>1</v>
      </c>
      <c r="Q42" s="171">
        <v>2</v>
      </c>
      <c r="R42" s="171">
        <v>3</v>
      </c>
      <c r="S42" s="171">
        <v>2</v>
      </c>
      <c r="T42" s="171">
        <v>1</v>
      </c>
      <c r="U42" s="171">
        <v>2</v>
      </c>
      <c r="V42" s="171">
        <v>2</v>
      </c>
      <c r="W42" s="171">
        <v>2</v>
      </c>
      <c r="X42" s="171">
        <v>1</v>
      </c>
      <c r="Y42" s="171">
        <v>2</v>
      </c>
      <c r="Z42" s="171">
        <v>1</v>
      </c>
      <c r="AA42" s="171">
        <v>1</v>
      </c>
      <c r="AB42" s="171">
        <v>1</v>
      </c>
      <c r="AC42" s="171">
        <v>1</v>
      </c>
      <c r="AD42" s="171">
        <v>3</v>
      </c>
      <c r="AE42" s="171"/>
      <c r="AF42" s="3"/>
      <c r="AG42" s="171"/>
      <c r="AH42" s="171"/>
      <c r="AI42" s="171"/>
      <c r="AJ42" s="171"/>
      <c r="AK42" s="171">
        <v>14</v>
      </c>
    </row>
    <row r="43" spans="1:37" x14ac:dyDescent="0.25">
      <c r="A43" s="5" t="s">
        <v>510</v>
      </c>
      <c r="B43" s="171">
        <v>9</v>
      </c>
      <c r="C43" s="175"/>
      <c r="D43" s="175"/>
      <c r="E43" s="171"/>
      <c r="F43" s="171"/>
      <c r="G43" s="171"/>
      <c r="H43" s="171">
        <v>1</v>
      </c>
      <c r="I43" s="171">
        <v>2</v>
      </c>
      <c r="J43" s="171">
        <v>1</v>
      </c>
      <c r="K43" s="171">
        <v>3</v>
      </c>
      <c r="L43" s="171">
        <v>2</v>
      </c>
      <c r="M43" s="171">
        <v>2</v>
      </c>
      <c r="N43" s="171">
        <v>1</v>
      </c>
      <c r="O43" s="171">
        <v>4</v>
      </c>
      <c r="P43" s="171">
        <v>1</v>
      </c>
      <c r="Q43" s="171">
        <v>1</v>
      </c>
      <c r="R43" s="171">
        <v>1</v>
      </c>
      <c r="S43" s="171">
        <v>1</v>
      </c>
      <c r="T43" s="171">
        <v>1</v>
      </c>
      <c r="U43" s="171">
        <v>1</v>
      </c>
      <c r="V43" s="171">
        <v>2</v>
      </c>
      <c r="W43" s="171">
        <v>5</v>
      </c>
      <c r="X43" s="171">
        <v>2</v>
      </c>
      <c r="Y43" s="171">
        <v>1</v>
      </c>
      <c r="Z43" s="171">
        <v>7</v>
      </c>
      <c r="AA43" s="171">
        <v>3</v>
      </c>
      <c r="AB43" s="171">
        <v>1</v>
      </c>
      <c r="AC43" s="171">
        <v>1</v>
      </c>
      <c r="AD43" s="171">
        <v>10</v>
      </c>
      <c r="AE43" s="171"/>
      <c r="AF43" s="3"/>
      <c r="AG43" s="171"/>
      <c r="AH43" s="171"/>
      <c r="AI43" s="171"/>
      <c r="AJ43" s="171"/>
      <c r="AK43" s="171">
        <v>16</v>
      </c>
    </row>
    <row r="44" spans="1:37" x14ac:dyDescent="0.25">
      <c r="A44" s="5" t="s">
        <v>511</v>
      </c>
      <c r="B44" s="171">
        <v>9</v>
      </c>
      <c r="C44" s="175"/>
      <c r="D44" s="175"/>
      <c r="E44" s="171"/>
      <c r="F44" s="171"/>
      <c r="G44" s="171"/>
      <c r="H44" s="171">
        <v>1</v>
      </c>
      <c r="I44" s="171">
        <v>1</v>
      </c>
      <c r="J44" s="171">
        <v>3</v>
      </c>
      <c r="K44" s="171">
        <v>1</v>
      </c>
      <c r="L44" s="171">
        <v>2</v>
      </c>
      <c r="M44" s="171">
        <v>1</v>
      </c>
      <c r="N44" s="171">
        <v>1</v>
      </c>
      <c r="O44" s="171">
        <v>1</v>
      </c>
      <c r="P44" s="171">
        <v>7</v>
      </c>
      <c r="Q44" s="171">
        <v>2</v>
      </c>
      <c r="R44" s="171">
        <v>5</v>
      </c>
      <c r="S44" s="171">
        <v>1</v>
      </c>
      <c r="T44" s="171">
        <v>1</v>
      </c>
      <c r="U44" s="171">
        <v>1</v>
      </c>
      <c r="V44" s="171">
        <v>5</v>
      </c>
      <c r="W44" s="171">
        <v>4</v>
      </c>
      <c r="X44" s="171">
        <v>2</v>
      </c>
      <c r="Y44" s="171">
        <v>1</v>
      </c>
      <c r="Z44" s="171">
        <v>2</v>
      </c>
      <c r="AA44" s="171">
        <v>5</v>
      </c>
      <c r="AB44" s="171">
        <v>2</v>
      </c>
      <c r="AC44" s="171">
        <v>1</v>
      </c>
      <c r="AD44" s="171"/>
      <c r="AE44" s="171"/>
      <c r="AF44" s="3"/>
      <c r="AG44" s="171"/>
      <c r="AH44" s="171"/>
      <c r="AI44" s="171"/>
      <c r="AJ44" s="171"/>
      <c r="AK44" s="171">
        <v>14</v>
      </c>
    </row>
    <row r="45" spans="1:37" x14ac:dyDescent="0.25">
      <c r="A45" s="5" t="s">
        <v>512</v>
      </c>
      <c r="B45" s="171">
        <v>8</v>
      </c>
      <c r="C45" s="175"/>
      <c r="D45" s="175"/>
      <c r="E45" s="171"/>
      <c r="F45" s="171"/>
      <c r="G45" s="171">
        <v>2</v>
      </c>
      <c r="H45" s="171">
        <v>2</v>
      </c>
      <c r="I45" s="171">
        <v>2</v>
      </c>
      <c r="J45" s="171">
        <v>2</v>
      </c>
      <c r="K45" s="171">
        <v>1</v>
      </c>
      <c r="L45" s="171">
        <v>2</v>
      </c>
      <c r="M45" s="171">
        <v>1</v>
      </c>
      <c r="N45" s="171">
        <v>1</v>
      </c>
      <c r="O45" s="171">
        <v>1</v>
      </c>
      <c r="P45" s="171">
        <v>1</v>
      </c>
      <c r="Q45" s="171">
        <v>2</v>
      </c>
      <c r="R45" s="171">
        <v>1</v>
      </c>
      <c r="S45" s="171">
        <v>1</v>
      </c>
      <c r="T45" s="171">
        <v>8</v>
      </c>
      <c r="U45" s="171">
        <v>1</v>
      </c>
      <c r="V45" s="171">
        <v>4</v>
      </c>
      <c r="W45" s="171">
        <v>2</v>
      </c>
      <c r="X45" s="171">
        <v>1</v>
      </c>
      <c r="Y45" s="171">
        <v>1</v>
      </c>
      <c r="Z45" s="171">
        <v>2</v>
      </c>
      <c r="AA45" s="171">
        <v>2</v>
      </c>
      <c r="AB45" s="171">
        <v>5</v>
      </c>
      <c r="AC45" s="171">
        <v>7</v>
      </c>
      <c r="AD45" s="171">
        <v>2</v>
      </c>
      <c r="AE45" s="171"/>
      <c r="AF45" s="3"/>
      <c r="AG45" s="171"/>
      <c r="AH45" s="171"/>
      <c r="AI45" s="171"/>
      <c r="AJ45" s="171"/>
      <c r="AK45" s="171">
        <v>15</v>
      </c>
    </row>
    <row r="46" spans="1:37" x14ac:dyDescent="0.25">
      <c r="A46" s="5" t="s">
        <v>513</v>
      </c>
      <c r="B46" s="171">
        <v>10</v>
      </c>
      <c r="C46" s="175"/>
      <c r="D46" s="175"/>
      <c r="E46" s="171"/>
      <c r="F46" s="171"/>
      <c r="G46" s="171"/>
      <c r="H46" s="171"/>
      <c r="I46" s="171">
        <v>1</v>
      </c>
      <c r="J46" s="171">
        <v>2</v>
      </c>
      <c r="K46" s="171">
        <v>1</v>
      </c>
      <c r="L46" s="171">
        <v>1</v>
      </c>
      <c r="M46" s="171">
        <v>2</v>
      </c>
      <c r="N46" s="171">
        <v>2</v>
      </c>
      <c r="O46" s="171">
        <v>1</v>
      </c>
      <c r="P46" s="171">
        <v>2</v>
      </c>
      <c r="Q46" s="171">
        <v>1</v>
      </c>
      <c r="R46" s="171">
        <v>2</v>
      </c>
      <c r="S46" s="171">
        <v>2</v>
      </c>
      <c r="T46" s="171">
        <v>1</v>
      </c>
      <c r="U46" s="171">
        <v>4</v>
      </c>
      <c r="V46" s="171">
        <v>3</v>
      </c>
      <c r="W46" s="171">
        <v>1</v>
      </c>
      <c r="X46" s="171">
        <v>3</v>
      </c>
      <c r="Y46" s="171">
        <v>2</v>
      </c>
      <c r="Z46" s="171">
        <v>8</v>
      </c>
      <c r="AA46" s="171">
        <v>4</v>
      </c>
      <c r="AB46" s="171">
        <v>3</v>
      </c>
      <c r="AC46" s="171">
        <v>2</v>
      </c>
      <c r="AD46" s="171"/>
      <c r="AE46" s="171"/>
      <c r="AF46" s="3"/>
      <c r="AG46" s="171"/>
      <c r="AH46" s="171"/>
      <c r="AI46" s="171"/>
      <c r="AJ46" s="171"/>
      <c r="AK46" s="171">
        <v>17</v>
      </c>
    </row>
    <row r="47" spans="1:37" x14ac:dyDescent="0.25">
      <c r="A47" s="5" t="s">
        <v>514</v>
      </c>
      <c r="B47" s="172">
        <v>10</v>
      </c>
      <c r="C47" s="175"/>
      <c r="D47" s="175"/>
      <c r="E47" s="172"/>
      <c r="F47" s="172"/>
      <c r="G47" s="172"/>
      <c r="H47" s="172"/>
      <c r="I47" s="172">
        <v>1</v>
      </c>
      <c r="J47" s="172">
        <v>1</v>
      </c>
      <c r="K47" s="172">
        <v>1</v>
      </c>
      <c r="L47" s="172">
        <v>1</v>
      </c>
      <c r="M47" s="172">
        <v>1</v>
      </c>
      <c r="N47" s="172">
        <v>3</v>
      </c>
      <c r="O47" s="172">
        <v>2</v>
      </c>
      <c r="P47" s="172">
        <v>1</v>
      </c>
      <c r="Q47" s="172">
        <v>5</v>
      </c>
      <c r="R47" s="172">
        <v>1</v>
      </c>
      <c r="S47" s="172">
        <v>2</v>
      </c>
      <c r="T47" s="172">
        <v>2</v>
      </c>
      <c r="U47" s="172">
        <v>3</v>
      </c>
      <c r="V47" s="172">
        <v>4</v>
      </c>
      <c r="W47" s="172">
        <v>12</v>
      </c>
      <c r="X47" s="172">
        <v>3</v>
      </c>
      <c r="Y47" s="172">
        <v>1</v>
      </c>
      <c r="Z47" s="172">
        <v>2</v>
      </c>
      <c r="AA47" s="172">
        <v>1</v>
      </c>
      <c r="AB47" s="172">
        <v>5</v>
      </c>
      <c r="AC47" s="172"/>
      <c r="AD47" s="172"/>
      <c r="AE47" s="172"/>
      <c r="AF47" s="3"/>
      <c r="AG47" s="172"/>
      <c r="AH47" s="172"/>
      <c r="AI47" s="172"/>
      <c r="AJ47" s="172"/>
      <c r="AK47" s="172">
        <v>14</v>
      </c>
    </row>
    <row r="48" spans="1:37" x14ac:dyDescent="0.25">
      <c r="A48" s="5" t="s">
        <v>515</v>
      </c>
      <c r="B48" s="172">
        <v>9</v>
      </c>
      <c r="C48" s="175"/>
      <c r="D48" s="175"/>
      <c r="E48" s="172"/>
      <c r="F48" s="172"/>
      <c r="G48" s="172"/>
      <c r="H48" s="172">
        <v>1</v>
      </c>
      <c r="I48" s="172">
        <v>1</v>
      </c>
      <c r="J48" s="172">
        <v>1</v>
      </c>
      <c r="K48" s="172">
        <v>2</v>
      </c>
      <c r="L48" s="172">
        <v>1</v>
      </c>
      <c r="M48" s="172">
        <v>1</v>
      </c>
      <c r="N48" s="172">
        <v>4</v>
      </c>
      <c r="O48" s="172">
        <v>1</v>
      </c>
      <c r="P48" s="172">
        <v>1</v>
      </c>
      <c r="Q48" s="172">
        <v>2</v>
      </c>
      <c r="R48" s="172">
        <v>1</v>
      </c>
      <c r="S48" s="172">
        <v>6</v>
      </c>
      <c r="T48" s="172">
        <v>3</v>
      </c>
      <c r="U48" s="172">
        <v>2</v>
      </c>
      <c r="V48" s="172">
        <v>2</v>
      </c>
      <c r="W48" s="172">
        <v>4</v>
      </c>
      <c r="X48" s="172"/>
      <c r="Y48" s="172"/>
      <c r="Z48" s="172"/>
      <c r="AA48" s="172"/>
      <c r="AB48" s="172"/>
      <c r="AC48" s="172"/>
      <c r="AD48" s="172"/>
      <c r="AE48" s="172"/>
      <c r="AF48" s="3"/>
      <c r="AG48" s="172"/>
      <c r="AH48" s="172"/>
      <c r="AI48" s="172"/>
      <c r="AJ48" s="172"/>
      <c r="AK48" s="172">
        <v>15</v>
      </c>
    </row>
    <row r="49" spans="1:37" x14ac:dyDescent="0.25">
      <c r="A49" s="5" t="s">
        <v>516</v>
      </c>
      <c r="B49" s="172">
        <v>9</v>
      </c>
      <c r="C49" s="175"/>
      <c r="D49" s="175"/>
      <c r="E49" s="172"/>
      <c r="F49" s="172"/>
      <c r="G49" s="172"/>
      <c r="H49" s="172">
        <v>1</v>
      </c>
      <c r="I49" s="172">
        <v>1</v>
      </c>
      <c r="J49" s="172">
        <v>1</v>
      </c>
      <c r="K49" s="172">
        <v>1</v>
      </c>
      <c r="L49" s="172">
        <v>1</v>
      </c>
      <c r="M49" s="172">
        <v>1</v>
      </c>
      <c r="N49" s="172">
        <v>2</v>
      </c>
      <c r="O49" s="172">
        <v>1</v>
      </c>
      <c r="P49" s="172">
        <v>1</v>
      </c>
      <c r="Q49" s="172">
        <v>1</v>
      </c>
      <c r="R49" s="172">
        <v>1</v>
      </c>
      <c r="S49" s="172">
        <v>3</v>
      </c>
      <c r="T49" s="172">
        <v>1</v>
      </c>
      <c r="U49" s="172">
        <v>1</v>
      </c>
      <c r="V49" s="172">
        <v>3</v>
      </c>
      <c r="W49" s="172">
        <v>4</v>
      </c>
      <c r="X49" s="172">
        <v>1</v>
      </c>
      <c r="Y49" s="172">
        <v>2</v>
      </c>
      <c r="Z49" s="172">
        <v>5</v>
      </c>
      <c r="AA49" s="172">
        <v>6</v>
      </c>
      <c r="AB49" s="172"/>
      <c r="AC49" s="172"/>
      <c r="AD49" s="172"/>
      <c r="AE49" s="172"/>
      <c r="AF49" s="3"/>
      <c r="AG49" s="172"/>
      <c r="AH49" s="172"/>
      <c r="AI49" s="172"/>
      <c r="AJ49" s="172"/>
      <c r="AK49" s="172">
        <v>18</v>
      </c>
    </row>
    <row r="50" spans="1:37" x14ac:dyDescent="0.25">
      <c r="A50" s="5" t="s">
        <v>517</v>
      </c>
      <c r="B50" s="172">
        <v>9</v>
      </c>
      <c r="C50" s="175"/>
      <c r="D50" s="175"/>
      <c r="E50" s="172"/>
      <c r="F50" s="172"/>
      <c r="G50" s="172"/>
      <c r="H50" s="172">
        <v>2</v>
      </c>
      <c r="I50" s="172">
        <v>1</v>
      </c>
      <c r="J50" s="172">
        <v>4</v>
      </c>
      <c r="K50" s="172">
        <v>1</v>
      </c>
      <c r="L50" s="172">
        <v>1</v>
      </c>
      <c r="M50" s="172">
        <v>2</v>
      </c>
      <c r="N50" s="172">
        <v>1</v>
      </c>
      <c r="O50" s="172">
        <v>1</v>
      </c>
      <c r="P50" s="172">
        <v>1</v>
      </c>
      <c r="Q50" s="172">
        <v>1</v>
      </c>
      <c r="R50" s="172">
        <v>2</v>
      </c>
      <c r="S50" s="172">
        <v>2</v>
      </c>
      <c r="T50" s="172">
        <v>8</v>
      </c>
      <c r="U50" s="172">
        <v>2</v>
      </c>
      <c r="V50" s="172">
        <v>2</v>
      </c>
      <c r="W50" s="172">
        <v>3</v>
      </c>
      <c r="X50" s="172">
        <v>11</v>
      </c>
      <c r="Y50" s="172">
        <v>1</v>
      </c>
      <c r="Z50" s="172">
        <v>2</v>
      </c>
      <c r="AA50" s="172">
        <v>6</v>
      </c>
      <c r="AB50" s="172"/>
      <c r="AC50" s="172"/>
      <c r="AD50" s="172"/>
      <c r="AE50" s="172"/>
      <c r="AF50" s="3"/>
      <c r="AG50" s="172"/>
      <c r="AH50" s="172"/>
      <c r="AI50" s="172"/>
      <c r="AJ50" s="172"/>
      <c r="AK50" s="172">
        <v>14</v>
      </c>
    </row>
    <row r="51" spans="1:37" x14ac:dyDescent="0.25">
      <c r="A51" s="5" t="s">
        <v>518</v>
      </c>
      <c r="B51" s="172">
        <v>9</v>
      </c>
      <c r="C51" s="175"/>
      <c r="D51" s="175"/>
      <c r="E51" s="172"/>
      <c r="F51" s="172"/>
      <c r="G51" s="172"/>
      <c r="H51" s="172">
        <v>1</v>
      </c>
      <c r="I51" s="172">
        <v>1</v>
      </c>
      <c r="J51" s="172">
        <v>2</v>
      </c>
      <c r="K51" s="172">
        <v>1</v>
      </c>
      <c r="L51" s="172">
        <v>1</v>
      </c>
      <c r="M51" s="172">
        <v>1</v>
      </c>
      <c r="N51" s="172">
        <v>3</v>
      </c>
      <c r="O51" s="172">
        <v>1</v>
      </c>
      <c r="P51" s="172">
        <v>3</v>
      </c>
      <c r="Q51" s="172">
        <v>2</v>
      </c>
      <c r="R51" s="172">
        <v>5</v>
      </c>
      <c r="S51" s="172">
        <v>1</v>
      </c>
      <c r="T51" s="172">
        <v>3</v>
      </c>
      <c r="U51" s="172">
        <v>2</v>
      </c>
      <c r="V51" s="172">
        <v>1</v>
      </c>
      <c r="W51" s="172">
        <v>1</v>
      </c>
      <c r="X51" s="172">
        <v>1</v>
      </c>
      <c r="Y51" s="172">
        <v>1</v>
      </c>
      <c r="Z51" s="172">
        <v>3</v>
      </c>
      <c r="AA51" s="172">
        <v>5</v>
      </c>
      <c r="AB51" s="172">
        <v>6</v>
      </c>
      <c r="AC51" s="172">
        <v>7</v>
      </c>
      <c r="AD51" s="172">
        <v>2</v>
      </c>
      <c r="AE51" s="172"/>
      <c r="AF51" s="3"/>
      <c r="AG51" s="172"/>
      <c r="AH51" s="172"/>
      <c r="AI51" s="172"/>
      <c r="AJ51" s="172"/>
      <c r="AK51" s="172">
        <v>17</v>
      </c>
    </row>
    <row r="52" spans="1:37" x14ac:dyDescent="0.25">
      <c r="A52" s="5" t="s">
        <v>519</v>
      </c>
      <c r="B52" s="172">
        <v>8</v>
      </c>
      <c r="C52" s="175"/>
      <c r="D52" s="175"/>
      <c r="E52" s="172"/>
      <c r="F52" s="172"/>
      <c r="G52" s="172">
        <v>1</v>
      </c>
      <c r="H52" s="172">
        <v>1</v>
      </c>
      <c r="I52" s="172">
        <v>2</v>
      </c>
      <c r="J52" s="172">
        <v>2</v>
      </c>
      <c r="K52" s="172">
        <v>2</v>
      </c>
      <c r="L52" s="172">
        <v>4</v>
      </c>
      <c r="M52" s="172">
        <v>2</v>
      </c>
      <c r="N52" s="172">
        <v>2</v>
      </c>
      <c r="O52" s="172">
        <v>2</v>
      </c>
      <c r="P52" s="172">
        <v>1</v>
      </c>
      <c r="Q52" s="172">
        <v>1</v>
      </c>
      <c r="R52" s="172">
        <v>1</v>
      </c>
      <c r="S52" s="172">
        <v>3</v>
      </c>
      <c r="T52" s="172">
        <v>2</v>
      </c>
      <c r="U52" s="172">
        <v>1</v>
      </c>
      <c r="V52" s="172">
        <v>3</v>
      </c>
      <c r="W52" s="172">
        <v>3</v>
      </c>
      <c r="X52" s="172">
        <v>4</v>
      </c>
      <c r="Y52" s="172">
        <v>1</v>
      </c>
      <c r="Z52" s="172">
        <v>5</v>
      </c>
      <c r="AA52" s="172">
        <v>6</v>
      </c>
      <c r="AB52" s="172">
        <v>1</v>
      </c>
      <c r="AC52" s="172">
        <v>3</v>
      </c>
      <c r="AD52" s="172"/>
      <c r="AE52" s="172"/>
      <c r="AF52" s="3"/>
      <c r="AG52" s="172"/>
      <c r="AH52" s="172"/>
      <c r="AI52" s="172"/>
      <c r="AJ52" s="172"/>
      <c r="AK52" s="172">
        <v>16</v>
      </c>
    </row>
    <row r="53" spans="1:37" x14ac:dyDescent="0.25">
      <c r="A53" s="5" t="s">
        <v>521</v>
      </c>
      <c r="B53" s="173">
        <v>10</v>
      </c>
      <c r="C53" s="175"/>
      <c r="D53" s="175"/>
      <c r="E53" s="173"/>
      <c r="F53" s="173"/>
      <c r="G53" s="173"/>
      <c r="H53" s="173"/>
      <c r="I53" s="173">
        <v>2</v>
      </c>
      <c r="J53" s="173">
        <v>1</v>
      </c>
      <c r="K53" s="173">
        <v>1</v>
      </c>
      <c r="L53" s="173">
        <v>1</v>
      </c>
      <c r="M53" s="173">
        <v>3</v>
      </c>
      <c r="N53" s="173">
        <v>1</v>
      </c>
      <c r="O53" s="173">
        <v>1</v>
      </c>
      <c r="P53" s="173">
        <v>1</v>
      </c>
      <c r="Q53" s="173">
        <v>3</v>
      </c>
      <c r="R53" s="173">
        <v>1</v>
      </c>
      <c r="S53" s="173">
        <v>1</v>
      </c>
      <c r="T53" s="173">
        <v>1</v>
      </c>
      <c r="U53" s="173">
        <v>1</v>
      </c>
      <c r="V53" s="173">
        <v>3</v>
      </c>
      <c r="W53" s="173">
        <v>2</v>
      </c>
      <c r="X53" s="173">
        <v>3</v>
      </c>
      <c r="Y53" s="173">
        <v>5</v>
      </c>
      <c r="Z53" s="173">
        <v>3</v>
      </c>
      <c r="AA53" s="173">
        <v>1</v>
      </c>
      <c r="AB53" s="173">
        <v>5</v>
      </c>
      <c r="AC53" s="173">
        <v>1</v>
      </c>
      <c r="AD53" s="173">
        <v>2</v>
      </c>
      <c r="AE53" s="173">
        <v>8</v>
      </c>
      <c r="AF53" s="3">
        <v>1</v>
      </c>
      <c r="AG53" s="173">
        <v>4</v>
      </c>
      <c r="AH53" s="173"/>
      <c r="AI53" s="173"/>
      <c r="AJ53" s="173"/>
      <c r="AK53" s="173">
        <v>17</v>
      </c>
    </row>
    <row r="54" spans="1:37" x14ac:dyDescent="0.25">
      <c r="A54" s="5" t="s">
        <v>522</v>
      </c>
      <c r="B54" s="173">
        <v>7</v>
      </c>
      <c r="C54" s="175"/>
      <c r="D54" s="175"/>
      <c r="E54" s="173"/>
      <c r="F54" s="173">
        <v>1</v>
      </c>
      <c r="G54" s="173">
        <v>1</v>
      </c>
      <c r="H54" s="173">
        <v>1</v>
      </c>
      <c r="I54" s="173">
        <v>1</v>
      </c>
      <c r="J54" s="173">
        <v>1</v>
      </c>
      <c r="K54" s="173">
        <v>1</v>
      </c>
      <c r="L54" s="173">
        <v>1</v>
      </c>
      <c r="M54" s="173">
        <v>1</v>
      </c>
      <c r="N54" s="173">
        <v>3</v>
      </c>
      <c r="O54" s="173">
        <v>1</v>
      </c>
      <c r="P54" s="173">
        <v>2</v>
      </c>
      <c r="Q54" s="173">
        <v>1</v>
      </c>
      <c r="R54" s="173">
        <v>4</v>
      </c>
      <c r="S54" s="173">
        <v>1</v>
      </c>
      <c r="T54" s="173">
        <v>5</v>
      </c>
      <c r="U54" s="173">
        <v>11</v>
      </c>
      <c r="V54" s="173">
        <v>2</v>
      </c>
      <c r="W54" s="173">
        <v>1</v>
      </c>
      <c r="X54" s="173">
        <v>2</v>
      </c>
      <c r="Y54" s="173">
        <v>7</v>
      </c>
      <c r="Z54" s="173">
        <v>1</v>
      </c>
      <c r="AA54" s="173">
        <v>1</v>
      </c>
      <c r="AB54" s="173">
        <v>11</v>
      </c>
      <c r="AC54" s="173"/>
      <c r="AD54" s="173"/>
      <c r="AE54" s="173"/>
      <c r="AF54" s="3"/>
      <c r="AG54" s="173"/>
      <c r="AH54" s="173"/>
      <c r="AI54" s="173"/>
      <c r="AJ54" s="173"/>
      <c r="AK54" s="173">
        <v>15</v>
      </c>
    </row>
    <row r="55" spans="1:37" x14ac:dyDescent="0.25">
      <c r="A55" s="5" t="s">
        <v>523</v>
      </c>
      <c r="B55" s="173">
        <v>9</v>
      </c>
      <c r="C55" s="175"/>
      <c r="D55" s="175"/>
      <c r="E55" s="173"/>
      <c r="F55" s="173"/>
      <c r="G55" s="173"/>
      <c r="H55" s="173">
        <v>1</v>
      </c>
      <c r="I55" s="173">
        <v>2</v>
      </c>
      <c r="J55" s="173">
        <v>2</v>
      </c>
      <c r="K55" s="173">
        <v>2</v>
      </c>
      <c r="L55" s="173">
        <v>1</v>
      </c>
      <c r="M55" s="173">
        <v>1</v>
      </c>
      <c r="N55" s="173">
        <v>3</v>
      </c>
      <c r="O55" s="173">
        <v>1</v>
      </c>
      <c r="P55" s="173">
        <v>2</v>
      </c>
      <c r="Q55" s="173">
        <v>1</v>
      </c>
      <c r="R55" s="173">
        <v>1</v>
      </c>
      <c r="S55" s="173">
        <v>4</v>
      </c>
      <c r="T55" s="173">
        <v>1</v>
      </c>
      <c r="U55" s="173">
        <v>1</v>
      </c>
      <c r="V55" s="173">
        <v>2</v>
      </c>
      <c r="W55" s="173">
        <v>1</v>
      </c>
      <c r="X55" s="173">
        <v>3</v>
      </c>
      <c r="Y55" s="173">
        <v>6</v>
      </c>
      <c r="Z55" s="173">
        <v>3</v>
      </c>
      <c r="AA55" s="173">
        <v>3</v>
      </c>
      <c r="AB55" s="173">
        <v>3</v>
      </c>
      <c r="AC55" s="173">
        <v>1</v>
      </c>
      <c r="AD55" s="173">
        <v>2</v>
      </c>
      <c r="AE55" s="173">
        <v>2</v>
      </c>
      <c r="AF55" s="3">
        <v>7</v>
      </c>
      <c r="AG55" s="173"/>
      <c r="AH55" s="173"/>
      <c r="AI55" s="173"/>
      <c r="AJ55" s="173"/>
      <c r="AK55" s="173">
        <v>17</v>
      </c>
    </row>
    <row r="56" spans="1:37" x14ac:dyDescent="0.25">
      <c r="A56" s="5" t="s">
        <v>524</v>
      </c>
      <c r="B56" s="175">
        <v>9</v>
      </c>
      <c r="C56" s="175"/>
      <c r="D56" s="175"/>
      <c r="E56" s="175"/>
      <c r="F56" s="175"/>
      <c r="G56" s="175"/>
      <c r="H56" s="175">
        <v>1</v>
      </c>
      <c r="I56" s="175">
        <v>1</v>
      </c>
      <c r="J56" s="175">
        <v>2</v>
      </c>
      <c r="K56" s="175">
        <v>2</v>
      </c>
      <c r="L56" s="175">
        <v>1</v>
      </c>
      <c r="M56" s="175">
        <v>4</v>
      </c>
      <c r="N56" s="175">
        <v>1</v>
      </c>
      <c r="O56" s="175">
        <v>3</v>
      </c>
      <c r="P56" s="175">
        <v>1</v>
      </c>
      <c r="Q56" s="175">
        <v>1</v>
      </c>
      <c r="R56" s="175">
        <v>2</v>
      </c>
      <c r="S56" s="175">
        <v>2</v>
      </c>
      <c r="T56" s="175">
        <v>6</v>
      </c>
      <c r="U56" s="175">
        <v>3</v>
      </c>
      <c r="V56" s="175">
        <v>3</v>
      </c>
      <c r="W56" s="175">
        <v>1</v>
      </c>
      <c r="X56" s="175">
        <v>3</v>
      </c>
      <c r="Y56" s="175">
        <v>1</v>
      </c>
      <c r="Z56" s="175">
        <v>6</v>
      </c>
      <c r="AA56" s="175">
        <v>1</v>
      </c>
      <c r="AB56" s="175">
        <v>9</v>
      </c>
      <c r="AC56" s="175">
        <v>3</v>
      </c>
      <c r="AD56" s="175"/>
      <c r="AE56" s="175"/>
      <c r="AF56" s="3"/>
      <c r="AG56" s="175"/>
      <c r="AH56" s="175"/>
      <c r="AI56" s="175"/>
      <c r="AJ56" s="175"/>
      <c r="AK56" s="175">
        <v>14</v>
      </c>
    </row>
    <row r="57" spans="1:37" x14ac:dyDescent="0.25">
      <c r="A57" s="5" t="s">
        <v>525</v>
      </c>
      <c r="B57" s="175">
        <v>9</v>
      </c>
      <c r="C57" s="175"/>
      <c r="D57" s="175"/>
      <c r="E57" s="175"/>
      <c r="F57" s="175"/>
      <c r="G57" s="175"/>
      <c r="H57" s="175">
        <v>1</v>
      </c>
      <c r="I57" s="175">
        <v>1</v>
      </c>
      <c r="J57" s="175">
        <v>1</v>
      </c>
      <c r="K57" s="175">
        <v>4</v>
      </c>
      <c r="L57" s="175">
        <v>2</v>
      </c>
      <c r="M57" s="175">
        <v>1</v>
      </c>
      <c r="N57" s="175">
        <v>1</v>
      </c>
      <c r="O57" s="175">
        <v>1</v>
      </c>
      <c r="P57" s="175">
        <v>1</v>
      </c>
      <c r="Q57" s="175">
        <v>2</v>
      </c>
      <c r="R57" s="175">
        <v>1</v>
      </c>
      <c r="S57" s="175">
        <v>2</v>
      </c>
      <c r="T57" s="175">
        <v>1</v>
      </c>
      <c r="U57" s="175">
        <v>1</v>
      </c>
      <c r="V57" s="175">
        <v>1</v>
      </c>
      <c r="W57" s="175">
        <v>9</v>
      </c>
      <c r="X57" s="175">
        <v>6</v>
      </c>
      <c r="Y57" s="175">
        <v>6</v>
      </c>
      <c r="Z57" s="175">
        <v>2</v>
      </c>
      <c r="AA57" s="175">
        <v>1</v>
      </c>
      <c r="AB57" s="175">
        <v>2</v>
      </c>
      <c r="AC57" s="175">
        <v>4</v>
      </c>
      <c r="AD57" s="175"/>
      <c r="AE57" s="175"/>
      <c r="AF57" s="3"/>
      <c r="AG57" s="175"/>
      <c r="AH57" s="175"/>
      <c r="AI57" s="175"/>
      <c r="AJ57" s="175"/>
      <c r="AK57" s="175">
        <v>16</v>
      </c>
    </row>
    <row r="58" spans="1:37" x14ac:dyDescent="0.25">
      <c r="A58" s="5" t="s">
        <v>526</v>
      </c>
      <c r="B58" s="175">
        <v>9</v>
      </c>
      <c r="C58" s="175"/>
      <c r="D58" s="175"/>
      <c r="E58" s="175"/>
      <c r="F58" s="175"/>
      <c r="G58" s="175"/>
      <c r="H58" s="175">
        <v>2</v>
      </c>
      <c r="I58" s="175">
        <v>1</v>
      </c>
      <c r="J58" s="175">
        <v>1</v>
      </c>
      <c r="K58" s="175">
        <v>1</v>
      </c>
      <c r="L58" s="175">
        <v>1</v>
      </c>
      <c r="M58" s="175">
        <v>1</v>
      </c>
      <c r="N58" s="175">
        <v>2</v>
      </c>
      <c r="O58" s="175">
        <v>2</v>
      </c>
      <c r="P58" s="175">
        <v>1</v>
      </c>
      <c r="Q58" s="175">
        <v>1</v>
      </c>
      <c r="R58" s="175">
        <v>2</v>
      </c>
      <c r="S58" s="175">
        <v>1</v>
      </c>
      <c r="T58" s="175">
        <v>1</v>
      </c>
      <c r="U58" s="175">
        <v>2</v>
      </c>
      <c r="V58" s="175">
        <v>1</v>
      </c>
      <c r="W58" s="175">
        <v>3</v>
      </c>
      <c r="X58" s="175">
        <v>9</v>
      </c>
      <c r="Y58" s="175">
        <v>2</v>
      </c>
      <c r="Z58" s="175">
        <v>1</v>
      </c>
      <c r="AA58" s="175">
        <v>2</v>
      </c>
      <c r="AB58" s="175">
        <v>2</v>
      </c>
      <c r="AC58" s="175">
        <v>1</v>
      </c>
      <c r="AD58" s="175">
        <v>7</v>
      </c>
      <c r="AE58" s="175">
        <v>5</v>
      </c>
      <c r="AF58" s="3"/>
      <c r="AG58" s="175"/>
      <c r="AH58" s="175"/>
      <c r="AI58" s="175"/>
      <c r="AJ58" s="175"/>
      <c r="AK58" s="175">
        <v>16</v>
      </c>
    </row>
    <row r="59" spans="1:37" x14ac:dyDescent="0.25">
      <c r="A59" s="5" t="s">
        <v>527</v>
      </c>
      <c r="B59" s="175">
        <v>8</v>
      </c>
      <c r="C59" s="175"/>
      <c r="D59" s="175"/>
      <c r="E59" s="175"/>
      <c r="F59" s="175"/>
      <c r="G59" s="175">
        <v>1</v>
      </c>
      <c r="H59" s="175">
        <v>1</v>
      </c>
      <c r="I59" s="175">
        <v>1</v>
      </c>
      <c r="J59" s="175">
        <v>1</v>
      </c>
      <c r="K59" s="175">
        <v>1</v>
      </c>
      <c r="L59" s="175">
        <v>2</v>
      </c>
      <c r="M59" s="175">
        <v>1</v>
      </c>
      <c r="N59" s="175">
        <v>1</v>
      </c>
      <c r="O59" s="175">
        <v>2</v>
      </c>
      <c r="P59" s="175">
        <v>1</v>
      </c>
      <c r="Q59" s="175">
        <v>4</v>
      </c>
      <c r="R59" s="175">
        <v>1</v>
      </c>
      <c r="S59" s="175">
        <v>4</v>
      </c>
      <c r="T59" s="175">
        <v>2</v>
      </c>
      <c r="U59" s="175">
        <v>1</v>
      </c>
      <c r="V59" s="175">
        <v>2</v>
      </c>
      <c r="W59" s="175">
        <v>4</v>
      </c>
      <c r="X59" s="175">
        <v>3</v>
      </c>
      <c r="Y59" s="175">
        <v>4</v>
      </c>
      <c r="Z59" s="175">
        <v>6</v>
      </c>
      <c r="AA59" s="175">
        <v>2</v>
      </c>
      <c r="AB59" s="175">
        <v>4</v>
      </c>
      <c r="AC59" s="175">
        <v>1</v>
      </c>
      <c r="AD59" s="175"/>
      <c r="AE59" s="175"/>
      <c r="AF59" s="3"/>
      <c r="AG59" s="175"/>
      <c r="AH59" s="175"/>
      <c r="AI59" s="175"/>
      <c r="AJ59" s="175"/>
      <c r="AK59" s="175">
        <v>17</v>
      </c>
    </row>
    <row r="60" spans="1:37" x14ac:dyDescent="0.25">
      <c r="A60" s="5" t="s">
        <v>528</v>
      </c>
      <c r="B60" s="175">
        <v>9</v>
      </c>
      <c r="C60" s="175"/>
      <c r="D60" s="175"/>
      <c r="E60" s="175"/>
      <c r="F60" s="175"/>
      <c r="G60" s="175"/>
      <c r="H60" s="175">
        <v>1</v>
      </c>
      <c r="I60" s="175">
        <v>1</v>
      </c>
      <c r="J60" s="175">
        <v>1</v>
      </c>
      <c r="K60" s="175">
        <v>1</v>
      </c>
      <c r="L60" s="175">
        <v>2</v>
      </c>
      <c r="M60" s="175">
        <v>1</v>
      </c>
      <c r="N60" s="175">
        <v>1</v>
      </c>
      <c r="O60" s="175">
        <v>1</v>
      </c>
      <c r="P60" s="175">
        <v>1</v>
      </c>
      <c r="Q60" s="175">
        <v>2</v>
      </c>
      <c r="R60" s="175">
        <v>1</v>
      </c>
      <c r="S60" s="175">
        <v>2</v>
      </c>
      <c r="T60" s="175">
        <v>2</v>
      </c>
      <c r="U60" s="175">
        <v>2</v>
      </c>
      <c r="V60" s="175">
        <v>3</v>
      </c>
      <c r="W60" s="175">
        <v>1</v>
      </c>
      <c r="X60" s="175">
        <v>1</v>
      </c>
      <c r="Y60" s="175">
        <v>5</v>
      </c>
      <c r="Z60" s="175">
        <v>3</v>
      </c>
      <c r="AA60" s="175">
        <v>7</v>
      </c>
      <c r="AB60" s="175">
        <v>2</v>
      </c>
      <c r="AC60" s="175">
        <v>5</v>
      </c>
      <c r="AD60" s="175">
        <v>5</v>
      </c>
      <c r="AE60" s="175">
        <v>3</v>
      </c>
      <c r="AF60" s="3"/>
      <c r="AG60" s="175"/>
      <c r="AH60" s="175"/>
      <c r="AI60" s="175"/>
      <c r="AJ60" s="175"/>
      <c r="AK60" s="175">
        <v>18</v>
      </c>
    </row>
    <row r="61" spans="1:37" x14ac:dyDescent="0.25">
      <c r="A61" s="5" t="s">
        <v>529</v>
      </c>
      <c r="B61" s="175">
        <v>9</v>
      </c>
      <c r="C61" s="175"/>
      <c r="D61" s="175"/>
      <c r="E61" s="175"/>
      <c r="F61" s="175"/>
      <c r="G61" s="175"/>
      <c r="H61" s="175">
        <v>1</v>
      </c>
      <c r="I61" s="175">
        <v>2</v>
      </c>
      <c r="J61" s="175">
        <v>1</v>
      </c>
      <c r="K61" s="175">
        <v>2</v>
      </c>
      <c r="L61" s="175">
        <v>1</v>
      </c>
      <c r="M61" s="175">
        <v>2</v>
      </c>
      <c r="N61" s="175">
        <v>2</v>
      </c>
      <c r="O61" s="175">
        <v>1</v>
      </c>
      <c r="P61" s="175">
        <v>3</v>
      </c>
      <c r="Q61" s="175">
        <v>3</v>
      </c>
      <c r="R61" s="175">
        <v>1</v>
      </c>
      <c r="S61" s="175">
        <v>1</v>
      </c>
      <c r="T61" s="175">
        <v>2</v>
      </c>
      <c r="U61" s="175">
        <v>3</v>
      </c>
      <c r="V61" s="175">
        <v>4</v>
      </c>
      <c r="W61" s="175">
        <v>1</v>
      </c>
      <c r="X61" s="175">
        <v>1</v>
      </c>
      <c r="Y61" s="175">
        <v>1</v>
      </c>
      <c r="Z61" s="175">
        <v>1</v>
      </c>
      <c r="AA61" s="175"/>
      <c r="AB61" s="175"/>
      <c r="AC61" s="175"/>
      <c r="AD61" s="175"/>
      <c r="AE61" s="175"/>
      <c r="AF61" s="3"/>
      <c r="AG61" s="175"/>
      <c r="AH61" s="175"/>
      <c r="AI61" s="175"/>
      <c r="AJ61" s="175"/>
      <c r="AK61" s="175">
        <v>16</v>
      </c>
    </row>
    <row r="62" spans="1:37" x14ac:dyDescent="0.25">
      <c r="A62" s="5" t="s">
        <v>530</v>
      </c>
      <c r="B62" s="175">
        <v>8</v>
      </c>
      <c r="C62" s="175"/>
      <c r="D62" s="175"/>
      <c r="E62" s="175"/>
      <c r="F62" s="175"/>
      <c r="G62" s="175">
        <v>1</v>
      </c>
      <c r="H62" s="175">
        <v>1</v>
      </c>
      <c r="I62" s="175">
        <v>1</v>
      </c>
      <c r="J62" s="175">
        <v>1</v>
      </c>
      <c r="K62" s="175">
        <v>1</v>
      </c>
      <c r="L62" s="175">
        <v>4</v>
      </c>
      <c r="M62" s="175">
        <v>1</v>
      </c>
      <c r="N62" s="175">
        <v>1</v>
      </c>
      <c r="O62" s="175">
        <v>1</v>
      </c>
      <c r="P62" s="175">
        <v>3</v>
      </c>
      <c r="Q62" s="175">
        <v>2</v>
      </c>
      <c r="R62" s="175">
        <v>1</v>
      </c>
      <c r="S62" s="175">
        <v>1</v>
      </c>
      <c r="T62" s="175">
        <v>1</v>
      </c>
      <c r="U62" s="175">
        <v>2</v>
      </c>
      <c r="V62" s="175">
        <v>2</v>
      </c>
      <c r="W62" s="175">
        <v>1</v>
      </c>
      <c r="X62" s="175">
        <v>4</v>
      </c>
      <c r="Y62" s="175">
        <v>3</v>
      </c>
      <c r="Z62" s="175">
        <v>1</v>
      </c>
      <c r="AA62" s="175">
        <v>1</v>
      </c>
      <c r="AB62" s="175">
        <v>12</v>
      </c>
      <c r="AC62" s="175">
        <v>6</v>
      </c>
      <c r="AD62" s="175">
        <v>1</v>
      </c>
      <c r="AE62" s="175"/>
      <c r="AF62" s="3"/>
      <c r="AG62" s="175"/>
      <c r="AH62" s="175"/>
      <c r="AI62" s="175"/>
      <c r="AJ62" s="175"/>
      <c r="AK62" s="175">
        <v>18</v>
      </c>
    </row>
    <row r="63" spans="1:37" x14ac:dyDescent="0.25">
      <c r="A63" s="5" t="s">
        <v>531</v>
      </c>
      <c r="B63" s="175">
        <v>9</v>
      </c>
      <c r="C63" s="175"/>
      <c r="D63" s="175"/>
      <c r="E63" s="175"/>
      <c r="F63" s="175"/>
      <c r="G63" s="175"/>
      <c r="H63" s="175">
        <v>1</v>
      </c>
      <c r="I63" s="175">
        <v>1</v>
      </c>
      <c r="J63" s="175">
        <v>1</v>
      </c>
      <c r="K63" s="175">
        <v>1</v>
      </c>
      <c r="L63" s="175">
        <v>2</v>
      </c>
      <c r="M63" s="175">
        <v>2</v>
      </c>
      <c r="N63" s="175">
        <v>1</v>
      </c>
      <c r="O63" s="175">
        <v>1</v>
      </c>
      <c r="P63" s="175">
        <v>3</v>
      </c>
      <c r="Q63" s="175">
        <v>1</v>
      </c>
      <c r="R63" s="175">
        <v>7</v>
      </c>
      <c r="S63" s="175">
        <v>2</v>
      </c>
      <c r="T63" s="175">
        <v>2</v>
      </c>
      <c r="U63" s="175">
        <v>2</v>
      </c>
      <c r="V63" s="175">
        <v>3</v>
      </c>
      <c r="W63" s="175">
        <v>1</v>
      </c>
      <c r="X63" s="175">
        <v>4</v>
      </c>
      <c r="Y63" s="175">
        <v>1</v>
      </c>
      <c r="Z63" s="175">
        <v>1</v>
      </c>
      <c r="AA63" s="175">
        <v>2</v>
      </c>
      <c r="AB63" s="175">
        <v>6</v>
      </c>
      <c r="AC63" s="175">
        <v>14</v>
      </c>
      <c r="AD63" s="175"/>
      <c r="AE63" s="175"/>
      <c r="AF63" s="3"/>
      <c r="AG63" s="175"/>
      <c r="AH63" s="175"/>
      <c r="AI63" s="175"/>
      <c r="AJ63" s="175"/>
      <c r="AK63" s="175">
        <v>15</v>
      </c>
    </row>
    <row r="64" spans="1:37" x14ac:dyDescent="0.25">
      <c r="A64" s="5" t="s">
        <v>532</v>
      </c>
      <c r="B64" s="175">
        <v>9</v>
      </c>
      <c r="C64" s="175"/>
      <c r="D64" s="175"/>
      <c r="E64" s="175"/>
      <c r="F64" s="175"/>
      <c r="G64" s="175"/>
      <c r="H64" s="175">
        <v>2</v>
      </c>
      <c r="I64" s="175">
        <v>1</v>
      </c>
      <c r="J64" s="175">
        <v>2</v>
      </c>
      <c r="K64" s="175">
        <v>1</v>
      </c>
      <c r="L64" s="175">
        <v>1</v>
      </c>
      <c r="M64" s="175">
        <v>1</v>
      </c>
      <c r="N64" s="175">
        <v>1</v>
      </c>
      <c r="O64" s="175">
        <v>6</v>
      </c>
      <c r="P64" s="175">
        <v>2</v>
      </c>
      <c r="Q64" s="175">
        <v>2</v>
      </c>
      <c r="R64" s="175">
        <v>4</v>
      </c>
      <c r="S64" s="175">
        <v>1</v>
      </c>
      <c r="T64" s="175">
        <v>1</v>
      </c>
      <c r="U64" s="175">
        <v>3</v>
      </c>
      <c r="V64" s="175">
        <v>1</v>
      </c>
      <c r="W64" s="175">
        <v>3</v>
      </c>
      <c r="X64" s="175">
        <v>1</v>
      </c>
      <c r="Y64" s="175">
        <v>1</v>
      </c>
      <c r="Z64" s="175">
        <v>2</v>
      </c>
      <c r="AA64" s="175">
        <v>3</v>
      </c>
      <c r="AB64" s="175"/>
      <c r="AC64" s="175"/>
      <c r="AD64" s="175"/>
      <c r="AE64" s="175"/>
      <c r="AF64" s="3"/>
      <c r="AG64" s="175"/>
      <c r="AH64" s="175"/>
      <c r="AI64" s="175"/>
      <c r="AJ64" s="175"/>
      <c r="AK64" s="175">
        <v>15</v>
      </c>
    </row>
    <row r="65" spans="1:37" x14ac:dyDescent="0.25">
      <c r="A65" s="5" t="s">
        <v>533</v>
      </c>
      <c r="B65" s="175">
        <v>8</v>
      </c>
      <c r="C65" s="175"/>
      <c r="D65" s="175"/>
      <c r="E65" s="175"/>
      <c r="F65" s="175"/>
      <c r="G65" s="175">
        <v>1</v>
      </c>
      <c r="H65" s="175">
        <v>1</v>
      </c>
      <c r="I65" s="175">
        <v>1</v>
      </c>
      <c r="J65" s="175">
        <v>1</v>
      </c>
      <c r="K65" s="175">
        <v>1</v>
      </c>
      <c r="L65" s="175">
        <v>2</v>
      </c>
      <c r="M65" s="175">
        <v>1</v>
      </c>
      <c r="N65" s="175">
        <v>1</v>
      </c>
      <c r="O65" s="175">
        <v>2</v>
      </c>
      <c r="P65" s="175">
        <v>1</v>
      </c>
      <c r="Q65" s="175">
        <v>1</v>
      </c>
      <c r="R65" s="175">
        <v>1</v>
      </c>
      <c r="S65" s="175">
        <v>2</v>
      </c>
      <c r="T65" s="175">
        <v>3</v>
      </c>
      <c r="U65" s="175">
        <v>1</v>
      </c>
      <c r="V65" s="175">
        <v>1</v>
      </c>
      <c r="W65" s="175">
        <v>2</v>
      </c>
      <c r="X65" s="175">
        <v>3</v>
      </c>
      <c r="Y65" s="175">
        <v>2</v>
      </c>
      <c r="Z65" s="175">
        <v>10</v>
      </c>
      <c r="AA65" s="175">
        <v>1</v>
      </c>
      <c r="AB65" s="175">
        <v>3</v>
      </c>
      <c r="AC65" s="175"/>
      <c r="AD65" s="175"/>
      <c r="AE65" s="175"/>
      <c r="AF65" s="3"/>
      <c r="AG65" s="175"/>
      <c r="AH65" s="175"/>
      <c r="AI65" s="175"/>
      <c r="AJ65" s="175"/>
      <c r="AK65" s="175">
        <v>19</v>
      </c>
    </row>
    <row r="66" spans="1:37" x14ac:dyDescent="0.25">
      <c r="A66" s="5" t="s">
        <v>534</v>
      </c>
      <c r="B66" s="175">
        <v>8</v>
      </c>
      <c r="C66" s="175"/>
      <c r="D66" s="175"/>
      <c r="E66" s="175"/>
      <c r="F66" s="175"/>
      <c r="G66" s="175">
        <v>2</v>
      </c>
      <c r="H66" s="175">
        <v>1</v>
      </c>
      <c r="I66" s="175">
        <v>1</v>
      </c>
      <c r="J66" s="175">
        <v>1</v>
      </c>
      <c r="K66" s="175">
        <v>2</v>
      </c>
      <c r="L66" s="175">
        <v>1</v>
      </c>
      <c r="M66" s="175">
        <v>1</v>
      </c>
      <c r="N66" s="175">
        <v>3</v>
      </c>
      <c r="O66" s="175">
        <v>1</v>
      </c>
      <c r="P66" s="175">
        <v>4</v>
      </c>
      <c r="Q66" s="175">
        <v>1</v>
      </c>
      <c r="R66" s="175">
        <v>1</v>
      </c>
      <c r="S66" s="175">
        <v>1</v>
      </c>
      <c r="T66" s="175">
        <v>4</v>
      </c>
      <c r="U66" s="175">
        <v>2</v>
      </c>
      <c r="V66" s="175">
        <v>5</v>
      </c>
      <c r="W66" s="175">
        <v>1</v>
      </c>
      <c r="X66" s="175">
        <v>1</v>
      </c>
      <c r="Y66" s="175">
        <v>2</v>
      </c>
      <c r="Z66" s="175">
        <v>4</v>
      </c>
      <c r="AA66" s="175">
        <v>2</v>
      </c>
      <c r="AB66" s="175">
        <v>2</v>
      </c>
      <c r="AC66" s="175">
        <v>1</v>
      </c>
      <c r="AD66" s="175">
        <v>4</v>
      </c>
      <c r="AE66" s="175">
        <v>1</v>
      </c>
      <c r="AF66" s="3"/>
      <c r="AG66" s="175"/>
      <c r="AH66" s="175"/>
      <c r="AI66" s="175"/>
      <c r="AJ66" s="175"/>
      <c r="AK66" s="175">
        <v>15</v>
      </c>
    </row>
    <row r="67" spans="1:37" x14ac:dyDescent="0.25">
      <c r="A67" s="5" t="s">
        <v>535</v>
      </c>
      <c r="B67" s="175">
        <v>10</v>
      </c>
      <c r="C67" s="175"/>
      <c r="D67" s="175"/>
      <c r="E67" s="175"/>
      <c r="F67" s="175"/>
      <c r="G67" s="175"/>
      <c r="H67" s="175"/>
      <c r="I67" s="175">
        <v>3</v>
      </c>
      <c r="J67" s="175">
        <v>1</v>
      </c>
      <c r="K67" s="175">
        <v>4</v>
      </c>
      <c r="L67" s="175">
        <v>1</v>
      </c>
      <c r="M67" s="175">
        <v>1</v>
      </c>
      <c r="N67" s="175">
        <v>1</v>
      </c>
      <c r="O67" s="175">
        <v>1</v>
      </c>
      <c r="P67" s="175">
        <v>1</v>
      </c>
      <c r="Q67" s="175">
        <v>1</v>
      </c>
      <c r="R67" s="175">
        <v>1</v>
      </c>
      <c r="S67" s="175">
        <v>1</v>
      </c>
      <c r="T67" s="175">
        <v>1</v>
      </c>
      <c r="U67" s="175">
        <v>1</v>
      </c>
      <c r="V67" s="175">
        <v>1</v>
      </c>
      <c r="W67" s="175">
        <v>1</v>
      </c>
      <c r="X67" s="175">
        <v>3</v>
      </c>
      <c r="Y67" s="175">
        <v>1</v>
      </c>
      <c r="Z67" s="175">
        <v>1</v>
      </c>
      <c r="AA67" s="175">
        <v>3</v>
      </c>
      <c r="AB67" s="175">
        <v>9</v>
      </c>
      <c r="AC67" s="175">
        <v>11</v>
      </c>
      <c r="AD67" s="175">
        <v>1</v>
      </c>
      <c r="AE67" s="175">
        <v>1</v>
      </c>
      <c r="AF67" s="3">
        <v>1</v>
      </c>
      <c r="AG67" s="175">
        <v>1</v>
      </c>
      <c r="AH67" s="175">
        <v>1</v>
      </c>
      <c r="AI67" s="175"/>
      <c r="AJ67" s="175"/>
      <c r="AK67" s="175">
        <v>19</v>
      </c>
    </row>
    <row r="68" spans="1:37" x14ac:dyDescent="0.25">
      <c r="A68" s="5" t="s">
        <v>536</v>
      </c>
      <c r="B68" s="175">
        <v>5</v>
      </c>
      <c r="D68" s="175">
        <v>1</v>
      </c>
      <c r="E68" s="175">
        <v>2</v>
      </c>
      <c r="F68" s="175">
        <v>2</v>
      </c>
      <c r="G68" s="175">
        <v>1</v>
      </c>
      <c r="H68" s="175">
        <v>1</v>
      </c>
      <c r="I68" s="175">
        <v>1</v>
      </c>
      <c r="J68" s="175">
        <v>1</v>
      </c>
      <c r="K68" s="175">
        <v>2</v>
      </c>
      <c r="L68" s="175">
        <v>1</v>
      </c>
      <c r="M68" s="175">
        <v>2</v>
      </c>
      <c r="N68" s="175">
        <v>1</v>
      </c>
      <c r="O68" s="175">
        <v>1</v>
      </c>
      <c r="P68" s="175">
        <v>2</v>
      </c>
      <c r="Q68" s="175">
        <v>2</v>
      </c>
      <c r="R68" s="175">
        <v>2</v>
      </c>
      <c r="S68" s="175">
        <v>4</v>
      </c>
      <c r="T68" s="175">
        <v>1</v>
      </c>
      <c r="U68" s="175">
        <v>8</v>
      </c>
      <c r="V68" s="175">
        <v>5</v>
      </c>
      <c r="W68" s="175">
        <v>4</v>
      </c>
      <c r="X68" s="175">
        <v>1</v>
      </c>
      <c r="Y68" s="175">
        <v>3</v>
      </c>
      <c r="Z68" s="175">
        <v>6</v>
      </c>
      <c r="AA68" s="175">
        <v>3</v>
      </c>
      <c r="AB68" s="175">
        <v>4</v>
      </c>
      <c r="AC68" s="175">
        <v>1</v>
      </c>
      <c r="AD68" s="175">
        <v>2</v>
      </c>
      <c r="AE68" s="3"/>
      <c r="AF68" s="175"/>
      <c r="AG68" s="175"/>
      <c r="AH68" s="175"/>
      <c r="AI68" s="175"/>
      <c r="AK68" s="174">
        <v>17</v>
      </c>
    </row>
    <row r="69" spans="1:37" x14ac:dyDescent="0.25">
      <c r="A69" s="5" t="s">
        <v>537</v>
      </c>
      <c r="B69" s="175">
        <v>9</v>
      </c>
      <c r="C69" s="175"/>
      <c r="D69" s="175"/>
      <c r="E69" s="175"/>
      <c r="F69" s="175"/>
      <c r="H69" s="175">
        <v>1</v>
      </c>
      <c r="I69" s="175">
        <v>1</v>
      </c>
      <c r="J69" s="175">
        <v>1</v>
      </c>
      <c r="K69" s="175">
        <v>1</v>
      </c>
      <c r="L69" s="175">
        <v>1</v>
      </c>
      <c r="M69" s="175">
        <v>1</v>
      </c>
      <c r="N69" s="175">
        <v>1</v>
      </c>
      <c r="O69" s="175">
        <v>1</v>
      </c>
      <c r="P69" s="175">
        <v>1</v>
      </c>
      <c r="Q69" s="175">
        <v>1</v>
      </c>
      <c r="R69" s="175">
        <v>2</v>
      </c>
      <c r="S69" s="175">
        <v>2</v>
      </c>
      <c r="T69" s="175">
        <v>1</v>
      </c>
      <c r="U69" s="175">
        <v>1</v>
      </c>
      <c r="V69" s="175">
        <v>2</v>
      </c>
      <c r="W69" s="175">
        <v>1</v>
      </c>
      <c r="X69" s="175">
        <v>1</v>
      </c>
      <c r="Y69" s="175">
        <v>1</v>
      </c>
      <c r="Z69" s="175">
        <v>4</v>
      </c>
      <c r="AA69" s="175">
        <v>2</v>
      </c>
      <c r="AB69" s="175">
        <v>1</v>
      </c>
      <c r="AC69" s="175">
        <v>5</v>
      </c>
      <c r="AD69" s="175">
        <v>1</v>
      </c>
      <c r="AE69" s="175">
        <v>3</v>
      </c>
      <c r="AF69" s="3">
        <v>2</v>
      </c>
      <c r="AG69" s="175">
        <v>12</v>
      </c>
      <c r="AH69" s="175">
        <v>2</v>
      </c>
      <c r="AI69" s="175"/>
      <c r="AJ69" s="175"/>
      <c r="AK69" s="175">
        <v>21</v>
      </c>
    </row>
    <row r="70" spans="1:37" x14ac:dyDescent="0.25">
      <c r="A70" s="5" t="s">
        <v>538</v>
      </c>
      <c r="B70" s="175">
        <v>9</v>
      </c>
      <c r="C70" s="175"/>
      <c r="D70" s="175"/>
      <c r="E70" s="175"/>
      <c r="F70" s="175"/>
      <c r="H70" s="175">
        <v>1</v>
      </c>
      <c r="I70" s="175">
        <v>1</v>
      </c>
      <c r="J70" s="175">
        <v>1</v>
      </c>
      <c r="K70" s="175">
        <v>1</v>
      </c>
      <c r="L70" s="175">
        <v>1</v>
      </c>
      <c r="M70" s="175">
        <v>4</v>
      </c>
      <c r="N70" s="175">
        <v>1</v>
      </c>
      <c r="O70" s="175">
        <v>2</v>
      </c>
      <c r="P70" s="175">
        <v>4</v>
      </c>
      <c r="Q70" s="175">
        <v>2</v>
      </c>
      <c r="R70" s="175">
        <v>1</v>
      </c>
      <c r="S70" s="175">
        <v>3</v>
      </c>
      <c r="T70" s="175">
        <v>13</v>
      </c>
      <c r="U70" s="175">
        <v>1</v>
      </c>
      <c r="V70" s="175">
        <v>5</v>
      </c>
      <c r="W70" s="175">
        <v>3</v>
      </c>
      <c r="X70" s="175">
        <v>1</v>
      </c>
      <c r="Y70" s="175"/>
      <c r="Z70" s="175"/>
      <c r="AA70" s="175"/>
      <c r="AB70" s="175"/>
      <c r="AC70" s="175"/>
      <c r="AD70" s="175"/>
      <c r="AE70" s="175"/>
      <c r="AF70" s="3"/>
      <c r="AG70" s="175"/>
      <c r="AH70" s="175"/>
      <c r="AI70" s="175"/>
      <c r="AJ70" s="175"/>
      <c r="AK70" s="175">
        <v>12</v>
      </c>
    </row>
    <row r="71" spans="1:37" x14ac:dyDescent="0.25">
      <c r="A71" s="5" t="s">
        <v>539</v>
      </c>
      <c r="B71" s="175">
        <v>10</v>
      </c>
      <c r="C71" s="175"/>
      <c r="D71" s="175"/>
      <c r="E71" s="175"/>
      <c r="F71" s="175"/>
      <c r="G71" s="175"/>
      <c r="I71" s="175">
        <v>1</v>
      </c>
      <c r="J71" s="175">
        <v>1</v>
      </c>
      <c r="K71" s="175">
        <v>1</v>
      </c>
      <c r="L71" s="175">
        <v>2</v>
      </c>
      <c r="M71" s="175">
        <v>1</v>
      </c>
      <c r="N71" s="175">
        <v>2</v>
      </c>
      <c r="O71" s="175">
        <v>2</v>
      </c>
      <c r="P71" s="175">
        <v>1</v>
      </c>
      <c r="Q71" s="175">
        <v>1</v>
      </c>
      <c r="R71" s="175">
        <v>1</v>
      </c>
      <c r="S71" s="175">
        <v>10</v>
      </c>
      <c r="T71" s="175">
        <v>1</v>
      </c>
      <c r="U71" s="175">
        <v>1</v>
      </c>
      <c r="V71" s="175">
        <v>2</v>
      </c>
      <c r="W71" s="175">
        <v>3</v>
      </c>
      <c r="X71" s="175">
        <v>2</v>
      </c>
      <c r="Y71" s="175">
        <v>4</v>
      </c>
      <c r="Z71" s="175"/>
      <c r="AA71" s="175"/>
      <c r="AB71" s="175"/>
      <c r="AC71" s="175"/>
      <c r="AD71" s="175"/>
      <c r="AE71" s="175"/>
      <c r="AF71" s="3"/>
      <c r="AG71" s="175"/>
      <c r="AH71" s="175"/>
      <c r="AI71" s="175"/>
      <c r="AJ71" s="175"/>
      <c r="AK71" s="175">
        <v>15</v>
      </c>
    </row>
    <row r="72" spans="1:37" x14ac:dyDescent="0.25">
      <c r="A72" s="5" t="s">
        <v>540</v>
      </c>
      <c r="B72" s="175">
        <v>8</v>
      </c>
      <c r="C72" s="175"/>
      <c r="D72" s="175"/>
      <c r="E72" s="175"/>
      <c r="G72" s="175">
        <v>1</v>
      </c>
      <c r="H72" s="175">
        <v>1</v>
      </c>
      <c r="I72" s="175">
        <v>1</v>
      </c>
      <c r="J72" s="175">
        <v>1</v>
      </c>
      <c r="K72" s="175">
        <v>1</v>
      </c>
      <c r="L72" s="175">
        <v>1</v>
      </c>
      <c r="M72" s="175">
        <v>1</v>
      </c>
      <c r="N72" s="175">
        <v>1</v>
      </c>
      <c r="O72" s="175">
        <v>4</v>
      </c>
      <c r="P72" s="175">
        <v>2</v>
      </c>
      <c r="Q72" s="175">
        <v>2</v>
      </c>
      <c r="R72" s="175">
        <v>2</v>
      </c>
      <c r="S72" s="175">
        <v>1</v>
      </c>
      <c r="T72" s="175">
        <v>2</v>
      </c>
      <c r="U72" s="175">
        <v>2</v>
      </c>
      <c r="V72" s="175">
        <v>5</v>
      </c>
      <c r="W72" s="175">
        <v>3</v>
      </c>
      <c r="X72" s="175">
        <v>8</v>
      </c>
      <c r="Y72" s="175">
        <v>1</v>
      </c>
      <c r="Z72" s="175">
        <v>2</v>
      </c>
      <c r="AA72" s="175">
        <v>4</v>
      </c>
      <c r="AB72" s="175">
        <v>2</v>
      </c>
      <c r="AC72" s="175">
        <v>1</v>
      </c>
      <c r="AD72" s="175"/>
      <c r="AE72" s="175"/>
      <c r="AF72" s="3"/>
      <c r="AG72" s="175"/>
      <c r="AH72" s="175"/>
      <c r="AI72" s="175"/>
      <c r="AJ72" s="175"/>
      <c r="AK72" s="175">
        <v>16</v>
      </c>
    </row>
    <row r="73" spans="1:37" x14ac:dyDescent="0.25">
      <c r="A73" s="5" t="s">
        <v>541</v>
      </c>
      <c r="B73" s="175">
        <v>9</v>
      </c>
      <c r="C73" s="175"/>
      <c r="D73" s="175"/>
      <c r="E73" s="175"/>
      <c r="F73" s="175"/>
      <c r="H73" s="175">
        <v>1</v>
      </c>
      <c r="I73" s="175">
        <v>1</v>
      </c>
      <c r="J73" s="175">
        <v>1</v>
      </c>
      <c r="K73" s="175">
        <v>1</v>
      </c>
      <c r="L73" s="175">
        <v>1</v>
      </c>
      <c r="M73" s="175">
        <v>1</v>
      </c>
      <c r="N73" s="175">
        <v>1</v>
      </c>
      <c r="O73" s="175">
        <v>3</v>
      </c>
      <c r="P73" s="175">
        <v>1</v>
      </c>
      <c r="Q73" s="175">
        <v>3</v>
      </c>
      <c r="R73" s="175">
        <v>1</v>
      </c>
      <c r="S73" s="175">
        <v>3</v>
      </c>
      <c r="T73" s="175">
        <v>2</v>
      </c>
      <c r="U73" s="175">
        <v>3</v>
      </c>
      <c r="V73" s="175">
        <v>3</v>
      </c>
      <c r="W73" s="175">
        <v>2</v>
      </c>
      <c r="X73" s="175">
        <v>1</v>
      </c>
      <c r="Y73" s="175">
        <v>3</v>
      </c>
      <c r="Z73" s="175">
        <v>7</v>
      </c>
      <c r="AA73" s="175">
        <v>8</v>
      </c>
      <c r="AB73" s="175"/>
      <c r="AC73" s="175"/>
      <c r="AD73" s="175"/>
      <c r="AE73" s="175"/>
      <c r="AF73" s="3"/>
      <c r="AG73" s="175"/>
      <c r="AH73" s="175"/>
      <c r="AI73" s="175"/>
      <c r="AJ73" s="175"/>
      <c r="AK73" s="175">
        <v>17</v>
      </c>
    </row>
    <row r="74" spans="1:37" x14ac:dyDescent="0.25">
      <c r="A74" s="5" t="s">
        <v>542</v>
      </c>
      <c r="B74" s="176">
        <v>9</v>
      </c>
      <c r="C74" s="176"/>
      <c r="D74" s="176"/>
      <c r="E74" s="176"/>
      <c r="F74" s="176"/>
      <c r="G74" s="176"/>
      <c r="H74" s="176">
        <v>3</v>
      </c>
      <c r="I74" s="176">
        <v>3</v>
      </c>
      <c r="J74" s="176">
        <v>1</v>
      </c>
      <c r="K74" s="176">
        <v>1</v>
      </c>
      <c r="L74" s="176">
        <v>1</v>
      </c>
      <c r="M74" s="176">
        <v>1</v>
      </c>
      <c r="N74" s="176">
        <v>1</v>
      </c>
      <c r="O74" s="176">
        <v>1</v>
      </c>
      <c r="P74" s="176">
        <v>1</v>
      </c>
      <c r="Q74" s="176">
        <v>2</v>
      </c>
      <c r="R74" s="176">
        <v>1</v>
      </c>
      <c r="S74" s="176">
        <v>1</v>
      </c>
      <c r="T74" s="176">
        <v>1</v>
      </c>
      <c r="U74" s="176">
        <v>2</v>
      </c>
      <c r="V74" s="176">
        <v>1</v>
      </c>
      <c r="W74" s="176">
        <v>2</v>
      </c>
      <c r="X74" s="176">
        <v>7</v>
      </c>
      <c r="Y74" s="176">
        <v>1</v>
      </c>
      <c r="Z74" s="176">
        <v>2</v>
      </c>
      <c r="AA74" s="176">
        <v>17</v>
      </c>
      <c r="AB74" s="176">
        <v>3</v>
      </c>
      <c r="AC74" s="176">
        <v>5</v>
      </c>
      <c r="AD74" s="176"/>
      <c r="AE74" s="176"/>
      <c r="AF74" s="3"/>
      <c r="AG74" s="176"/>
      <c r="AH74" s="176"/>
      <c r="AI74" s="176"/>
      <c r="AJ74" s="176"/>
      <c r="AK74" s="176">
        <v>17</v>
      </c>
    </row>
    <row r="75" spans="1:37" x14ac:dyDescent="0.25">
      <c r="A75" s="5" t="s">
        <v>543</v>
      </c>
      <c r="B75" s="176">
        <v>9</v>
      </c>
      <c r="C75" s="176"/>
      <c r="D75" s="176"/>
      <c r="E75" s="176"/>
      <c r="F75" s="176"/>
      <c r="G75" s="176"/>
      <c r="H75" s="176">
        <v>1</v>
      </c>
      <c r="I75" s="176">
        <v>3</v>
      </c>
      <c r="J75" s="176">
        <v>1</v>
      </c>
      <c r="K75" s="176">
        <v>1</v>
      </c>
      <c r="L75" s="176">
        <v>1</v>
      </c>
      <c r="M75" s="176">
        <v>1</v>
      </c>
      <c r="N75" s="176">
        <v>2</v>
      </c>
      <c r="O75" s="176">
        <v>1</v>
      </c>
      <c r="P75" s="176">
        <v>2</v>
      </c>
      <c r="Q75" s="176">
        <v>1</v>
      </c>
      <c r="R75" s="176">
        <v>2</v>
      </c>
      <c r="S75" s="176">
        <v>1</v>
      </c>
      <c r="T75" s="176">
        <v>2</v>
      </c>
      <c r="U75" s="176">
        <v>1</v>
      </c>
      <c r="V75" s="176">
        <v>4</v>
      </c>
      <c r="W75" s="176">
        <v>1</v>
      </c>
      <c r="X75" s="176">
        <v>5</v>
      </c>
      <c r="Y75" s="176">
        <v>3</v>
      </c>
      <c r="Z75" s="176">
        <v>6</v>
      </c>
      <c r="AA75" s="176">
        <v>3</v>
      </c>
      <c r="AB75" s="176">
        <v>1</v>
      </c>
      <c r="AC75" s="176">
        <v>3</v>
      </c>
      <c r="AD75" s="176">
        <v>5</v>
      </c>
      <c r="AE75" s="176"/>
      <c r="AF75" s="3"/>
      <c r="AG75" s="176"/>
      <c r="AH75" s="176"/>
      <c r="AI75" s="176"/>
      <c r="AJ75" s="176"/>
      <c r="AK75" s="176">
        <v>17</v>
      </c>
    </row>
    <row r="76" spans="1:37" x14ac:dyDescent="0.25">
      <c r="A76" s="5" t="s">
        <v>544</v>
      </c>
      <c r="B76" s="176">
        <v>7</v>
      </c>
      <c r="C76" s="176"/>
      <c r="D76" s="176"/>
      <c r="E76" s="176"/>
      <c r="F76" s="176">
        <v>1</v>
      </c>
      <c r="G76" s="176">
        <v>2</v>
      </c>
      <c r="H76" s="176">
        <v>1</v>
      </c>
      <c r="I76" s="176">
        <v>1</v>
      </c>
      <c r="J76" s="176">
        <v>1</v>
      </c>
      <c r="K76" s="176">
        <v>1</v>
      </c>
      <c r="L76" s="176">
        <v>1</v>
      </c>
      <c r="M76" s="176">
        <v>1</v>
      </c>
      <c r="N76" s="176">
        <v>1</v>
      </c>
      <c r="O76" s="176">
        <v>1</v>
      </c>
      <c r="P76" s="176">
        <v>2</v>
      </c>
      <c r="Q76" s="176">
        <v>2</v>
      </c>
      <c r="R76" s="176">
        <v>2</v>
      </c>
      <c r="S76" s="176">
        <v>1</v>
      </c>
      <c r="T76" s="176">
        <v>2</v>
      </c>
      <c r="U76" s="176">
        <v>1</v>
      </c>
      <c r="V76" s="176">
        <v>1</v>
      </c>
      <c r="W76" s="176">
        <v>1</v>
      </c>
      <c r="X76" s="176">
        <v>1</v>
      </c>
      <c r="Y76" s="176">
        <v>1</v>
      </c>
      <c r="Z76" s="176">
        <v>1</v>
      </c>
      <c r="AA76" s="176">
        <v>4</v>
      </c>
      <c r="AB76" s="176">
        <v>3</v>
      </c>
      <c r="AC76" s="176">
        <v>6</v>
      </c>
      <c r="AD76" s="176">
        <v>11</v>
      </c>
      <c r="AE76" s="176"/>
      <c r="AF76" s="3"/>
      <c r="AG76" s="176"/>
      <c r="AH76" s="176"/>
      <c r="AI76" s="176"/>
      <c r="AJ76" s="176"/>
      <c r="AK76" s="176">
        <v>22</v>
      </c>
    </row>
    <row r="77" spans="1:37" x14ac:dyDescent="0.25">
      <c r="A77" s="5" t="s">
        <v>545</v>
      </c>
      <c r="B77" s="176">
        <v>9</v>
      </c>
      <c r="C77" s="176"/>
      <c r="D77" s="176"/>
      <c r="E77" s="176"/>
      <c r="F77" s="176"/>
      <c r="G77" s="176"/>
      <c r="H77" s="176">
        <v>1</v>
      </c>
      <c r="I77" s="176">
        <v>1</v>
      </c>
      <c r="J77" s="176">
        <v>1</v>
      </c>
      <c r="K77" s="176">
        <v>3</v>
      </c>
      <c r="L77" s="176">
        <v>1</v>
      </c>
      <c r="M77" s="176">
        <v>1</v>
      </c>
      <c r="N77" s="176">
        <v>1</v>
      </c>
      <c r="O77" s="176">
        <v>3</v>
      </c>
      <c r="P77" s="176">
        <v>1</v>
      </c>
      <c r="Q77" s="176">
        <v>1</v>
      </c>
      <c r="R77" s="176">
        <v>2</v>
      </c>
      <c r="S77" s="176">
        <v>2</v>
      </c>
      <c r="T77" s="176">
        <v>5</v>
      </c>
      <c r="U77" s="176">
        <v>1</v>
      </c>
      <c r="V77" s="176">
        <v>1</v>
      </c>
      <c r="W77" s="176">
        <v>2</v>
      </c>
      <c r="X77" s="176">
        <v>2</v>
      </c>
      <c r="Y77" s="176">
        <v>7</v>
      </c>
      <c r="Z77" s="176">
        <v>5</v>
      </c>
      <c r="AA77" s="176">
        <v>5</v>
      </c>
      <c r="AB77" s="176">
        <v>7</v>
      </c>
      <c r="AC77" s="176">
        <v>1</v>
      </c>
      <c r="AD77" s="176"/>
      <c r="AE77" s="176"/>
      <c r="AF77" s="3"/>
      <c r="AG77" s="176"/>
      <c r="AH77" s="176"/>
      <c r="AI77" s="176"/>
      <c r="AJ77" s="176"/>
      <c r="AK77" s="176">
        <v>17</v>
      </c>
    </row>
    <row r="78" spans="1:37" x14ac:dyDescent="0.25">
      <c r="A78" s="5" t="s">
        <v>546</v>
      </c>
      <c r="B78" s="176">
        <v>8</v>
      </c>
      <c r="C78" s="176"/>
      <c r="D78" s="176"/>
      <c r="E78" s="176"/>
      <c r="F78" s="176"/>
      <c r="G78" s="176">
        <v>1</v>
      </c>
      <c r="H78" s="176">
        <v>1</v>
      </c>
      <c r="I78" s="176">
        <v>1</v>
      </c>
      <c r="J78" s="176">
        <v>1</v>
      </c>
      <c r="K78" s="176">
        <v>1</v>
      </c>
      <c r="L78" s="176">
        <v>2</v>
      </c>
      <c r="M78" s="176">
        <v>2</v>
      </c>
      <c r="N78" s="176">
        <v>2</v>
      </c>
      <c r="O78" s="176">
        <v>2</v>
      </c>
      <c r="P78" s="176">
        <v>3</v>
      </c>
      <c r="Q78" s="176">
        <v>1</v>
      </c>
      <c r="R78" s="176">
        <v>1</v>
      </c>
      <c r="S78" s="176">
        <v>1</v>
      </c>
      <c r="T78" s="176">
        <v>2</v>
      </c>
      <c r="U78" s="176">
        <v>1</v>
      </c>
      <c r="V78" s="176">
        <v>3</v>
      </c>
      <c r="W78" s="176">
        <v>3</v>
      </c>
      <c r="X78" s="176">
        <v>3</v>
      </c>
      <c r="Y78" s="176">
        <v>2</v>
      </c>
      <c r="Z78" s="176">
        <v>1</v>
      </c>
      <c r="AA78" s="176">
        <v>5</v>
      </c>
      <c r="AB78" s="176">
        <v>2</v>
      </c>
      <c r="AC78" s="176">
        <v>5</v>
      </c>
      <c r="AD78" s="176">
        <v>5</v>
      </c>
      <c r="AE78" s="176"/>
      <c r="AF78" s="3"/>
      <c r="AG78" s="176"/>
      <c r="AH78" s="176"/>
      <c r="AI78" s="176"/>
      <c r="AJ78" s="176"/>
      <c r="AK78" s="176">
        <v>17</v>
      </c>
    </row>
    <row r="79" spans="1:37" x14ac:dyDescent="0.25">
      <c r="A79" s="5" t="s">
        <v>547</v>
      </c>
      <c r="B79" s="176">
        <v>9</v>
      </c>
      <c r="C79" s="176"/>
      <c r="D79" s="176"/>
      <c r="E79" s="176"/>
      <c r="F79" s="176"/>
      <c r="G79" s="176"/>
      <c r="H79" s="176">
        <v>2</v>
      </c>
      <c r="I79" s="176">
        <v>2</v>
      </c>
      <c r="J79" s="176">
        <v>2</v>
      </c>
      <c r="K79" s="176">
        <v>4</v>
      </c>
      <c r="L79" s="176">
        <v>1</v>
      </c>
      <c r="M79" s="176">
        <v>1</v>
      </c>
      <c r="N79" s="176">
        <v>1</v>
      </c>
      <c r="O79" s="176">
        <v>1</v>
      </c>
      <c r="P79" s="176">
        <v>8</v>
      </c>
      <c r="Q79" s="176">
        <v>1</v>
      </c>
      <c r="R79" s="176">
        <v>1</v>
      </c>
      <c r="S79" s="176">
        <v>1</v>
      </c>
      <c r="T79" s="176">
        <v>1</v>
      </c>
      <c r="U79" s="176">
        <v>2</v>
      </c>
      <c r="V79" s="176">
        <v>1</v>
      </c>
      <c r="W79" s="176">
        <v>4</v>
      </c>
      <c r="X79" s="176">
        <v>2</v>
      </c>
      <c r="Y79" s="176">
        <v>5</v>
      </c>
      <c r="Z79" s="176">
        <v>1</v>
      </c>
      <c r="AA79" s="176">
        <v>1</v>
      </c>
      <c r="AB79" s="176">
        <v>1</v>
      </c>
      <c r="AC79" s="176">
        <v>2</v>
      </c>
      <c r="AD79" s="176">
        <v>6</v>
      </c>
      <c r="AE79" s="176">
        <v>1</v>
      </c>
      <c r="AF79" s="3"/>
      <c r="AG79" s="176"/>
      <c r="AH79" s="176"/>
      <c r="AI79" s="176"/>
      <c r="AJ79" s="176"/>
      <c r="AK79" s="176">
        <v>15</v>
      </c>
    </row>
    <row r="80" spans="1:37" x14ac:dyDescent="0.25">
      <c r="A80" s="5" t="s">
        <v>548</v>
      </c>
      <c r="B80" s="181">
        <v>10</v>
      </c>
      <c r="C80" s="181"/>
      <c r="D80" s="181"/>
      <c r="E80" s="181"/>
      <c r="F80" s="181"/>
      <c r="G80" s="181"/>
      <c r="H80" s="181"/>
      <c r="I80" s="181">
        <v>2</v>
      </c>
      <c r="J80" s="181">
        <v>1</v>
      </c>
      <c r="K80" s="181">
        <v>1</v>
      </c>
      <c r="L80" s="181">
        <v>1</v>
      </c>
      <c r="M80" s="181">
        <v>1</v>
      </c>
      <c r="N80" s="181">
        <v>1</v>
      </c>
      <c r="O80" s="181">
        <v>1</v>
      </c>
      <c r="P80" s="181">
        <v>1</v>
      </c>
      <c r="Q80" s="181">
        <v>3</v>
      </c>
      <c r="R80" s="181">
        <v>6</v>
      </c>
      <c r="S80" s="181">
        <v>1</v>
      </c>
      <c r="T80" s="181">
        <v>1</v>
      </c>
      <c r="U80" s="181">
        <v>4</v>
      </c>
      <c r="V80" s="181">
        <v>1</v>
      </c>
      <c r="W80" s="181">
        <v>2</v>
      </c>
      <c r="X80" s="181">
        <v>4</v>
      </c>
      <c r="Y80" s="181">
        <v>3</v>
      </c>
      <c r="Z80" s="181">
        <v>1</v>
      </c>
      <c r="AA80" s="181">
        <v>2</v>
      </c>
      <c r="AB80" s="181">
        <v>3</v>
      </c>
      <c r="AC80" s="181">
        <v>1</v>
      </c>
      <c r="AD80" s="181">
        <v>4</v>
      </c>
      <c r="AE80" s="181"/>
      <c r="AF80" s="3"/>
      <c r="AG80" s="181"/>
      <c r="AH80" s="181"/>
      <c r="AI80" s="181"/>
      <c r="AJ80" s="181"/>
      <c r="AK80" s="181">
        <v>15</v>
      </c>
    </row>
    <row r="81" spans="1:37" x14ac:dyDescent="0.25">
      <c r="A81" s="5" t="s">
        <v>549</v>
      </c>
      <c r="B81" s="181">
        <v>8</v>
      </c>
      <c r="C81" s="181"/>
      <c r="D81" s="181"/>
      <c r="E81" s="181"/>
      <c r="F81" s="181"/>
      <c r="G81" s="181">
        <v>1</v>
      </c>
      <c r="H81" s="181">
        <v>1</v>
      </c>
      <c r="I81" s="181">
        <v>1</v>
      </c>
      <c r="J81" s="181">
        <v>2</v>
      </c>
      <c r="K81" s="181">
        <v>1</v>
      </c>
      <c r="L81" s="181">
        <v>1</v>
      </c>
      <c r="M81" s="181">
        <v>1</v>
      </c>
      <c r="N81" s="181">
        <v>1</v>
      </c>
      <c r="O81" s="181">
        <v>2</v>
      </c>
      <c r="P81" s="181">
        <v>2</v>
      </c>
      <c r="Q81" s="181">
        <v>2</v>
      </c>
      <c r="R81" s="181">
        <v>4</v>
      </c>
      <c r="S81" s="181">
        <v>1</v>
      </c>
      <c r="T81" s="181">
        <v>1</v>
      </c>
      <c r="U81" s="181">
        <v>3</v>
      </c>
      <c r="V81" s="181">
        <v>5</v>
      </c>
      <c r="W81" s="181">
        <v>1</v>
      </c>
      <c r="X81" s="181">
        <v>9</v>
      </c>
      <c r="Y81" s="181">
        <v>1</v>
      </c>
      <c r="Z81" s="181">
        <v>3</v>
      </c>
      <c r="AA81" s="181">
        <v>4</v>
      </c>
      <c r="AB81" s="181">
        <v>2</v>
      </c>
      <c r="AC81" s="181">
        <v>4</v>
      </c>
      <c r="AD81" s="181">
        <v>2</v>
      </c>
      <c r="AE81" s="181">
        <v>2</v>
      </c>
      <c r="AF81" s="3"/>
      <c r="AG81" s="181"/>
      <c r="AH81" s="181"/>
      <c r="AI81" s="181"/>
      <c r="AJ81" s="181"/>
      <c r="AK81" s="181">
        <v>17</v>
      </c>
    </row>
    <row r="82" spans="1:37" x14ac:dyDescent="0.25">
      <c r="A82" s="5" t="s">
        <v>550</v>
      </c>
      <c r="B82" s="181">
        <v>8</v>
      </c>
      <c r="C82" s="181"/>
      <c r="D82" s="181"/>
      <c r="E82" s="181"/>
      <c r="F82" s="181"/>
      <c r="G82" s="181">
        <v>2</v>
      </c>
      <c r="H82" s="181">
        <v>1</v>
      </c>
      <c r="I82" s="181">
        <v>1</v>
      </c>
      <c r="J82" s="181">
        <v>1</v>
      </c>
      <c r="K82" s="181">
        <v>3</v>
      </c>
      <c r="L82" s="181">
        <v>2</v>
      </c>
      <c r="M82" s="181">
        <v>1</v>
      </c>
      <c r="N82" s="181">
        <v>1</v>
      </c>
      <c r="O82" s="181">
        <v>3</v>
      </c>
      <c r="P82" s="181">
        <v>1</v>
      </c>
      <c r="Q82" s="181">
        <v>1</v>
      </c>
      <c r="R82" s="181">
        <v>2</v>
      </c>
      <c r="S82" s="181">
        <v>1</v>
      </c>
      <c r="T82" s="181">
        <v>3</v>
      </c>
      <c r="U82" s="181">
        <v>1</v>
      </c>
      <c r="V82" s="181">
        <v>2</v>
      </c>
      <c r="W82" s="181">
        <v>4</v>
      </c>
      <c r="X82" s="181">
        <v>4</v>
      </c>
      <c r="Y82" s="181">
        <v>3</v>
      </c>
      <c r="Z82" s="181">
        <v>1</v>
      </c>
      <c r="AA82" s="181">
        <v>1</v>
      </c>
      <c r="AB82" s="181">
        <v>3</v>
      </c>
      <c r="AC82" s="181"/>
      <c r="AD82" s="181"/>
      <c r="AE82" s="181"/>
      <c r="AF82" s="3"/>
      <c r="AG82" s="181"/>
      <c r="AH82" s="181"/>
      <c r="AI82" s="181"/>
      <c r="AJ82" s="181"/>
      <c r="AK82" s="181">
        <v>17</v>
      </c>
    </row>
    <row r="83" spans="1:37" x14ac:dyDescent="0.25">
      <c r="A83" s="5" t="s">
        <v>551</v>
      </c>
      <c r="B83" s="181">
        <v>8</v>
      </c>
      <c r="C83" s="181"/>
      <c r="D83" s="181"/>
      <c r="E83" s="181"/>
      <c r="F83" s="181"/>
      <c r="G83" s="181">
        <v>1</v>
      </c>
      <c r="H83" s="181">
        <v>1</v>
      </c>
      <c r="I83" s="181">
        <v>1</v>
      </c>
      <c r="J83" s="181">
        <v>1</v>
      </c>
      <c r="K83" s="181">
        <v>3</v>
      </c>
      <c r="L83" s="181">
        <v>2</v>
      </c>
      <c r="M83" s="181">
        <v>2</v>
      </c>
      <c r="N83" s="181">
        <v>1</v>
      </c>
      <c r="O83" s="181">
        <v>1</v>
      </c>
      <c r="P83" s="181">
        <v>1</v>
      </c>
      <c r="Q83" s="181">
        <v>1</v>
      </c>
      <c r="R83" s="181">
        <v>1</v>
      </c>
      <c r="S83" s="181">
        <v>1</v>
      </c>
      <c r="T83" s="181">
        <v>1</v>
      </c>
      <c r="U83" s="181">
        <v>1</v>
      </c>
      <c r="V83" s="181">
        <v>1</v>
      </c>
      <c r="W83" s="181">
        <v>2</v>
      </c>
      <c r="X83" s="181">
        <v>1</v>
      </c>
      <c r="Y83" s="181">
        <v>1</v>
      </c>
      <c r="Z83" s="181">
        <v>2</v>
      </c>
      <c r="AA83" s="181">
        <v>5</v>
      </c>
      <c r="AB83" s="181">
        <v>1</v>
      </c>
      <c r="AC83" s="181">
        <v>4</v>
      </c>
      <c r="AD83" s="181">
        <v>2</v>
      </c>
      <c r="AE83" s="181">
        <v>1</v>
      </c>
      <c r="AF83" s="3">
        <v>3</v>
      </c>
      <c r="AG83" s="181">
        <v>4</v>
      </c>
      <c r="AH83" s="181">
        <v>15</v>
      </c>
      <c r="AI83" s="181"/>
      <c r="AJ83" s="181"/>
      <c r="AK83" s="181">
        <v>20</v>
      </c>
    </row>
    <row r="84" spans="1:37" x14ac:dyDescent="0.25">
      <c r="A84" s="5" t="s">
        <v>552</v>
      </c>
      <c r="B84" s="181">
        <v>9</v>
      </c>
      <c r="C84" s="181"/>
      <c r="D84" s="181"/>
      <c r="E84" s="181"/>
      <c r="F84" s="181"/>
      <c r="G84" s="181"/>
      <c r="H84" s="181">
        <v>1</v>
      </c>
      <c r="I84" s="181">
        <v>2</v>
      </c>
      <c r="J84" s="181">
        <v>1</v>
      </c>
      <c r="K84" s="181">
        <v>1</v>
      </c>
      <c r="L84" s="181">
        <v>1</v>
      </c>
      <c r="M84" s="181">
        <v>2</v>
      </c>
      <c r="N84" s="181">
        <v>3</v>
      </c>
      <c r="O84" s="181">
        <v>1</v>
      </c>
      <c r="P84" s="181">
        <v>1</v>
      </c>
      <c r="Q84" s="181">
        <v>1</v>
      </c>
      <c r="R84" s="181">
        <v>1</v>
      </c>
      <c r="S84" s="181">
        <v>3</v>
      </c>
      <c r="T84" s="181">
        <v>1</v>
      </c>
      <c r="U84" s="181">
        <v>2</v>
      </c>
      <c r="V84" s="181">
        <v>6</v>
      </c>
      <c r="W84" s="181">
        <v>4</v>
      </c>
      <c r="X84" s="181">
        <v>1</v>
      </c>
      <c r="Y84" s="181">
        <v>3</v>
      </c>
      <c r="Z84" s="181">
        <v>4</v>
      </c>
      <c r="AA84" s="181">
        <v>7</v>
      </c>
      <c r="AB84" s="181">
        <v>2</v>
      </c>
      <c r="AC84" s="181">
        <v>3</v>
      </c>
      <c r="AD84" s="181"/>
      <c r="AE84" s="181"/>
      <c r="AF84" s="3"/>
      <c r="AG84" s="181"/>
      <c r="AH84" s="181"/>
      <c r="AI84" s="181"/>
      <c r="AJ84" s="181"/>
      <c r="AK84" s="181">
        <v>15</v>
      </c>
    </row>
    <row r="85" spans="1:37" x14ac:dyDescent="0.25">
      <c r="A85" s="5" t="s">
        <v>553</v>
      </c>
      <c r="B85" s="181">
        <v>7</v>
      </c>
      <c r="C85" s="181"/>
      <c r="D85" s="181"/>
      <c r="E85" s="181"/>
      <c r="F85" s="181">
        <v>2</v>
      </c>
      <c r="G85" s="181">
        <v>1</v>
      </c>
      <c r="H85" s="181">
        <v>1</v>
      </c>
      <c r="I85" s="181">
        <v>2</v>
      </c>
      <c r="J85" s="181">
        <v>1</v>
      </c>
      <c r="K85" s="181">
        <v>1</v>
      </c>
      <c r="L85" s="181">
        <v>2</v>
      </c>
      <c r="M85" s="181">
        <v>1</v>
      </c>
      <c r="N85" s="181">
        <v>2</v>
      </c>
      <c r="O85" s="181">
        <v>1</v>
      </c>
      <c r="P85" s="181">
        <v>3</v>
      </c>
      <c r="Q85" s="181">
        <v>1</v>
      </c>
      <c r="R85" s="181">
        <v>2</v>
      </c>
      <c r="S85" s="181">
        <v>4</v>
      </c>
      <c r="T85" s="181">
        <v>2</v>
      </c>
      <c r="U85" s="181">
        <v>1</v>
      </c>
      <c r="V85" s="181">
        <v>1</v>
      </c>
      <c r="W85" s="181">
        <v>2</v>
      </c>
      <c r="X85" s="181">
        <v>2</v>
      </c>
      <c r="Y85" s="181">
        <v>3</v>
      </c>
      <c r="Z85" s="181">
        <v>3</v>
      </c>
      <c r="AA85" s="181">
        <v>1</v>
      </c>
      <c r="AB85" s="181">
        <v>5</v>
      </c>
      <c r="AC85" s="181">
        <v>1</v>
      </c>
      <c r="AD85" s="181">
        <v>1</v>
      </c>
      <c r="AE85" s="181">
        <v>9</v>
      </c>
      <c r="AF85" s="3">
        <v>4</v>
      </c>
      <c r="AG85" s="181"/>
      <c r="AH85" s="181"/>
      <c r="AI85" s="181"/>
      <c r="AJ85" s="181"/>
      <c r="AK85" s="181">
        <v>18</v>
      </c>
    </row>
    <row r="86" spans="1:37" x14ac:dyDescent="0.25">
      <c r="A86" s="5" t="s">
        <v>554</v>
      </c>
      <c r="B86" s="181">
        <v>9</v>
      </c>
      <c r="C86" s="181"/>
      <c r="D86" s="181"/>
      <c r="E86" s="181"/>
      <c r="F86" s="181"/>
      <c r="G86" s="181"/>
      <c r="H86" s="181">
        <v>1</v>
      </c>
      <c r="I86" s="181">
        <v>3</v>
      </c>
      <c r="J86" s="181">
        <v>1</v>
      </c>
      <c r="K86" s="181">
        <v>1</v>
      </c>
      <c r="L86" s="181">
        <v>2</v>
      </c>
      <c r="M86" s="181">
        <v>2</v>
      </c>
      <c r="N86" s="181">
        <v>2</v>
      </c>
      <c r="O86" s="181">
        <v>1</v>
      </c>
      <c r="P86" s="181">
        <v>1</v>
      </c>
      <c r="Q86" s="181">
        <v>1</v>
      </c>
      <c r="R86" s="181">
        <v>2</v>
      </c>
      <c r="S86" s="181">
        <v>3</v>
      </c>
      <c r="T86" s="181">
        <v>1</v>
      </c>
      <c r="U86" s="181">
        <v>4</v>
      </c>
      <c r="V86" s="181">
        <v>4</v>
      </c>
      <c r="W86" s="181">
        <v>4</v>
      </c>
      <c r="X86" s="181">
        <v>7</v>
      </c>
      <c r="Y86" s="181">
        <v>1</v>
      </c>
      <c r="Z86" s="181">
        <v>1</v>
      </c>
      <c r="AA86" s="181">
        <v>2</v>
      </c>
      <c r="AB86" s="181">
        <v>1</v>
      </c>
      <c r="AC86" s="181">
        <v>1</v>
      </c>
      <c r="AD86" s="181">
        <v>11</v>
      </c>
      <c r="AE86" s="181"/>
      <c r="AF86" s="3"/>
      <c r="AG86" s="181"/>
      <c r="AH86" s="181"/>
      <c r="AI86" s="181"/>
      <c r="AJ86" s="181"/>
      <c r="AK86" s="181">
        <v>15</v>
      </c>
    </row>
    <row r="87" spans="1:37" x14ac:dyDescent="0.25">
      <c r="A87" s="5" t="s">
        <v>555</v>
      </c>
      <c r="B87" s="181">
        <v>9</v>
      </c>
      <c r="C87" s="181"/>
      <c r="D87" s="181"/>
      <c r="E87" s="181"/>
      <c r="F87" s="181"/>
      <c r="G87" s="181"/>
      <c r="H87" s="181">
        <v>1</v>
      </c>
      <c r="I87" s="181">
        <v>1</v>
      </c>
      <c r="J87" s="181">
        <v>1</v>
      </c>
      <c r="K87" s="181">
        <v>2</v>
      </c>
      <c r="L87" s="181">
        <v>1</v>
      </c>
      <c r="M87" s="181">
        <v>1</v>
      </c>
      <c r="N87" s="181">
        <v>2</v>
      </c>
      <c r="O87" s="181">
        <v>1</v>
      </c>
      <c r="P87" s="181">
        <v>5</v>
      </c>
      <c r="Q87" s="181">
        <v>2</v>
      </c>
      <c r="R87" s="181">
        <v>3</v>
      </c>
      <c r="S87" s="181">
        <v>1</v>
      </c>
      <c r="T87" s="181">
        <v>3</v>
      </c>
      <c r="U87" s="181">
        <v>2</v>
      </c>
      <c r="V87" s="181">
        <v>1</v>
      </c>
      <c r="W87" s="181">
        <v>2</v>
      </c>
      <c r="X87" s="181">
        <v>5</v>
      </c>
      <c r="Y87" s="181">
        <v>3</v>
      </c>
      <c r="Z87" s="181">
        <v>2</v>
      </c>
      <c r="AA87" s="181"/>
      <c r="AB87" s="181"/>
      <c r="AC87" s="181"/>
      <c r="AD87" s="181"/>
      <c r="AE87" s="181"/>
      <c r="AF87" s="3"/>
      <c r="AG87" s="181"/>
      <c r="AH87" s="181"/>
      <c r="AI87" s="181"/>
      <c r="AJ87" s="181"/>
      <c r="AK87" s="181">
        <v>16</v>
      </c>
    </row>
    <row r="88" spans="1:37" x14ac:dyDescent="0.25">
      <c r="A88" s="5" t="s">
        <v>556</v>
      </c>
      <c r="B88" s="181">
        <v>8</v>
      </c>
      <c r="C88" s="181"/>
      <c r="D88" s="181"/>
      <c r="E88" s="181"/>
      <c r="F88" s="181"/>
      <c r="G88" s="181">
        <v>1</v>
      </c>
      <c r="H88" s="181">
        <v>2</v>
      </c>
      <c r="I88" s="181">
        <v>2</v>
      </c>
      <c r="J88" s="181">
        <v>1</v>
      </c>
      <c r="K88" s="181">
        <v>3</v>
      </c>
      <c r="L88" s="181">
        <v>1</v>
      </c>
      <c r="M88" s="181">
        <v>4</v>
      </c>
      <c r="N88" s="181">
        <v>1</v>
      </c>
      <c r="O88" s="181">
        <v>1</v>
      </c>
      <c r="P88" s="181">
        <v>5</v>
      </c>
      <c r="Q88" s="181">
        <v>3</v>
      </c>
      <c r="R88" s="181">
        <v>1</v>
      </c>
      <c r="S88" s="181">
        <v>3</v>
      </c>
      <c r="T88" s="181">
        <v>1</v>
      </c>
      <c r="U88" s="181">
        <v>1</v>
      </c>
      <c r="V88" s="181">
        <v>3</v>
      </c>
      <c r="W88" s="181">
        <v>6</v>
      </c>
      <c r="X88" s="181">
        <v>1</v>
      </c>
      <c r="Y88" s="181">
        <v>1</v>
      </c>
      <c r="Z88" s="181">
        <v>2</v>
      </c>
      <c r="AA88" s="181">
        <v>1</v>
      </c>
      <c r="AB88" s="181">
        <v>2</v>
      </c>
      <c r="AC88" s="181">
        <v>1</v>
      </c>
      <c r="AD88" s="181">
        <v>2</v>
      </c>
      <c r="AE88" s="181">
        <v>4</v>
      </c>
      <c r="AF88" s="3"/>
      <c r="AG88" s="181"/>
      <c r="AH88" s="181"/>
      <c r="AI88" s="181"/>
      <c r="AJ88" s="181"/>
      <c r="AK88" s="181">
        <v>15</v>
      </c>
    </row>
    <row r="89" spans="1:37" x14ac:dyDescent="0.25">
      <c r="A89" s="5" t="s">
        <v>557</v>
      </c>
      <c r="B89" s="181">
        <v>9</v>
      </c>
      <c r="C89" s="181"/>
      <c r="D89" s="181"/>
      <c r="E89" s="181"/>
      <c r="F89" s="181"/>
      <c r="G89" s="181"/>
      <c r="H89" s="181">
        <v>1</v>
      </c>
      <c r="I89" s="181">
        <v>2</v>
      </c>
      <c r="J89" s="181">
        <v>1</v>
      </c>
      <c r="K89" s="181">
        <v>2</v>
      </c>
      <c r="L89" s="181">
        <v>3</v>
      </c>
      <c r="M89" s="181">
        <v>1</v>
      </c>
      <c r="N89" s="181">
        <v>2</v>
      </c>
      <c r="O89" s="181">
        <v>1</v>
      </c>
      <c r="P89" s="181">
        <v>3</v>
      </c>
      <c r="Q89" s="181">
        <v>2</v>
      </c>
      <c r="R89" s="181">
        <v>2</v>
      </c>
      <c r="S89" s="181">
        <v>3</v>
      </c>
      <c r="T89" s="181">
        <v>3</v>
      </c>
      <c r="U89" s="181">
        <v>1</v>
      </c>
      <c r="V89" s="181">
        <v>4</v>
      </c>
      <c r="W89" s="181">
        <v>1</v>
      </c>
      <c r="X89" s="181">
        <v>2</v>
      </c>
      <c r="Y89" s="181">
        <v>2</v>
      </c>
      <c r="Z89" s="181">
        <v>1</v>
      </c>
      <c r="AA89" s="181">
        <v>5</v>
      </c>
      <c r="AB89" s="181"/>
      <c r="AC89" s="181"/>
      <c r="AD89" s="181"/>
      <c r="AE89" s="181"/>
      <c r="AF89" s="3"/>
      <c r="AG89" s="181"/>
      <c r="AH89" s="181"/>
      <c r="AI89" s="181"/>
      <c r="AJ89" s="181"/>
      <c r="AK89" s="181">
        <v>14</v>
      </c>
    </row>
    <row r="90" spans="1:37" x14ac:dyDescent="0.25">
      <c r="A90" s="5" t="s">
        <v>558</v>
      </c>
      <c r="B90" s="181">
        <v>10</v>
      </c>
      <c r="C90" s="181"/>
      <c r="D90" s="181"/>
      <c r="E90" s="181"/>
      <c r="F90" s="181"/>
      <c r="G90" s="181"/>
      <c r="H90" s="181"/>
      <c r="I90" s="181">
        <v>1</v>
      </c>
      <c r="J90" s="181">
        <v>1</v>
      </c>
      <c r="K90" s="181">
        <v>1</v>
      </c>
      <c r="L90" s="181">
        <v>1</v>
      </c>
      <c r="M90" s="181">
        <v>1</v>
      </c>
      <c r="N90" s="181">
        <v>1</v>
      </c>
      <c r="O90" s="181">
        <v>1</v>
      </c>
      <c r="P90" s="181">
        <v>1</v>
      </c>
      <c r="Q90" s="181">
        <v>2</v>
      </c>
      <c r="R90" s="181">
        <v>2</v>
      </c>
      <c r="S90" s="181">
        <v>1</v>
      </c>
      <c r="T90" s="181">
        <v>1</v>
      </c>
      <c r="U90" s="181">
        <v>2</v>
      </c>
      <c r="V90" s="181">
        <v>2</v>
      </c>
      <c r="W90" s="181">
        <v>5</v>
      </c>
      <c r="X90" s="181">
        <v>5</v>
      </c>
      <c r="Y90" s="181">
        <v>2</v>
      </c>
      <c r="Z90" s="181">
        <v>1</v>
      </c>
      <c r="AA90" s="181">
        <v>2</v>
      </c>
      <c r="AB90" s="181">
        <v>7</v>
      </c>
      <c r="AC90" s="181">
        <v>1</v>
      </c>
      <c r="AD90" s="181">
        <v>12</v>
      </c>
      <c r="AE90" s="181"/>
      <c r="AF90" s="3"/>
      <c r="AG90" s="181"/>
      <c r="AH90" s="181"/>
      <c r="AI90" s="181"/>
      <c r="AJ90" s="181"/>
      <c r="AK90" s="181">
        <v>17</v>
      </c>
    </row>
    <row r="91" spans="1:37" x14ac:dyDescent="0.25">
      <c r="A91" s="5" t="s">
        <v>559</v>
      </c>
      <c r="B91" s="181">
        <v>9</v>
      </c>
      <c r="C91" s="181"/>
      <c r="D91" s="181"/>
      <c r="E91" s="181"/>
      <c r="F91" s="181"/>
      <c r="G91" s="181"/>
      <c r="H91" s="181">
        <v>2</v>
      </c>
      <c r="I91" s="181">
        <v>1</v>
      </c>
      <c r="J91" s="181">
        <v>3</v>
      </c>
      <c r="K91" s="181">
        <v>2</v>
      </c>
      <c r="L91" s="181">
        <v>2</v>
      </c>
      <c r="M91" s="181">
        <v>2</v>
      </c>
      <c r="N91" s="181">
        <v>3</v>
      </c>
      <c r="O91" s="181">
        <v>1</v>
      </c>
      <c r="P91" s="181">
        <v>2</v>
      </c>
      <c r="Q91" s="181">
        <v>1</v>
      </c>
      <c r="R91" s="181">
        <v>5</v>
      </c>
      <c r="S91" s="181">
        <v>1</v>
      </c>
      <c r="T91" s="181">
        <v>1</v>
      </c>
      <c r="U91" s="181">
        <v>1</v>
      </c>
      <c r="V91" s="181">
        <v>1</v>
      </c>
      <c r="W91" s="181">
        <v>3</v>
      </c>
      <c r="X91" s="181">
        <v>1</v>
      </c>
      <c r="Y91" s="181">
        <v>3</v>
      </c>
      <c r="Z91" s="181">
        <v>1</v>
      </c>
      <c r="AA91" s="181">
        <v>11</v>
      </c>
      <c r="AB91" s="181">
        <v>7</v>
      </c>
      <c r="AC91" s="181">
        <v>2</v>
      </c>
      <c r="AD91" s="181"/>
      <c r="AE91" s="181"/>
      <c r="AF91" s="3"/>
      <c r="AG91" s="181"/>
      <c r="AH91" s="181"/>
      <c r="AI91" s="181"/>
      <c r="AJ91" s="181"/>
      <c r="AK91" s="181">
        <v>15</v>
      </c>
    </row>
    <row r="92" spans="1:37" x14ac:dyDescent="0.25">
      <c r="A92" s="5" t="s">
        <v>560</v>
      </c>
      <c r="B92" s="181">
        <v>9</v>
      </c>
      <c r="C92" s="181"/>
      <c r="D92" s="181"/>
      <c r="E92" s="181"/>
      <c r="F92" s="181"/>
      <c r="G92" s="181"/>
      <c r="H92" s="181">
        <v>1</v>
      </c>
      <c r="I92" s="181">
        <v>2</v>
      </c>
      <c r="J92" s="181">
        <v>1</v>
      </c>
      <c r="K92" s="181">
        <v>1</v>
      </c>
      <c r="L92" s="181">
        <v>2</v>
      </c>
      <c r="M92" s="181">
        <v>1</v>
      </c>
      <c r="N92" s="181">
        <v>2</v>
      </c>
      <c r="O92" s="181">
        <v>2</v>
      </c>
      <c r="P92" s="181">
        <v>1</v>
      </c>
      <c r="Q92" s="181">
        <v>1</v>
      </c>
      <c r="R92" s="181">
        <v>1</v>
      </c>
      <c r="S92" s="181">
        <v>2</v>
      </c>
      <c r="T92" s="181">
        <v>2</v>
      </c>
      <c r="U92" s="181">
        <v>1</v>
      </c>
      <c r="V92" s="181">
        <v>2</v>
      </c>
      <c r="W92" s="181">
        <v>2</v>
      </c>
      <c r="X92" s="181">
        <v>1</v>
      </c>
      <c r="Y92" s="181">
        <v>2</v>
      </c>
      <c r="Z92" s="181">
        <v>4</v>
      </c>
      <c r="AA92" s="181">
        <v>1</v>
      </c>
      <c r="AB92" s="181">
        <v>6</v>
      </c>
      <c r="AC92" s="181">
        <v>8</v>
      </c>
      <c r="AD92" s="181">
        <v>2</v>
      </c>
      <c r="AE92" s="181"/>
      <c r="AF92" s="3"/>
      <c r="AG92" s="181"/>
      <c r="AH92" s="181"/>
      <c r="AI92" s="181"/>
      <c r="AJ92" s="181"/>
      <c r="AK92" s="181">
        <v>18</v>
      </c>
    </row>
    <row r="93" spans="1:37" x14ac:dyDescent="0.25">
      <c r="A93" s="5" t="s">
        <v>561</v>
      </c>
      <c r="B93" s="181">
        <v>8</v>
      </c>
      <c r="C93" s="181"/>
      <c r="D93" s="181"/>
      <c r="E93" s="181"/>
      <c r="F93" s="181"/>
      <c r="G93" s="181">
        <v>1</v>
      </c>
      <c r="H93" s="181">
        <v>1</v>
      </c>
      <c r="I93" s="181">
        <v>1</v>
      </c>
      <c r="J93" s="181">
        <v>2</v>
      </c>
      <c r="K93" s="181">
        <v>1</v>
      </c>
      <c r="L93" s="181">
        <v>1</v>
      </c>
      <c r="M93" s="181">
        <v>1</v>
      </c>
      <c r="N93" s="181">
        <v>3</v>
      </c>
      <c r="O93" s="181">
        <v>2</v>
      </c>
      <c r="P93" s="181">
        <v>1</v>
      </c>
      <c r="Q93" s="181">
        <v>5</v>
      </c>
      <c r="R93" s="181">
        <v>2</v>
      </c>
      <c r="S93" s="181">
        <v>3</v>
      </c>
      <c r="T93" s="181">
        <v>4</v>
      </c>
      <c r="U93" s="181">
        <v>1</v>
      </c>
      <c r="V93" s="181">
        <v>1</v>
      </c>
      <c r="W93" s="181">
        <v>3</v>
      </c>
      <c r="X93" s="181">
        <v>2</v>
      </c>
      <c r="Y93" s="181">
        <v>4</v>
      </c>
      <c r="Z93" s="181">
        <v>9</v>
      </c>
      <c r="AA93" s="181">
        <v>5</v>
      </c>
      <c r="AB93" s="181">
        <v>2</v>
      </c>
      <c r="AC93" s="181">
        <v>3</v>
      </c>
      <c r="AD93" s="181">
        <v>2</v>
      </c>
      <c r="AE93" s="181">
        <v>5</v>
      </c>
      <c r="AF93" s="3"/>
      <c r="AG93" s="181"/>
      <c r="AH93" s="181"/>
      <c r="AI93" s="181"/>
      <c r="AJ93" s="181"/>
      <c r="AK93" s="181">
        <v>16</v>
      </c>
    </row>
    <row r="94" spans="1:37" x14ac:dyDescent="0.25">
      <c r="A94" s="5" t="s">
        <v>562</v>
      </c>
      <c r="B94" s="181">
        <v>9</v>
      </c>
      <c r="C94" s="181"/>
      <c r="D94" s="181"/>
      <c r="E94" s="181"/>
      <c r="F94" s="181"/>
      <c r="G94" s="181"/>
      <c r="H94" s="181">
        <v>1</v>
      </c>
      <c r="I94" s="181">
        <v>1</v>
      </c>
      <c r="J94" s="181">
        <v>3</v>
      </c>
      <c r="K94" s="181">
        <v>1</v>
      </c>
      <c r="L94" s="181">
        <v>2</v>
      </c>
      <c r="M94" s="181">
        <v>1</v>
      </c>
      <c r="N94" s="181">
        <v>3</v>
      </c>
      <c r="O94" s="181">
        <v>1</v>
      </c>
      <c r="P94" s="181">
        <v>1</v>
      </c>
      <c r="Q94" s="181">
        <v>3</v>
      </c>
      <c r="R94" s="181">
        <v>2</v>
      </c>
      <c r="S94" s="181">
        <v>2</v>
      </c>
      <c r="T94" s="181">
        <v>1</v>
      </c>
      <c r="U94" s="181">
        <v>4</v>
      </c>
      <c r="V94" s="181">
        <v>1</v>
      </c>
      <c r="W94" s="181">
        <v>3</v>
      </c>
      <c r="X94" s="181">
        <v>5</v>
      </c>
      <c r="Y94" s="181">
        <v>1</v>
      </c>
      <c r="Z94" s="181">
        <v>1</v>
      </c>
      <c r="AA94" s="181">
        <v>3</v>
      </c>
      <c r="AB94" s="181">
        <v>7</v>
      </c>
      <c r="AC94" s="181">
        <v>3</v>
      </c>
      <c r="AD94" s="181">
        <v>1</v>
      </c>
      <c r="AE94" s="181">
        <v>1</v>
      </c>
      <c r="AF94" s="3">
        <v>6</v>
      </c>
      <c r="AG94" s="181">
        <v>2</v>
      </c>
      <c r="AH94" s="181">
        <v>3</v>
      </c>
      <c r="AI94" s="181"/>
      <c r="AJ94" s="181"/>
      <c r="AK94" s="181">
        <v>16</v>
      </c>
    </row>
    <row r="95" spans="1:37" x14ac:dyDescent="0.25">
      <c r="A95" s="5" t="s">
        <v>563</v>
      </c>
      <c r="B95" s="181">
        <v>10</v>
      </c>
      <c r="C95" s="181"/>
      <c r="D95" s="181"/>
      <c r="E95" s="181"/>
      <c r="F95" s="181"/>
      <c r="G95" s="181"/>
      <c r="H95" s="181"/>
      <c r="I95" s="181">
        <v>1</v>
      </c>
      <c r="J95" s="181">
        <v>1</v>
      </c>
      <c r="K95" s="181">
        <v>2</v>
      </c>
      <c r="L95" s="181">
        <v>2</v>
      </c>
      <c r="M95" s="181">
        <v>3</v>
      </c>
      <c r="N95" s="181">
        <v>1</v>
      </c>
      <c r="O95" s="181">
        <v>1</v>
      </c>
      <c r="P95" s="181">
        <v>2</v>
      </c>
      <c r="Q95" s="181">
        <v>2</v>
      </c>
      <c r="R95" s="181">
        <v>4</v>
      </c>
      <c r="S95" s="181">
        <v>2</v>
      </c>
      <c r="T95" s="181">
        <v>1</v>
      </c>
      <c r="U95" s="181">
        <v>10</v>
      </c>
      <c r="V95" s="181">
        <v>6</v>
      </c>
      <c r="W95" s="181">
        <v>1</v>
      </c>
      <c r="X95" s="181">
        <v>1</v>
      </c>
      <c r="Y95" s="181">
        <v>4</v>
      </c>
      <c r="Z95" s="181">
        <v>2</v>
      </c>
      <c r="AA95" s="181">
        <v>1</v>
      </c>
      <c r="AB95" s="181">
        <v>15</v>
      </c>
      <c r="AC95" s="181"/>
      <c r="AD95" s="181"/>
      <c r="AE95" s="181"/>
      <c r="AF95" s="3"/>
      <c r="AG95" s="181"/>
      <c r="AH95" s="181"/>
      <c r="AI95" s="181"/>
      <c r="AJ95" s="181"/>
      <c r="AK95" s="181">
        <v>12</v>
      </c>
    </row>
    <row r="96" spans="1:37" x14ac:dyDescent="0.25">
      <c r="A96" s="5" t="s">
        <v>564</v>
      </c>
      <c r="B96" s="181">
        <v>9</v>
      </c>
      <c r="C96" s="181"/>
      <c r="D96" s="181"/>
      <c r="E96" s="181"/>
      <c r="F96" s="181"/>
      <c r="G96" s="181"/>
      <c r="H96" s="181">
        <v>1</v>
      </c>
      <c r="I96" s="181">
        <v>3</v>
      </c>
      <c r="J96" s="181">
        <v>1</v>
      </c>
      <c r="K96" s="181">
        <v>1</v>
      </c>
      <c r="L96" s="181">
        <v>1</v>
      </c>
      <c r="M96" s="181">
        <v>1</v>
      </c>
      <c r="N96" s="181">
        <v>1</v>
      </c>
      <c r="O96" s="181">
        <v>3</v>
      </c>
      <c r="P96" s="181">
        <v>1</v>
      </c>
      <c r="Q96" s="181">
        <v>3</v>
      </c>
      <c r="R96" s="181">
        <v>3</v>
      </c>
      <c r="S96" s="181">
        <v>1</v>
      </c>
      <c r="T96" s="181">
        <v>5</v>
      </c>
      <c r="U96" s="181">
        <v>2</v>
      </c>
      <c r="V96" s="181">
        <v>4</v>
      </c>
      <c r="W96" s="181">
        <v>3</v>
      </c>
      <c r="X96" s="181">
        <v>6</v>
      </c>
      <c r="Y96" s="181">
        <v>3</v>
      </c>
      <c r="Z96" s="181">
        <v>1</v>
      </c>
      <c r="AA96" s="181">
        <v>7</v>
      </c>
      <c r="AB96" s="181">
        <v>1</v>
      </c>
      <c r="AC96" s="181">
        <v>2</v>
      </c>
      <c r="AD96" s="181">
        <v>6</v>
      </c>
      <c r="AE96" s="181">
        <v>2</v>
      </c>
      <c r="AF96" s="3"/>
      <c r="AG96" s="181"/>
      <c r="AH96" s="181"/>
      <c r="AI96" s="181"/>
      <c r="AJ96" s="181"/>
      <c r="AK96" s="181">
        <v>14</v>
      </c>
    </row>
    <row r="97" spans="1:37" x14ac:dyDescent="0.25">
      <c r="A97" s="5" t="s">
        <v>565</v>
      </c>
      <c r="B97" s="181">
        <v>8</v>
      </c>
      <c r="C97" s="181"/>
      <c r="D97" s="181"/>
      <c r="E97" s="181"/>
      <c r="F97" s="181"/>
      <c r="G97" s="181">
        <v>1</v>
      </c>
      <c r="H97" s="181">
        <v>1</v>
      </c>
      <c r="I97" s="181">
        <v>1</v>
      </c>
      <c r="J97" s="181">
        <v>1</v>
      </c>
      <c r="K97" s="181">
        <v>1</v>
      </c>
      <c r="L97" s="181">
        <v>3</v>
      </c>
      <c r="M97" s="181">
        <v>1</v>
      </c>
      <c r="N97" s="181">
        <v>1</v>
      </c>
      <c r="O97" s="181">
        <v>1</v>
      </c>
      <c r="P97" s="181">
        <v>1</v>
      </c>
      <c r="Q97" s="181">
        <v>1</v>
      </c>
      <c r="R97" s="181">
        <v>1</v>
      </c>
      <c r="S97" s="181">
        <v>1</v>
      </c>
      <c r="T97" s="181">
        <v>5</v>
      </c>
      <c r="U97" s="181">
        <v>6</v>
      </c>
      <c r="V97" s="181">
        <v>1</v>
      </c>
      <c r="W97" s="181">
        <v>5</v>
      </c>
      <c r="X97" s="181">
        <v>7</v>
      </c>
      <c r="Y97" s="181">
        <v>2</v>
      </c>
      <c r="Z97" s="181">
        <v>4</v>
      </c>
      <c r="AA97" s="181">
        <v>1</v>
      </c>
      <c r="AB97" s="181">
        <v>9</v>
      </c>
      <c r="AC97" s="181"/>
      <c r="AD97" s="181"/>
      <c r="AE97" s="181"/>
      <c r="AF97" s="3"/>
      <c r="AG97" s="181"/>
      <c r="AH97" s="181"/>
      <c r="AI97" s="181"/>
      <c r="AJ97" s="181"/>
      <c r="AK97" s="181">
        <v>16</v>
      </c>
    </row>
    <row r="98" spans="1:37" x14ac:dyDescent="0.25">
      <c r="A98" s="5" t="s">
        <v>566</v>
      </c>
      <c r="B98" s="181">
        <v>9</v>
      </c>
      <c r="C98" s="181"/>
      <c r="D98" s="181"/>
      <c r="E98" s="181"/>
      <c r="F98" s="181"/>
      <c r="G98" s="181"/>
      <c r="H98" s="181">
        <v>2</v>
      </c>
      <c r="I98" s="181">
        <v>1</v>
      </c>
      <c r="J98" s="181">
        <v>1</v>
      </c>
      <c r="K98" s="181">
        <v>2</v>
      </c>
      <c r="L98" s="181">
        <v>1</v>
      </c>
      <c r="M98" s="181">
        <v>4</v>
      </c>
      <c r="N98" s="181">
        <v>1</v>
      </c>
      <c r="O98" s="181">
        <v>1</v>
      </c>
      <c r="P98" s="181">
        <v>4</v>
      </c>
      <c r="Q98" s="181">
        <v>2</v>
      </c>
      <c r="R98" s="181">
        <v>1</v>
      </c>
      <c r="S98" s="181">
        <v>2</v>
      </c>
      <c r="T98" s="181">
        <v>3</v>
      </c>
      <c r="U98" s="181">
        <v>1</v>
      </c>
      <c r="V98" s="181">
        <v>3</v>
      </c>
      <c r="W98" s="181">
        <v>1</v>
      </c>
      <c r="X98" s="181">
        <v>1</v>
      </c>
      <c r="Y98" s="181">
        <v>11</v>
      </c>
      <c r="Z98" s="181">
        <v>1</v>
      </c>
      <c r="AA98" s="181">
        <v>4</v>
      </c>
      <c r="AB98" s="181">
        <v>3</v>
      </c>
      <c r="AC98" s="181"/>
      <c r="AD98" s="181"/>
      <c r="AE98" s="181"/>
      <c r="AF98" s="3"/>
      <c r="AG98" s="181"/>
      <c r="AH98" s="181"/>
      <c r="AI98" s="181"/>
      <c r="AJ98" s="181"/>
      <c r="AK98" s="181">
        <v>15</v>
      </c>
    </row>
    <row r="99" spans="1:37" x14ac:dyDescent="0.25">
      <c r="A99" s="5" t="s">
        <v>567</v>
      </c>
      <c r="B99" s="181">
        <v>8</v>
      </c>
      <c r="C99" s="181"/>
      <c r="D99" s="181"/>
      <c r="E99" s="181"/>
      <c r="F99" s="181"/>
      <c r="G99" s="181">
        <v>2</v>
      </c>
      <c r="H99" s="181">
        <v>1</v>
      </c>
      <c r="I99" s="181">
        <v>1</v>
      </c>
      <c r="J99" s="181">
        <v>2</v>
      </c>
      <c r="K99" s="181">
        <v>2</v>
      </c>
      <c r="L99" s="181">
        <v>1</v>
      </c>
      <c r="M99" s="181">
        <v>1</v>
      </c>
      <c r="N99" s="181">
        <v>3</v>
      </c>
      <c r="O99" s="181">
        <v>1</v>
      </c>
      <c r="P99" s="181">
        <v>1</v>
      </c>
      <c r="Q99" s="181">
        <v>3</v>
      </c>
      <c r="R99" s="181">
        <v>3</v>
      </c>
      <c r="S99" s="181">
        <v>2</v>
      </c>
      <c r="T99" s="181">
        <v>2</v>
      </c>
      <c r="U99" s="181">
        <v>1</v>
      </c>
      <c r="V99" s="181">
        <v>1</v>
      </c>
      <c r="W99" s="181">
        <v>4</v>
      </c>
      <c r="X99" s="181">
        <v>1</v>
      </c>
      <c r="Y99" s="181">
        <v>2</v>
      </c>
      <c r="Z99" s="181">
        <v>10</v>
      </c>
      <c r="AA99" s="181">
        <v>3</v>
      </c>
      <c r="AB99" s="181"/>
      <c r="AC99" s="181"/>
      <c r="AD99" s="181"/>
      <c r="AE99" s="181"/>
      <c r="AF99" s="3"/>
      <c r="AG99" s="181"/>
      <c r="AH99" s="181"/>
      <c r="AI99" s="181"/>
      <c r="AJ99" s="181"/>
      <c r="AK99" s="181">
        <v>16</v>
      </c>
    </row>
    <row r="100" spans="1:37" x14ac:dyDescent="0.25">
      <c r="A100" s="5" t="s">
        <v>568</v>
      </c>
      <c r="B100" s="181">
        <v>8</v>
      </c>
      <c r="C100" s="181"/>
      <c r="D100" s="181"/>
      <c r="E100" s="181"/>
      <c r="F100" s="181"/>
      <c r="G100" s="181">
        <v>1</v>
      </c>
      <c r="H100" s="181">
        <v>1</v>
      </c>
      <c r="I100" s="181">
        <v>2</v>
      </c>
      <c r="J100" s="181">
        <v>1</v>
      </c>
      <c r="K100" s="181">
        <v>1</v>
      </c>
      <c r="L100" s="181">
        <v>1</v>
      </c>
      <c r="M100" s="181">
        <v>1</v>
      </c>
      <c r="N100" s="181">
        <v>1</v>
      </c>
      <c r="O100" s="181">
        <v>3</v>
      </c>
      <c r="P100" s="181">
        <v>2</v>
      </c>
      <c r="Q100" s="181">
        <v>1</v>
      </c>
      <c r="R100" s="181">
        <v>2</v>
      </c>
      <c r="S100" s="181">
        <v>1</v>
      </c>
      <c r="T100" s="181">
        <v>3</v>
      </c>
      <c r="U100" s="181">
        <v>1</v>
      </c>
      <c r="V100" s="181">
        <v>1</v>
      </c>
      <c r="W100" s="181">
        <v>2</v>
      </c>
      <c r="X100" s="181">
        <v>3</v>
      </c>
      <c r="Y100" s="181">
        <v>3</v>
      </c>
      <c r="Z100" s="181">
        <v>2</v>
      </c>
      <c r="AA100" s="181">
        <v>9</v>
      </c>
      <c r="AB100" s="181">
        <v>2</v>
      </c>
      <c r="AC100" s="181">
        <v>1</v>
      </c>
      <c r="AD100" s="181">
        <v>16</v>
      </c>
      <c r="AE100" s="181">
        <v>3</v>
      </c>
      <c r="AF100" s="3"/>
      <c r="AG100" s="181"/>
      <c r="AH100" s="181"/>
      <c r="AI100" s="181"/>
      <c r="AJ100" s="181"/>
      <c r="AK100" s="181">
        <v>18</v>
      </c>
    </row>
    <row r="101" spans="1:37" x14ac:dyDescent="0.25">
      <c r="A101" s="5" t="s">
        <v>569</v>
      </c>
      <c r="B101" s="181">
        <v>10</v>
      </c>
      <c r="C101" s="181"/>
      <c r="D101" s="181"/>
      <c r="E101" s="181"/>
      <c r="F101" s="181"/>
      <c r="G101" s="181"/>
      <c r="H101" s="181"/>
      <c r="I101" s="181">
        <v>1</v>
      </c>
      <c r="J101" s="181">
        <v>2</v>
      </c>
      <c r="K101" s="181">
        <v>1</v>
      </c>
      <c r="L101" s="181">
        <v>1</v>
      </c>
      <c r="M101" s="181">
        <v>2</v>
      </c>
      <c r="N101" s="181">
        <v>2</v>
      </c>
      <c r="O101" s="181">
        <v>2</v>
      </c>
      <c r="P101" s="181">
        <v>1</v>
      </c>
      <c r="Q101" s="181">
        <v>2</v>
      </c>
      <c r="R101" s="181">
        <v>1</v>
      </c>
      <c r="S101" s="181">
        <v>2</v>
      </c>
      <c r="T101" s="181">
        <v>1</v>
      </c>
      <c r="U101" s="181">
        <v>2</v>
      </c>
      <c r="V101" s="181">
        <v>2</v>
      </c>
      <c r="W101" s="181">
        <v>1</v>
      </c>
      <c r="X101" s="181">
        <v>3</v>
      </c>
      <c r="Y101" s="181">
        <v>1</v>
      </c>
      <c r="Z101" s="181">
        <v>2</v>
      </c>
      <c r="AA101" s="181">
        <v>1</v>
      </c>
      <c r="AB101" s="181">
        <v>9</v>
      </c>
      <c r="AC101" s="181">
        <v>2</v>
      </c>
      <c r="AD101" s="181">
        <v>1</v>
      </c>
      <c r="AE101" s="181">
        <v>6</v>
      </c>
      <c r="AF101" s="3">
        <v>5</v>
      </c>
      <c r="AG101" s="181">
        <v>7</v>
      </c>
      <c r="AH101" s="181"/>
      <c r="AI101" s="181"/>
      <c r="AJ101" s="181"/>
      <c r="AK101" s="181">
        <v>19</v>
      </c>
    </row>
    <row r="102" spans="1:37" x14ac:dyDescent="0.25">
      <c r="A102" s="5" t="s">
        <v>570</v>
      </c>
      <c r="B102" s="181">
        <v>9</v>
      </c>
      <c r="C102" s="181"/>
      <c r="D102" s="181"/>
      <c r="E102" s="181"/>
      <c r="F102" s="181"/>
      <c r="G102" s="181"/>
      <c r="H102" s="181">
        <v>1</v>
      </c>
      <c r="I102" s="181">
        <v>1</v>
      </c>
      <c r="J102" s="181">
        <v>6</v>
      </c>
      <c r="K102" s="181">
        <v>1</v>
      </c>
      <c r="L102" s="181">
        <v>2</v>
      </c>
      <c r="M102" s="181">
        <v>2</v>
      </c>
      <c r="N102" s="181">
        <v>1</v>
      </c>
      <c r="O102" s="181">
        <v>1</v>
      </c>
      <c r="P102" s="181">
        <v>1</v>
      </c>
      <c r="Q102" s="181">
        <v>1</v>
      </c>
      <c r="R102" s="181">
        <v>3</v>
      </c>
      <c r="S102" s="181">
        <v>1</v>
      </c>
      <c r="T102" s="181">
        <v>2</v>
      </c>
      <c r="U102" s="181">
        <v>1</v>
      </c>
      <c r="V102" s="181">
        <v>5</v>
      </c>
      <c r="W102" s="181">
        <v>5</v>
      </c>
      <c r="X102" s="181">
        <v>1</v>
      </c>
      <c r="Y102" s="181">
        <v>7</v>
      </c>
      <c r="Z102" s="181"/>
      <c r="AA102" s="181"/>
      <c r="AB102" s="181"/>
      <c r="AC102" s="181"/>
      <c r="AD102" s="181"/>
      <c r="AE102" s="181"/>
      <c r="AF102" s="3"/>
      <c r="AG102" s="181"/>
      <c r="AH102" s="181"/>
      <c r="AI102" s="181"/>
      <c r="AJ102" s="181"/>
      <c r="AK102" s="181">
        <v>15</v>
      </c>
    </row>
    <row r="103" spans="1:37" x14ac:dyDescent="0.25">
      <c r="A103" s="146"/>
      <c r="B103" s="146"/>
      <c r="C103" s="175"/>
      <c r="D103" s="175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3"/>
      <c r="AG103" s="146"/>
      <c r="AH103" s="146"/>
      <c r="AI103" s="146"/>
      <c r="AJ103" s="146"/>
      <c r="AK103" s="146"/>
    </row>
    <row r="106" spans="1:37" x14ac:dyDescent="0.25">
      <c r="A106" t="s">
        <v>21</v>
      </c>
      <c r="B106" s="146">
        <f t="shared" ref="B106:AI106" si="0">COUNT(B3:B105)</f>
        <v>100</v>
      </c>
      <c r="C106" s="175"/>
      <c r="D106" s="175"/>
      <c r="E106" s="149">
        <f t="shared" si="0"/>
        <v>1</v>
      </c>
      <c r="F106" s="149">
        <f t="shared" si="0"/>
        <v>7</v>
      </c>
      <c r="G106" s="149">
        <f t="shared" si="0"/>
        <v>34</v>
      </c>
      <c r="H106" s="149">
        <f t="shared" si="0"/>
        <v>84</v>
      </c>
      <c r="I106" s="149">
        <f t="shared" si="0"/>
        <v>100</v>
      </c>
      <c r="J106" s="149">
        <f t="shared" si="0"/>
        <v>100</v>
      </c>
      <c r="K106" s="149">
        <f t="shared" si="0"/>
        <v>100</v>
      </c>
      <c r="L106" s="149">
        <f t="shared" si="0"/>
        <v>100</v>
      </c>
      <c r="M106" s="149">
        <f t="shared" si="0"/>
        <v>100</v>
      </c>
      <c r="N106" s="149">
        <f t="shared" si="0"/>
        <v>100</v>
      </c>
      <c r="O106" s="149">
        <f t="shared" si="0"/>
        <v>100</v>
      </c>
      <c r="P106" s="149">
        <f t="shared" si="0"/>
        <v>100</v>
      </c>
      <c r="Q106" s="149">
        <f t="shared" si="0"/>
        <v>100</v>
      </c>
      <c r="R106" s="149">
        <f t="shared" si="0"/>
        <v>100</v>
      </c>
      <c r="S106" s="149">
        <f t="shared" si="0"/>
        <v>100</v>
      </c>
      <c r="T106" s="149">
        <f t="shared" si="0"/>
        <v>100</v>
      </c>
      <c r="U106" s="149">
        <f t="shared" si="0"/>
        <v>100</v>
      </c>
      <c r="V106" s="149">
        <f t="shared" si="0"/>
        <v>100</v>
      </c>
      <c r="W106" s="149">
        <f t="shared" si="0"/>
        <v>100</v>
      </c>
      <c r="X106" s="149">
        <f t="shared" si="0"/>
        <v>99</v>
      </c>
      <c r="Y106" s="149">
        <f t="shared" si="0"/>
        <v>97</v>
      </c>
      <c r="Z106" s="149">
        <f t="shared" si="0"/>
        <v>93</v>
      </c>
      <c r="AA106" s="149">
        <f t="shared" si="0"/>
        <v>87</v>
      </c>
      <c r="AB106" s="149">
        <f t="shared" si="0"/>
        <v>75</v>
      </c>
      <c r="AC106" s="149">
        <f t="shared" si="0"/>
        <v>64</v>
      </c>
      <c r="AD106" s="149">
        <f t="shared" si="0"/>
        <v>48</v>
      </c>
      <c r="AE106" s="149">
        <f t="shared" si="0"/>
        <v>26</v>
      </c>
      <c r="AF106" s="149">
        <f t="shared" si="0"/>
        <v>12</v>
      </c>
      <c r="AG106" s="149">
        <f t="shared" si="0"/>
        <v>8</v>
      </c>
      <c r="AH106" s="149">
        <f t="shared" si="0"/>
        <v>4</v>
      </c>
      <c r="AI106" s="149">
        <f t="shared" si="0"/>
        <v>0</v>
      </c>
      <c r="AK106" s="146">
        <f>AVERAGE(AK3:AK105)</f>
        <v>16.170000000000002</v>
      </c>
    </row>
    <row r="107" spans="1:37" x14ac:dyDescent="0.25">
      <c r="E107" s="146">
        <v>7</v>
      </c>
      <c r="F107" s="146">
        <v>8</v>
      </c>
      <c r="G107" s="146">
        <v>9</v>
      </c>
      <c r="H107" s="146">
        <v>10</v>
      </c>
      <c r="I107" s="146">
        <v>11</v>
      </c>
      <c r="J107" s="146">
        <v>12</v>
      </c>
      <c r="K107" s="146">
        <v>13</v>
      </c>
      <c r="L107" s="146">
        <v>14</v>
      </c>
      <c r="M107" s="146">
        <v>15</v>
      </c>
      <c r="N107" s="146">
        <v>16</v>
      </c>
      <c r="O107" s="146">
        <v>17</v>
      </c>
      <c r="P107" s="146">
        <v>18</v>
      </c>
      <c r="Q107" s="146">
        <v>19</v>
      </c>
      <c r="R107" s="146">
        <v>20</v>
      </c>
      <c r="S107" s="146">
        <v>21</v>
      </c>
      <c r="T107" s="146">
        <v>22</v>
      </c>
      <c r="U107" s="146">
        <v>23</v>
      </c>
      <c r="V107" s="146">
        <v>24</v>
      </c>
      <c r="W107" s="146">
        <v>25</v>
      </c>
      <c r="X107" s="146">
        <v>26</v>
      </c>
      <c r="Y107" s="146">
        <v>27</v>
      </c>
      <c r="Z107" s="146">
        <v>28</v>
      </c>
      <c r="AA107" s="146">
        <v>29</v>
      </c>
      <c r="AB107" s="146">
        <v>30</v>
      </c>
      <c r="AC107" s="146">
        <v>31</v>
      </c>
      <c r="AD107" s="146">
        <v>32</v>
      </c>
      <c r="AE107" s="146">
        <v>33</v>
      </c>
      <c r="AF107" s="146">
        <v>34</v>
      </c>
      <c r="AG107" s="146">
        <v>35</v>
      </c>
      <c r="AH107" s="146">
        <v>36</v>
      </c>
      <c r="AI107" s="146">
        <v>37</v>
      </c>
    </row>
    <row r="108" spans="1:37" x14ac:dyDescent="0.25">
      <c r="A108" t="s">
        <v>465</v>
      </c>
      <c r="E108" s="146">
        <f t="shared" ref="E108:AI108" si="1">MAX(E3:E105)</f>
        <v>2</v>
      </c>
      <c r="F108" s="146">
        <f t="shared" si="1"/>
        <v>2</v>
      </c>
      <c r="G108" s="146">
        <f t="shared" si="1"/>
        <v>2</v>
      </c>
      <c r="H108" s="146">
        <f t="shared" si="1"/>
        <v>4</v>
      </c>
      <c r="I108" s="146">
        <f t="shared" si="1"/>
        <v>3</v>
      </c>
      <c r="J108" s="146">
        <f t="shared" si="1"/>
        <v>6</v>
      </c>
      <c r="K108" s="146">
        <f t="shared" si="1"/>
        <v>6</v>
      </c>
      <c r="L108" s="146">
        <f t="shared" si="1"/>
        <v>4</v>
      </c>
      <c r="M108" s="146">
        <f t="shared" si="1"/>
        <v>4</v>
      </c>
      <c r="N108" s="146">
        <f t="shared" si="1"/>
        <v>4</v>
      </c>
      <c r="O108" s="146">
        <f t="shared" si="1"/>
        <v>7</v>
      </c>
      <c r="P108" s="146">
        <f t="shared" si="1"/>
        <v>8</v>
      </c>
      <c r="Q108" s="146">
        <f t="shared" si="1"/>
        <v>5</v>
      </c>
      <c r="R108" s="146">
        <f t="shared" si="1"/>
        <v>7</v>
      </c>
      <c r="S108" s="146">
        <f t="shared" si="1"/>
        <v>10</v>
      </c>
      <c r="T108" s="146">
        <f t="shared" si="1"/>
        <v>13</v>
      </c>
      <c r="U108" s="146">
        <f t="shared" si="1"/>
        <v>11</v>
      </c>
      <c r="V108" s="146">
        <f t="shared" si="1"/>
        <v>10</v>
      </c>
      <c r="W108" s="146">
        <f t="shared" si="1"/>
        <v>17</v>
      </c>
      <c r="X108" s="146">
        <f t="shared" si="1"/>
        <v>16</v>
      </c>
      <c r="Y108" s="146">
        <f t="shared" si="1"/>
        <v>11</v>
      </c>
      <c r="Z108" s="146">
        <f t="shared" si="1"/>
        <v>12</v>
      </c>
      <c r="AA108" s="146">
        <f t="shared" si="1"/>
        <v>17</v>
      </c>
      <c r="AB108" s="146">
        <f t="shared" si="1"/>
        <v>15</v>
      </c>
      <c r="AC108" s="146">
        <f t="shared" si="1"/>
        <v>14</v>
      </c>
      <c r="AD108" s="146">
        <f t="shared" si="1"/>
        <v>16</v>
      </c>
      <c r="AE108" s="146">
        <f t="shared" si="1"/>
        <v>20</v>
      </c>
      <c r="AF108" s="146">
        <f t="shared" si="1"/>
        <v>7</v>
      </c>
      <c r="AG108" s="146">
        <f t="shared" si="1"/>
        <v>12</v>
      </c>
      <c r="AH108" s="146">
        <f t="shared" si="1"/>
        <v>15</v>
      </c>
      <c r="AI108" s="146">
        <f t="shared" si="1"/>
        <v>0</v>
      </c>
    </row>
    <row r="109" spans="1:37" x14ac:dyDescent="0.25"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</row>
    <row r="110" spans="1:37" x14ac:dyDescent="0.25">
      <c r="A110" t="s">
        <v>471</v>
      </c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>
        <f t="shared" ref="AA110:AI110" si="2">SUM(AA2:AA102)</f>
        <v>322</v>
      </c>
      <c r="AB110" s="149">
        <f t="shared" si="2"/>
        <v>310</v>
      </c>
      <c r="AC110" s="149">
        <f t="shared" si="2"/>
        <v>216</v>
      </c>
      <c r="AD110" s="149">
        <f t="shared" si="2"/>
        <v>217</v>
      </c>
      <c r="AE110" s="149">
        <f t="shared" si="2"/>
        <v>125</v>
      </c>
      <c r="AF110" s="149">
        <f t="shared" si="2"/>
        <v>37</v>
      </c>
      <c r="AG110" s="149">
        <f t="shared" si="2"/>
        <v>36</v>
      </c>
      <c r="AH110" s="149">
        <f t="shared" si="2"/>
        <v>21</v>
      </c>
      <c r="AI110" s="149">
        <f t="shared" si="2"/>
        <v>0</v>
      </c>
    </row>
    <row r="112" spans="1:37" x14ac:dyDescent="0.25">
      <c r="A112" t="s">
        <v>466</v>
      </c>
      <c r="E112" s="146">
        <f t="shared" ref="E112:AI112" si="3">AVERAGE(E3:E105)</f>
        <v>2</v>
      </c>
      <c r="F112" s="146">
        <f t="shared" si="3"/>
        <v>1.2857142857142858</v>
      </c>
      <c r="G112" s="146">
        <f t="shared" si="3"/>
        <v>1.2647058823529411</v>
      </c>
      <c r="H112" s="146">
        <f t="shared" si="3"/>
        <v>1.2023809523809523</v>
      </c>
      <c r="I112" s="146">
        <f t="shared" si="3"/>
        <v>1.33</v>
      </c>
      <c r="J112" s="146">
        <f t="shared" si="3"/>
        <v>1.54</v>
      </c>
      <c r="K112" s="146">
        <f t="shared" si="3"/>
        <v>1.57</v>
      </c>
      <c r="L112" s="146">
        <f t="shared" si="3"/>
        <v>1.47</v>
      </c>
      <c r="M112" s="146">
        <f t="shared" si="3"/>
        <v>1.47</v>
      </c>
      <c r="N112" s="146">
        <f t="shared" si="3"/>
        <v>1.6</v>
      </c>
      <c r="O112" s="146">
        <f t="shared" si="3"/>
        <v>1.75</v>
      </c>
      <c r="P112" s="146">
        <f t="shared" si="3"/>
        <v>1.86</v>
      </c>
      <c r="Q112" s="146">
        <f t="shared" si="3"/>
        <v>1.77</v>
      </c>
      <c r="R112" s="146">
        <f t="shared" si="3"/>
        <v>2.1</v>
      </c>
      <c r="S112" s="146">
        <f t="shared" si="3"/>
        <v>2.15</v>
      </c>
      <c r="T112" s="146">
        <f t="shared" si="3"/>
        <v>2.44</v>
      </c>
      <c r="U112" s="146">
        <f t="shared" si="3"/>
        <v>2.2000000000000002</v>
      </c>
      <c r="V112" s="146">
        <f t="shared" si="3"/>
        <v>2.67</v>
      </c>
      <c r="W112" s="146">
        <f t="shared" si="3"/>
        <v>2.75</v>
      </c>
      <c r="X112" s="146">
        <f t="shared" si="3"/>
        <v>3.1313131313131315</v>
      </c>
      <c r="Y112" s="146">
        <f t="shared" si="3"/>
        <v>2.7525773195876289</v>
      </c>
      <c r="Z112" s="146">
        <f t="shared" si="3"/>
        <v>3.236559139784946</v>
      </c>
      <c r="AA112" s="146">
        <f t="shared" si="3"/>
        <v>3.7011494252873565</v>
      </c>
      <c r="AB112" s="146">
        <f t="shared" si="3"/>
        <v>4.1333333333333337</v>
      </c>
      <c r="AC112" s="146">
        <f t="shared" si="3"/>
        <v>3.375</v>
      </c>
      <c r="AD112" s="146">
        <f t="shared" si="3"/>
        <v>4.520833333333333</v>
      </c>
      <c r="AE112" s="146">
        <f t="shared" si="3"/>
        <v>4.8076923076923075</v>
      </c>
      <c r="AF112" s="146">
        <f t="shared" si="3"/>
        <v>3.0833333333333335</v>
      </c>
      <c r="AG112" s="146">
        <f t="shared" si="3"/>
        <v>4.5</v>
      </c>
      <c r="AH112" s="146">
        <f t="shared" si="3"/>
        <v>5.25</v>
      </c>
      <c r="AI112" s="146" t="e">
        <f t="shared" si="3"/>
        <v>#DIV/0!</v>
      </c>
    </row>
    <row r="113" spans="1:37" x14ac:dyDescent="0.25"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</row>
    <row r="114" spans="1:37" x14ac:dyDescent="0.25">
      <c r="A114" t="s">
        <v>470</v>
      </c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>
        <f>AA106*36-(AA110*9)</f>
        <v>234</v>
      </c>
      <c r="AB114" s="149">
        <f>AB106*36-(AB110*8)</f>
        <v>220</v>
      </c>
      <c r="AC114" s="149">
        <f>AC106*36-(AC110*7)</f>
        <v>792</v>
      </c>
      <c r="AD114" s="149">
        <f>AD106*36-(AD110*6)</f>
        <v>426</v>
      </c>
      <c r="AE114" s="149">
        <f>AE106*36-(AE110*5)</f>
        <v>311</v>
      </c>
      <c r="AF114" s="149"/>
      <c r="AG114" s="149"/>
      <c r="AH114" s="149"/>
      <c r="AI114" s="149"/>
    </row>
    <row r="115" spans="1:37" x14ac:dyDescent="0.25"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  <c r="AG115" s="149"/>
      <c r="AH115" s="149"/>
      <c r="AI115" s="149"/>
    </row>
    <row r="118" spans="1:37" x14ac:dyDescent="0.25">
      <c r="I118" s="146">
        <v>5</v>
      </c>
      <c r="AA118">
        <v>-81</v>
      </c>
      <c r="AB118">
        <v>560</v>
      </c>
      <c r="AC118">
        <v>747</v>
      </c>
      <c r="AD118">
        <v>354</v>
      </c>
      <c r="AE118">
        <v>463</v>
      </c>
      <c r="AJ118">
        <v>2043</v>
      </c>
      <c r="AK118">
        <v>11</v>
      </c>
    </row>
    <row r="119" spans="1:37" x14ac:dyDescent="0.25">
      <c r="I119" s="146"/>
      <c r="AA119">
        <v>-9</v>
      </c>
      <c r="AB119">
        <v>532</v>
      </c>
      <c r="AC119">
        <v>747</v>
      </c>
      <c r="AD119">
        <v>354</v>
      </c>
      <c r="AE119">
        <v>463</v>
      </c>
      <c r="AJ119">
        <v>2087</v>
      </c>
      <c r="AK119">
        <v>12</v>
      </c>
    </row>
    <row r="120" spans="1:37" x14ac:dyDescent="0.25">
      <c r="I120" s="146">
        <v>1.55</v>
      </c>
      <c r="AA120">
        <v>-18</v>
      </c>
      <c r="AB120">
        <v>524</v>
      </c>
      <c r="AC120">
        <v>761</v>
      </c>
      <c r="AD120">
        <v>420</v>
      </c>
      <c r="AE120">
        <v>399</v>
      </c>
      <c r="AJ120">
        <v>2086</v>
      </c>
      <c r="AK120">
        <v>13</v>
      </c>
    </row>
    <row r="121" spans="1:37" x14ac:dyDescent="0.25">
      <c r="AA121">
        <v>-27</v>
      </c>
      <c r="AB121">
        <v>532</v>
      </c>
      <c r="AC121">
        <v>747</v>
      </c>
      <c r="AD121">
        <v>408</v>
      </c>
      <c r="AE121">
        <v>399</v>
      </c>
      <c r="AJ121">
        <v>2059</v>
      </c>
      <c r="AK121">
        <v>14</v>
      </c>
    </row>
    <row r="122" spans="1:37" x14ac:dyDescent="0.25">
      <c r="AA122">
        <v>-27</v>
      </c>
      <c r="AB122">
        <v>500</v>
      </c>
      <c r="AC122">
        <v>805</v>
      </c>
      <c r="AD122">
        <v>414</v>
      </c>
      <c r="AE122">
        <v>410</v>
      </c>
      <c r="AJ122">
        <v>2102</v>
      </c>
      <c r="AK122">
        <v>16</v>
      </c>
    </row>
  </sheetData>
  <pageMargins left="0.7" right="0.7" top="0.75" bottom="0.75" header="0.3" footer="0.3"/>
  <ignoredErrors>
    <ignoredError sqref="AA110 AB110:AI110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"/>
  <sheetViews>
    <sheetView topLeftCell="A13" zoomScaleNormal="100" workbookViewId="0">
      <selection activeCell="D174" sqref="D174"/>
    </sheetView>
  </sheetViews>
  <sheetFormatPr defaultRowHeight="15" x14ac:dyDescent="0.25"/>
  <sheetData>
    <row r="1" spans="1:8" x14ac:dyDescent="0.25">
      <c r="A1" s="179" t="s">
        <v>1</v>
      </c>
      <c r="B1" s="179" t="s">
        <v>0</v>
      </c>
      <c r="D1" s="179" t="s">
        <v>218</v>
      </c>
      <c r="E1" s="179">
        <v>9</v>
      </c>
      <c r="G1" s="179" t="s">
        <v>95</v>
      </c>
      <c r="H1" s="179">
        <v>9</v>
      </c>
    </row>
    <row r="2" spans="1:8" x14ac:dyDescent="0.25">
      <c r="A2" s="179" t="s">
        <v>2</v>
      </c>
      <c r="B2" s="179">
        <v>9</v>
      </c>
      <c r="D2" s="179" t="s">
        <v>47</v>
      </c>
      <c r="E2" s="179">
        <v>9</v>
      </c>
      <c r="G2" s="179" t="s">
        <v>96</v>
      </c>
      <c r="H2" s="179">
        <v>9</v>
      </c>
    </row>
    <row r="3" spans="1:8" x14ac:dyDescent="0.25">
      <c r="A3" s="179" t="s">
        <v>4</v>
      </c>
      <c r="B3" s="179">
        <v>8</v>
      </c>
      <c r="D3" s="179" t="s">
        <v>48</v>
      </c>
      <c r="E3" s="179">
        <v>9</v>
      </c>
      <c r="G3" s="179" t="s">
        <v>97</v>
      </c>
      <c r="H3" s="179">
        <v>7</v>
      </c>
    </row>
    <row r="4" spans="1:8" x14ac:dyDescent="0.25">
      <c r="A4" s="179" t="s">
        <v>5</v>
      </c>
      <c r="B4" s="179">
        <v>9</v>
      </c>
      <c r="D4" s="179" t="s">
        <v>49</v>
      </c>
      <c r="E4" s="179">
        <v>9</v>
      </c>
      <c r="G4" s="179" t="s">
        <v>99</v>
      </c>
      <c r="H4" s="179">
        <v>8</v>
      </c>
    </row>
    <row r="5" spans="1:8" x14ac:dyDescent="0.25">
      <c r="A5" s="179" t="s">
        <v>6</v>
      </c>
      <c r="B5" s="179">
        <v>8</v>
      </c>
      <c r="D5" s="179" t="s">
        <v>50</v>
      </c>
      <c r="E5" s="179">
        <v>10</v>
      </c>
      <c r="G5" s="179" t="s">
        <v>100</v>
      </c>
      <c r="H5" s="179">
        <v>9</v>
      </c>
    </row>
    <row r="6" spans="1:8" x14ac:dyDescent="0.25">
      <c r="A6" s="179" t="s">
        <v>7</v>
      </c>
      <c r="B6" s="179">
        <v>9</v>
      </c>
      <c r="D6" s="179" t="s">
        <v>220</v>
      </c>
      <c r="E6" s="179">
        <v>8</v>
      </c>
      <c r="G6" s="179" t="s">
        <v>101</v>
      </c>
      <c r="H6" s="179">
        <v>9</v>
      </c>
    </row>
    <row r="7" spans="1:8" x14ac:dyDescent="0.25">
      <c r="A7" s="179" t="s">
        <v>8</v>
      </c>
      <c r="B7" s="179">
        <v>10</v>
      </c>
      <c r="D7" s="179" t="s">
        <v>219</v>
      </c>
      <c r="E7" s="179">
        <v>9</v>
      </c>
      <c r="G7" s="179" t="s">
        <v>102</v>
      </c>
      <c r="H7" s="179">
        <v>9</v>
      </c>
    </row>
    <row r="8" spans="1:8" x14ac:dyDescent="0.25">
      <c r="A8" s="179" t="s">
        <v>9</v>
      </c>
      <c r="B8" s="179">
        <v>10</v>
      </c>
      <c r="D8" s="179" t="s">
        <v>223</v>
      </c>
      <c r="E8" s="179">
        <v>8</v>
      </c>
      <c r="G8" s="179" t="s">
        <v>104</v>
      </c>
      <c r="H8" s="179">
        <v>8</v>
      </c>
    </row>
    <row r="9" spans="1:8" x14ac:dyDescent="0.25">
      <c r="A9" s="179" t="s">
        <v>10</v>
      </c>
      <c r="B9" s="179">
        <v>9</v>
      </c>
      <c r="D9" s="179" t="s">
        <v>221</v>
      </c>
      <c r="E9" s="179">
        <v>8</v>
      </c>
      <c r="G9" s="179" t="s">
        <v>105</v>
      </c>
      <c r="H9" s="179">
        <v>9</v>
      </c>
    </row>
    <row r="10" spans="1:8" x14ac:dyDescent="0.25">
      <c r="A10" s="179" t="s">
        <v>202</v>
      </c>
      <c r="B10" s="179">
        <v>9</v>
      </c>
      <c r="D10" s="179" t="s">
        <v>222</v>
      </c>
      <c r="E10" s="179">
        <v>8</v>
      </c>
      <c r="G10" s="179" t="s">
        <v>106</v>
      </c>
      <c r="H10" s="179">
        <v>9</v>
      </c>
    </row>
    <row r="11" spans="1:8" x14ac:dyDescent="0.25">
      <c r="A11" s="179" t="s">
        <v>203</v>
      </c>
      <c r="B11" s="179">
        <v>9</v>
      </c>
      <c r="D11" s="179" t="s">
        <v>224</v>
      </c>
      <c r="E11" s="179">
        <v>9</v>
      </c>
      <c r="G11" s="179" t="s">
        <v>107</v>
      </c>
      <c r="H11" s="179">
        <v>10</v>
      </c>
    </row>
    <row r="12" spans="1:8" x14ac:dyDescent="0.25">
      <c r="A12" s="179" t="s">
        <v>204</v>
      </c>
      <c r="B12" s="179">
        <v>8</v>
      </c>
      <c r="D12" s="179" t="s">
        <v>225</v>
      </c>
      <c r="E12" s="179">
        <v>9</v>
      </c>
      <c r="G12" s="179" t="s">
        <v>108</v>
      </c>
      <c r="H12" s="179">
        <v>9</v>
      </c>
    </row>
    <row r="13" spans="1:8" x14ac:dyDescent="0.25">
      <c r="A13" s="179" t="s">
        <v>205</v>
      </c>
      <c r="B13" s="179">
        <v>8</v>
      </c>
      <c r="D13" s="179" t="s">
        <v>226</v>
      </c>
      <c r="E13" s="179">
        <v>9</v>
      </c>
      <c r="G13" s="179" t="s">
        <v>109</v>
      </c>
      <c r="H13" s="179">
        <v>9</v>
      </c>
    </row>
    <row r="14" spans="1:8" x14ac:dyDescent="0.25">
      <c r="A14" s="179" t="s">
        <v>206</v>
      </c>
      <c r="B14" s="179">
        <v>9</v>
      </c>
      <c r="D14" s="179" t="s">
        <v>180</v>
      </c>
      <c r="E14" s="179">
        <v>10</v>
      </c>
      <c r="G14" s="179" t="s">
        <v>110</v>
      </c>
      <c r="H14" s="179">
        <v>9</v>
      </c>
    </row>
    <row r="15" spans="1:8" x14ac:dyDescent="0.25">
      <c r="A15" s="179" t="s">
        <v>207</v>
      </c>
      <c r="B15" s="179">
        <v>8</v>
      </c>
      <c r="D15" s="179" t="s">
        <v>229</v>
      </c>
      <c r="E15" s="179">
        <v>8</v>
      </c>
      <c r="G15" s="179" t="s">
        <v>111</v>
      </c>
      <c r="H15" s="179">
        <v>9</v>
      </c>
    </row>
    <row r="16" spans="1:8" x14ac:dyDescent="0.25">
      <c r="A16" s="179" t="s">
        <v>170</v>
      </c>
      <c r="B16" s="179">
        <v>10</v>
      </c>
      <c r="D16" s="179" t="s">
        <v>98</v>
      </c>
      <c r="E16" s="179">
        <v>9</v>
      </c>
      <c r="G16" s="179" t="s">
        <v>112</v>
      </c>
      <c r="H16" s="179">
        <v>10</v>
      </c>
    </row>
    <row r="17" spans="1:8" x14ac:dyDescent="0.25">
      <c r="A17" s="179" t="s">
        <v>208</v>
      </c>
      <c r="B17" s="179">
        <v>8</v>
      </c>
      <c r="D17" s="179" t="s">
        <v>227</v>
      </c>
      <c r="E17" s="179">
        <v>9</v>
      </c>
      <c r="G17" s="179" t="s">
        <v>113</v>
      </c>
      <c r="H17" s="179">
        <v>9</v>
      </c>
    </row>
    <row r="18" spans="1:8" x14ac:dyDescent="0.25">
      <c r="A18" s="179" t="s">
        <v>171</v>
      </c>
      <c r="B18" s="179">
        <v>10</v>
      </c>
      <c r="D18" s="179" t="s">
        <v>228</v>
      </c>
      <c r="E18" s="179">
        <v>9</v>
      </c>
      <c r="G18" s="179" t="s">
        <v>114</v>
      </c>
      <c r="H18" s="179">
        <v>10</v>
      </c>
    </row>
    <row r="19" spans="1:8" x14ac:dyDescent="0.25">
      <c r="A19" s="179" t="s">
        <v>22</v>
      </c>
      <c r="B19" s="179">
        <v>9</v>
      </c>
      <c r="D19" s="179" t="s">
        <v>63</v>
      </c>
      <c r="E19" s="179">
        <v>10</v>
      </c>
      <c r="G19" s="179" t="s">
        <v>115</v>
      </c>
      <c r="H19" s="179">
        <v>9</v>
      </c>
    </row>
    <row r="20" spans="1:8" x14ac:dyDescent="0.25">
      <c r="A20" s="179" t="s">
        <v>23</v>
      </c>
      <c r="B20" s="179">
        <v>9</v>
      </c>
      <c r="D20" s="179" t="s">
        <v>64</v>
      </c>
      <c r="E20" s="179">
        <v>10</v>
      </c>
      <c r="G20" s="179" t="s">
        <v>116</v>
      </c>
      <c r="H20" s="179">
        <v>8</v>
      </c>
    </row>
    <row r="21" spans="1:8" x14ac:dyDescent="0.25">
      <c r="A21" s="179" t="s">
        <v>24</v>
      </c>
      <c r="B21" s="179">
        <v>9</v>
      </c>
      <c r="D21" s="179" t="s">
        <v>65</v>
      </c>
      <c r="E21" s="179">
        <v>9</v>
      </c>
      <c r="G21" s="179" t="s">
        <v>117</v>
      </c>
      <c r="H21" s="179">
        <v>9</v>
      </c>
    </row>
    <row r="22" spans="1:8" x14ac:dyDescent="0.25">
      <c r="A22" s="179" t="s">
        <v>25</v>
      </c>
      <c r="B22" s="179">
        <v>8</v>
      </c>
      <c r="D22" s="179" t="s">
        <v>66</v>
      </c>
      <c r="E22" s="179">
        <v>9</v>
      </c>
      <c r="G22" s="179" t="s">
        <v>119</v>
      </c>
      <c r="H22" s="179">
        <v>9</v>
      </c>
    </row>
    <row r="23" spans="1:8" x14ac:dyDescent="0.25">
      <c r="A23" s="179" t="s">
        <v>26</v>
      </c>
      <c r="B23" s="179">
        <v>8</v>
      </c>
      <c r="D23" s="179" t="s">
        <v>67</v>
      </c>
      <c r="E23" s="179">
        <v>9</v>
      </c>
      <c r="G23" s="179" t="s">
        <v>120</v>
      </c>
      <c r="H23" s="179">
        <v>9</v>
      </c>
    </row>
    <row r="24" spans="1:8" x14ac:dyDescent="0.25">
      <c r="A24" s="179" t="s">
        <v>27</v>
      </c>
      <c r="B24" s="179">
        <v>9</v>
      </c>
      <c r="D24" s="179" t="s">
        <v>68</v>
      </c>
      <c r="E24" s="179">
        <v>9</v>
      </c>
      <c r="G24" s="179" t="s">
        <v>121</v>
      </c>
      <c r="H24" s="179">
        <v>7</v>
      </c>
    </row>
    <row r="25" spans="1:8" x14ac:dyDescent="0.25">
      <c r="A25" s="179" t="s">
        <v>28</v>
      </c>
      <c r="B25" s="179">
        <v>9</v>
      </c>
      <c r="D25" s="179" t="s">
        <v>69</v>
      </c>
      <c r="E25" s="179">
        <v>9</v>
      </c>
      <c r="G25" s="179" t="s">
        <v>122</v>
      </c>
      <c r="H25" s="179">
        <v>10</v>
      </c>
    </row>
    <row r="26" spans="1:8" x14ac:dyDescent="0.25">
      <c r="A26" s="179" t="s">
        <v>29</v>
      </c>
      <c r="B26" s="179">
        <v>8</v>
      </c>
      <c r="D26" s="179" t="s">
        <v>70</v>
      </c>
      <c r="E26" s="179">
        <v>9</v>
      </c>
      <c r="G26" s="179" t="s">
        <v>123</v>
      </c>
      <c r="H26" s="179">
        <v>10</v>
      </c>
    </row>
    <row r="27" spans="1:8" x14ac:dyDescent="0.25">
      <c r="A27" s="179" t="s">
        <v>30</v>
      </c>
      <c r="B27" s="179">
        <v>9</v>
      </c>
      <c r="D27" s="179" t="s">
        <v>71</v>
      </c>
      <c r="E27" s="179">
        <v>8</v>
      </c>
      <c r="G27" s="179" t="s">
        <v>125</v>
      </c>
      <c r="H27" s="179">
        <v>10</v>
      </c>
    </row>
    <row r="28" spans="1:8" x14ac:dyDescent="0.25">
      <c r="A28" s="179" t="s">
        <v>31</v>
      </c>
      <c r="B28" s="179">
        <v>8</v>
      </c>
      <c r="D28" s="179" t="s">
        <v>72</v>
      </c>
      <c r="E28" s="179">
        <v>9</v>
      </c>
      <c r="G28" s="179" t="s">
        <v>124</v>
      </c>
      <c r="H28" s="179">
        <v>9</v>
      </c>
    </row>
    <row r="29" spans="1:8" x14ac:dyDescent="0.25">
      <c r="A29" s="179" t="s">
        <v>32</v>
      </c>
      <c r="B29" s="179">
        <v>8</v>
      </c>
      <c r="D29" s="179" t="s">
        <v>73</v>
      </c>
      <c r="E29" s="179">
        <v>10</v>
      </c>
      <c r="G29" s="179" t="s">
        <v>126</v>
      </c>
      <c r="H29" s="179">
        <v>10</v>
      </c>
    </row>
    <row r="30" spans="1:8" x14ac:dyDescent="0.25">
      <c r="A30" s="179" t="s">
        <v>33</v>
      </c>
      <c r="B30" s="179">
        <v>8</v>
      </c>
      <c r="D30" s="179" t="s">
        <v>74</v>
      </c>
      <c r="E30" s="179">
        <v>10</v>
      </c>
      <c r="G30" s="179" t="s">
        <v>127</v>
      </c>
      <c r="H30" s="179">
        <v>10</v>
      </c>
    </row>
    <row r="31" spans="1:8" x14ac:dyDescent="0.25">
      <c r="A31" s="179" t="s">
        <v>34</v>
      </c>
      <c r="B31" s="179">
        <v>9</v>
      </c>
      <c r="D31" s="179" t="s">
        <v>75</v>
      </c>
      <c r="E31" s="179">
        <v>9</v>
      </c>
      <c r="G31" s="179" t="s">
        <v>128</v>
      </c>
      <c r="H31" s="179">
        <v>9</v>
      </c>
    </row>
    <row r="32" spans="1:8" x14ac:dyDescent="0.25">
      <c r="A32" s="179" t="s">
        <v>35</v>
      </c>
      <c r="B32" s="179">
        <v>9</v>
      </c>
      <c r="D32" s="179" t="s">
        <v>76</v>
      </c>
      <c r="E32" s="179">
        <v>9</v>
      </c>
      <c r="G32" s="179" t="s">
        <v>129</v>
      </c>
      <c r="H32" s="179">
        <v>10</v>
      </c>
    </row>
    <row r="33" spans="1:8" x14ac:dyDescent="0.25">
      <c r="A33" s="179" t="s">
        <v>36</v>
      </c>
      <c r="B33" s="179">
        <v>9</v>
      </c>
      <c r="D33" s="179" t="s">
        <v>77</v>
      </c>
      <c r="E33" s="179">
        <v>8</v>
      </c>
      <c r="G33" s="179" t="s">
        <v>130</v>
      </c>
      <c r="H33" s="179">
        <v>10</v>
      </c>
    </row>
    <row r="34" spans="1:8" x14ac:dyDescent="0.25">
      <c r="A34" s="179" t="s">
        <v>172</v>
      </c>
      <c r="B34" s="179">
        <v>10</v>
      </c>
      <c r="D34" s="179" t="s">
        <v>78</v>
      </c>
      <c r="E34" s="179">
        <v>9</v>
      </c>
      <c r="G34" s="179" t="s">
        <v>131</v>
      </c>
      <c r="H34" s="179">
        <v>9</v>
      </c>
    </row>
    <row r="35" spans="1:8" x14ac:dyDescent="0.25">
      <c r="A35" s="179" t="s">
        <v>209</v>
      </c>
      <c r="B35" s="179">
        <v>9</v>
      </c>
      <c r="D35" s="179" t="s">
        <v>79</v>
      </c>
      <c r="E35" s="179">
        <v>10</v>
      </c>
      <c r="G35" s="179" t="s">
        <v>132</v>
      </c>
      <c r="H35" s="179">
        <v>9</v>
      </c>
    </row>
    <row r="36" spans="1:8" x14ac:dyDescent="0.25">
      <c r="A36" s="179" t="s">
        <v>210</v>
      </c>
      <c r="B36" s="179">
        <v>8</v>
      </c>
      <c r="D36" s="179" t="s">
        <v>80</v>
      </c>
      <c r="E36" s="179">
        <v>8</v>
      </c>
      <c r="G36" s="179" t="s">
        <v>133</v>
      </c>
      <c r="H36" s="179">
        <v>9</v>
      </c>
    </row>
    <row r="37" spans="1:8" x14ac:dyDescent="0.25">
      <c r="A37" s="179" t="s">
        <v>173</v>
      </c>
      <c r="B37" s="179">
        <v>10</v>
      </c>
      <c r="D37" s="179" t="s">
        <v>81</v>
      </c>
      <c r="E37" s="179">
        <v>9</v>
      </c>
      <c r="G37" s="179" t="s">
        <v>134</v>
      </c>
      <c r="H37" s="179">
        <v>9</v>
      </c>
    </row>
    <row r="38" spans="1:8" x14ac:dyDescent="0.25">
      <c r="A38" s="179" t="s">
        <v>211</v>
      </c>
      <c r="B38" s="179">
        <v>8</v>
      </c>
      <c r="D38" s="179" t="s">
        <v>82</v>
      </c>
      <c r="E38" s="179">
        <v>9</v>
      </c>
      <c r="G38" s="179" t="s">
        <v>135</v>
      </c>
      <c r="H38" s="179">
        <v>9</v>
      </c>
    </row>
    <row r="39" spans="1:8" x14ac:dyDescent="0.25">
      <c r="A39" s="179" t="s">
        <v>174</v>
      </c>
      <c r="B39" s="179">
        <v>10</v>
      </c>
      <c r="D39" s="179" t="s">
        <v>83</v>
      </c>
      <c r="E39" s="179">
        <v>9</v>
      </c>
      <c r="G39" s="179" t="s">
        <v>136</v>
      </c>
      <c r="H39" s="179">
        <v>10</v>
      </c>
    </row>
    <row r="40" spans="1:8" x14ac:dyDescent="0.25">
      <c r="A40" s="179" t="s">
        <v>175</v>
      </c>
      <c r="B40" s="179">
        <v>10</v>
      </c>
      <c r="D40" s="179" t="s">
        <v>84</v>
      </c>
      <c r="E40" s="179">
        <v>10</v>
      </c>
      <c r="G40" s="179" t="s">
        <v>137</v>
      </c>
      <c r="H40" s="179">
        <v>9</v>
      </c>
    </row>
    <row r="41" spans="1:8" x14ac:dyDescent="0.25">
      <c r="A41" s="179" t="s">
        <v>212</v>
      </c>
      <c r="B41" s="179">
        <v>9</v>
      </c>
      <c r="D41" s="179" t="s">
        <v>85</v>
      </c>
      <c r="E41" s="179">
        <v>9</v>
      </c>
      <c r="G41" s="179" t="s">
        <v>138</v>
      </c>
      <c r="H41" s="179">
        <v>7</v>
      </c>
    </row>
    <row r="42" spans="1:8" x14ac:dyDescent="0.25">
      <c r="A42" s="179" t="s">
        <v>215</v>
      </c>
      <c r="B42" s="179">
        <v>8</v>
      </c>
      <c r="D42" s="179" t="s">
        <v>86</v>
      </c>
      <c r="E42" s="179">
        <v>9</v>
      </c>
      <c r="G42" s="179" t="s">
        <v>139</v>
      </c>
      <c r="H42" s="179">
        <v>7</v>
      </c>
    </row>
    <row r="43" spans="1:8" x14ac:dyDescent="0.25">
      <c r="A43" s="179" t="s">
        <v>213</v>
      </c>
      <c r="B43" s="179">
        <v>9</v>
      </c>
      <c r="D43" s="179" t="s">
        <v>87</v>
      </c>
      <c r="E43" s="179">
        <v>9</v>
      </c>
      <c r="G43" s="179" t="s">
        <v>140</v>
      </c>
      <c r="H43" s="179">
        <v>10</v>
      </c>
    </row>
    <row r="44" spans="1:8" x14ac:dyDescent="0.25">
      <c r="A44" s="179" t="s">
        <v>176</v>
      </c>
      <c r="B44" s="179">
        <v>10</v>
      </c>
      <c r="D44" s="179" t="s">
        <v>88</v>
      </c>
      <c r="E44" s="179">
        <v>8</v>
      </c>
      <c r="G44" s="179" t="s">
        <v>141</v>
      </c>
      <c r="H44" s="179">
        <v>7</v>
      </c>
    </row>
    <row r="45" spans="1:8" x14ac:dyDescent="0.25">
      <c r="A45" s="179" t="s">
        <v>214</v>
      </c>
      <c r="B45" s="179">
        <v>9</v>
      </c>
      <c r="D45" s="179" t="s">
        <v>89</v>
      </c>
      <c r="E45" s="179">
        <v>10</v>
      </c>
      <c r="G45" s="179" t="s">
        <v>143</v>
      </c>
      <c r="H45" s="179">
        <v>8</v>
      </c>
    </row>
    <row r="46" spans="1:8" x14ac:dyDescent="0.25">
      <c r="A46" s="179" t="s">
        <v>216</v>
      </c>
      <c r="B46" s="179">
        <v>8</v>
      </c>
      <c r="D46" s="179" t="s">
        <v>90</v>
      </c>
      <c r="E46" s="179">
        <v>8</v>
      </c>
      <c r="G46" s="179" t="s">
        <v>142</v>
      </c>
      <c r="H46" s="179">
        <v>9</v>
      </c>
    </row>
    <row r="47" spans="1:8" x14ac:dyDescent="0.25">
      <c r="A47" s="179" t="s">
        <v>177</v>
      </c>
      <c r="B47" s="179">
        <v>10</v>
      </c>
      <c r="D47" s="179" t="s">
        <v>91</v>
      </c>
      <c r="E47" s="179">
        <v>8</v>
      </c>
      <c r="G47" s="179" t="s">
        <v>144</v>
      </c>
      <c r="H47" s="179">
        <v>9</v>
      </c>
    </row>
    <row r="48" spans="1:8" x14ac:dyDescent="0.25">
      <c r="A48" s="179" t="s">
        <v>217</v>
      </c>
      <c r="B48" s="179">
        <v>9</v>
      </c>
      <c r="D48" s="179" t="s">
        <v>92</v>
      </c>
      <c r="E48" s="179">
        <v>8</v>
      </c>
      <c r="G48" s="179" t="s">
        <v>145</v>
      </c>
      <c r="H48" s="179">
        <v>8</v>
      </c>
    </row>
    <row r="49" spans="1:8" x14ac:dyDescent="0.25">
      <c r="A49" s="179" t="s">
        <v>178</v>
      </c>
      <c r="B49" s="179">
        <v>10</v>
      </c>
      <c r="D49" s="179" t="s">
        <v>93</v>
      </c>
      <c r="E49" s="179">
        <v>10</v>
      </c>
      <c r="G49" s="179" t="s">
        <v>146</v>
      </c>
      <c r="H49" s="179">
        <v>10</v>
      </c>
    </row>
    <row r="50" spans="1:8" x14ac:dyDescent="0.25">
      <c r="A50" s="179" t="s">
        <v>179</v>
      </c>
      <c r="B50" s="179">
        <v>10</v>
      </c>
      <c r="D50" s="179" t="s">
        <v>94</v>
      </c>
      <c r="E50" s="179">
        <v>9</v>
      </c>
      <c r="G50" s="179" t="s">
        <v>147</v>
      </c>
      <c r="H50" s="179">
        <v>9</v>
      </c>
    </row>
    <row r="51" spans="1:8" x14ac:dyDescent="0.25">
      <c r="A51" s="179" t="s">
        <v>148</v>
      </c>
      <c r="B51" s="179">
        <v>10</v>
      </c>
      <c r="D51" s="179" t="s">
        <v>238</v>
      </c>
      <c r="E51" s="179">
        <v>8</v>
      </c>
      <c r="G51" s="179" t="s">
        <v>291</v>
      </c>
      <c r="H51" s="179">
        <v>8</v>
      </c>
    </row>
    <row r="52" spans="1:8" x14ac:dyDescent="0.25">
      <c r="A52" s="179" t="s">
        <v>149</v>
      </c>
      <c r="B52" s="179">
        <v>9</v>
      </c>
      <c r="D52" s="179" t="s">
        <v>239</v>
      </c>
      <c r="E52" s="179">
        <v>10</v>
      </c>
      <c r="G52" s="179" t="s">
        <v>292</v>
      </c>
      <c r="H52" s="179">
        <v>8</v>
      </c>
    </row>
    <row r="53" spans="1:8" x14ac:dyDescent="0.25">
      <c r="A53" s="179" t="s">
        <v>150</v>
      </c>
      <c r="B53" s="179">
        <v>8</v>
      </c>
      <c r="D53" s="179" t="s">
        <v>240</v>
      </c>
      <c r="E53" s="179">
        <v>10</v>
      </c>
      <c r="G53" s="179" t="s">
        <v>293</v>
      </c>
      <c r="H53" s="179">
        <v>8</v>
      </c>
    </row>
    <row r="54" spans="1:8" x14ac:dyDescent="0.25">
      <c r="A54" s="179" t="s">
        <v>151</v>
      </c>
      <c r="B54" s="179">
        <v>7</v>
      </c>
      <c r="D54" s="179" t="s">
        <v>241</v>
      </c>
      <c r="E54" s="179">
        <v>10</v>
      </c>
      <c r="G54" s="179" t="s">
        <v>294</v>
      </c>
      <c r="H54" s="179">
        <v>8</v>
      </c>
    </row>
    <row r="55" spans="1:8" x14ac:dyDescent="0.25">
      <c r="A55" s="179" t="s">
        <v>230</v>
      </c>
      <c r="B55" s="179">
        <v>10</v>
      </c>
      <c r="D55" s="179" t="s">
        <v>242</v>
      </c>
      <c r="E55" s="179">
        <v>9</v>
      </c>
      <c r="G55" s="179" t="s">
        <v>295</v>
      </c>
      <c r="H55" s="179">
        <v>10</v>
      </c>
    </row>
    <row r="56" spans="1:8" x14ac:dyDescent="0.25">
      <c r="A56" s="179" t="s">
        <v>153</v>
      </c>
      <c r="B56" s="179">
        <v>8</v>
      </c>
      <c r="D56" s="179" t="s">
        <v>243</v>
      </c>
      <c r="E56" s="179">
        <v>7</v>
      </c>
      <c r="G56" s="179" t="s">
        <v>296</v>
      </c>
      <c r="H56" s="179">
        <v>8</v>
      </c>
    </row>
    <row r="57" spans="1:8" x14ac:dyDescent="0.25">
      <c r="A57" s="179" t="s">
        <v>154</v>
      </c>
      <c r="B57" s="179">
        <v>9</v>
      </c>
      <c r="D57" s="179" t="s">
        <v>244</v>
      </c>
      <c r="E57" s="179">
        <v>9</v>
      </c>
      <c r="G57" s="179" t="s">
        <v>297</v>
      </c>
      <c r="H57" s="179">
        <v>9</v>
      </c>
    </row>
    <row r="58" spans="1:8" x14ac:dyDescent="0.25">
      <c r="A58" s="179" t="s">
        <v>155</v>
      </c>
      <c r="B58" s="179">
        <v>9</v>
      </c>
      <c r="D58" s="179" t="s">
        <v>245</v>
      </c>
      <c r="E58" s="179">
        <v>8</v>
      </c>
      <c r="G58" s="179" t="s">
        <v>298</v>
      </c>
      <c r="H58" s="179">
        <v>9</v>
      </c>
    </row>
    <row r="59" spans="1:8" x14ac:dyDescent="0.25">
      <c r="A59" s="179" t="s">
        <v>156</v>
      </c>
      <c r="B59" s="179">
        <v>9</v>
      </c>
      <c r="D59" s="179" t="s">
        <v>246</v>
      </c>
      <c r="E59" s="179">
        <v>10</v>
      </c>
      <c r="G59" s="179" t="s">
        <v>299</v>
      </c>
      <c r="H59" s="179">
        <v>9</v>
      </c>
    </row>
    <row r="60" spans="1:8" x14ac:dyDescent="0.25">
      <c r="A60" s="179" t="s">
        <v>157</v>
      </c>
      <c r="B60" s="179">
        <v>8</v>
      </c>
      <c r="D60" s="179" t="s">
        <v>247</v>
      </c>
      <c r="E60" s="179">
        <v>8</v>
      </c>
      <c r="G60" s="179" t="s">
        <v>300</v>
      </c>
      <c r="H60" s="179">
        <v>10</v>
      </c>
    </row>
    <row r="61" spans="1:8" x14ac:dyDescent="0.25">
      <c r="A61" s="179" t="s">
        <v>158</v>
      </c>
      <c r="B61" s="179">
        <v>10</v>
      </c>
      <c r="D61" s="179" t="s">
        <v>248</v>
      </c>
      <c r="E61" s="179">
        <v>7</v>
      </c>
      <c r="G61" s="179" t="s">
        <v>301</v>
      </c>
      <c r="H61" s="179">
        <v>9</v>
      </c>
    </row>
    <row r="62" spans="1:8" x14ac:dyDescent="0.25">
      <c r="A62" s="179" t="s">
        <v>159</v>
      </c>
      <c r="B62" s="179">
        <v>7</v>
      </c>
      <c r="D62" s="179" t="s">
        <v>249</v>
      </c>
      <c r="E62" s="179">
        <v>7</v>
      </c>
      <c r="G62" s="179" t="s">
        <v>306</v>
      </c>
      <c r="H62" s="179">
        <v>7</v>
      </c>
    </row>
    <row r="63" spans="1:8" x14ac:dyDescent="0.25">
      <c r="A63" s="179" t="s">
        <v>160</v>
      </c>
      <c r="B63" s="179">
        <v>9</v>
      </c>
      <c r="D63" s="179" t="s">
        <v>250</v>
      </c>
      <c r="E63" s="179">
        <v>9</v>
      </c>
      <c r="G63" s="179" t="s">
        <v>307</v>
      </c>
      <c r="H63" s="179">
        <v>9</v>
      </c>
    </row>
    <row r="64" spans="1:8" x14ac:dyDescent="0.25">
      <c r="A64" s="179" t="s">
        <v>161</v>
      </c>
      <c r="B64" s="179">
        <v>10</v>
      </c>
      <c r="D64" s="179" t="s">
        <v>251</v>
      </c>
      <c r="E64" s="179">
        <v>8</v>
      </c>
      <c r="G64" s="179" t="s">
        <v>308</v>
      </c>
      <c r="H64" s="179">
        <v>9</v>
      </c>
    </row>
    <row r="65" spans="1:8" x14ac:dyDescent="0.25">
      <c r="A65" s="179" t="s">
        <v>162</v>
      </c>
      <c r="B65" s="179">
        <v>9</v>
      </c>
      <c r="D65" s="179" t="s">
        <v>252</v>
      </c>
      <c r="E65" s="179">
        <v>9</v>
      </c>
      <c r="G65" s="179" t="s">
        <v>309</v>
      </c>
      <c r="H65" s="179">
        <v>9</v>
      </c>
    </row>
    <row r="66" spans="1:8" x14ac:dyDescent="0.25">
      <c r="A66" s="179" t="s">
        <v>163</v>
      </c>
      <c r="B66" s="179">
        <v>10</v>
      </c>
      <c r="D66" s="179" t="s">
        <v>253</v>
      </c>
      <c r="E66" s="179">
        <v>10</v>
      </c>
      <c r="G66" s="179" t="s">
        <v>310</v>
      </c>
      <c r="H66" s="179">
        <v>10</v>
      </c>
    </row>
    <row r="67" spans="1:8" x14ac:dyDescent="0.25">
      <c r="A67" s="179" t="s">
        <v>164</v>
      </c>
      <c r="B67" s="179">
        <v>9</v>
      </c>
      <c r="D67" s="179" t="s">
        <v>254</v>
      </c>
      <c r="E67" s="179">
        <v>8</v>
      </c>
      <c r="G67" s="179" t="s">
        <v>311</v>
      </c>
      <c r="H67" s="179">
        <v>8</v>
      </c>
    </row>
    <row r="68" spans="1:8" x14ac:dyDescent="0.25">
      <c r="A68" s="179" t="s">
        <v>165</v>
      </c>
      <c r="B68" s="179">
        <v>7</v>
      </c>
      <c r="D68" s="179" t="s">
        <v>255</v>
      </c>
      <c r="E68" s="179">
        <v>9</v>
      </c>
      <c r="G68" s="179" t="s">
        <v>312</v>
      </c>
      <c r="H68" s="179">
        <v>10</v>
      </c>
    </row>
    <row r="69" spans="1:8" x14ac:dyDescent="0.25">
      <c r="A69" s="179" t="s">
        <v>166</v>
      </c>
      <c r="B69" s="179">
        <v>10</v>
      </c>
      <c r="D69" s="179" t="s">
        <v>256</v>
      </c>
      <c r="E69" s="179">
        <v>8</v>
      </c>
      <c r="G69" s="179" t="s">
        <v>313</v>
      </c>
      <c r="H69" s="179">
        <v>9</v>
      </c>
    </row>
    <row r="70" spans="1:8" x14ac:dyDescent="0.25">
      <c r="A70" s="179" t="s">
        <v>167</v>
      </c>
      <c r="B70" s="179">
        <v>10</v>
      </c>
      <c r="D70" s="179" t="s">
        <v>257</v>
      </c>
      <c r="E70" s="179">
        <v>9</v>
      </c>
      <c r="G70" s="179" t="s">
        <v>314</v>
      </c>
      <c r="H70" s="179">
        <v>10</v>
      </c>
    </row>
    <row r="71" spans="1:8" x14ac:dyDescent="0.25">
      <c r="A71" s="179" t="s">
        <v>168</v>
      </c>
      <c r="B71" s="179">
        <v>10</v>
      </c>
      <c r="D71" s="179" t="s">
        <v>258</v>
      </c>
      <c r="E71" s="179">
        <v>9</v>
      </c>
      <c r="G71" s="179" t="s">
        <v>315</v>
      </c>
      <c r="H71" s="179">
        <v>9</v>
      </c>
    </row>
    <row r="72" spans="1:8" x14ac:dyDescent="0.25">
      <c r="A72" s="179" t="s">
        <v>169</v>
      </c>
      <c r="B72" s="179">
        <v>9</v>
      </c>
      <c r="D72" s="179" t="s">
        <v>259</v>
      </c>
      <c r="E72" s="179">
        <v>8</v>
      </c>
      <c r="G72" s="179" t="s">
        <v>316</v>
      </c>
      <c r="H72" s="179">
        <v>8</v>
      </c>
    </row>
    <row r="73" spans="1:8" x14ac:dyDescent="0.25">
      <c r="A73" s="179" t="s">
        <v>181</v>
      </c>
      <c r="B73" s="179">
        <v>9</v>
      </c>
      <c r="D73" s="179" t="s">
        <v>260</v>
      </c>
      <c r="E73" s="179">
        <v>9</v>
      </c>
      <c r="G73" s="179" t="s">
        <v>317</v>
      </c>
      <c r="H73" s="179">
        <v>10</v>
      </c>
    </row>
    <row r="74" spans="1:8" x14ac:dyDescent="0.25">
      <c r="A74" s="179" t="s">
        <v>182</v>
      </c>
      <c r="B74" s="179">
        <v>8</v>
      </c>
      <c r="D74" s="179" t="s">
        <v>261</v>
      </c>
      <c r="E74" s="179">
        <v>9</v>
      </c>
      <c r="G74" s="179" t="s">
        <v>318</v>
      </c>
      <c r="H74" s="179">
        <v>10</v>
      </c>
    </row>
    <row r="75" spans="1:8" x14ac:dyDescent="0.25">
      <c r="A75" s="179" t="s">
        <v>183</v>
      </c>
      <c r="B75" s="179">
        <v>8</v>
      </c>
      <c r="D75" s="179" t="s">
        <v>262</v>
      </c>
      <c r="E75" s="179">
        <v>9</v>
      </c>
      <c r="G75" s="179" t="s">
        <v>319</v>
      </c>
      <c r="H75" s="179">
        <v>8</v>
      </c>
    </row>
    <row r="76" spans="1:8" x14ac:dyDescent="0.25">
      <c r="A76" s="179" t="s">
        <v>184</v>
      </c>
      <c r="B76" s="179">
        <v>8</v>
      </c>
      <c r="D76" s="179" t="s">
        <v>263</v>
      </c>
      <c r="E76" s="179">
        <v>9</v>
      </c>
      <c r="G76" s="179" t="s">
        <v>320</v>
      </c>
      <c r="H76" s="179">
        <v>9</v>
      </c>
    </row>
    <row r="77" spans="1:8" x14ac:dyDescent="0.25">
      <c r="A77" s="179" t="s">
        <v>185</v>
      </c>
      <c r="B77" s="179">
        <v>8</v>
      </c>
      <c r="D77" s="179" t="s">
        <v>264</v>
      </c>
      <c r="E77" s="179">
        <v>8</v>
      </c>
      <c r="G77" s="179" t="s">
        <v>321</v>
      </c>
      <c r="H77" s="179">
        <v>8</v>
      </c>
    </row>
    <row r="78" spans="1:8" x14ac:dyDescent="0.25">
      <c r="A78" s="179" t="s">
        <v>186</v>
      </c>
      <c r="B78" s="179">
        <v>9</v>
      </c>
      <c r="D78" s="179" t="s">
        <v>265</v>
      </c>
      <c r="E78" s="179">
        <v>9</v>
      </c>
      <c r="G78" s="179" t="s">
        <v>322</v>
      </c>
      <c r="H78" s="179">
        <v>9</v>
      </c>
    </row>
    <row r="79" spans="1:8" x14ac:dyDescent="0.25">
      <c r="A79" s="179" t="s">
        <v>231</v>
      </c>
      <c r="B79" s="179">
        <v>10</v>
      </c>
      <c r="D79" s="179" t="s">
        <v>266</v>
      </c>
      <c r="E79" s="179">
        <v>9</v>
      </c>
      <c r="G79" s="179" t="s">
        <v>323</v>
      </c>
      <c r="H79" s="179">
        <v>7</v>
      </c>
    </row>
    <row r="80" spans="1:8" x14ac:dyDescent="0.25">
      <c r="A80" s="179" t="s">
        <v>187</v>
      </c>
      <c r="B80" s="179">
        <v>8</v>
      </c>
      <c r="D80" s="179" t="s">
        <v>267</v>
      </c>
      <c r="E80" s="179">
        <v>10</v>
      </c>
      <c r="G80" s="179" t="s">
        <v>324</v>
      </c>
      <c r="H80" s="179">
        <v>9</v>
      </c>
    </row>
    <row r="81" spans="1:8" x14ac:dyDescent="0.25">
      <c r="A81" s="179" t="s">
        <v>188</v>
      </c>
      <c r="B81" s="179">
        <v>9</v>
      </c>
      <c r="D81" s="179" t="s">
        <v>268</v>
      </c>
      <c r="E81" s="179">
        <v>9</v>
      </c>
      <c r="G81" s="179" t="s">
        <v>325</v>
      </c>
      <c r="H81" s="179">
        <v>10</v>
      </c>
    </row>
    <row r="82" spans="1:8" x14ac:dyDescent="0.25">
      <c r="A82" s="179" t="s">
        <v>189</v>
      </c>
      <c r="B82" s="179">
        <v>10</v>
      </c>
      <c r="D82" s="179" t="s">
        <v>269</v>
      </c>
      <c r="E82" s="179">
        <v>9</v>
      </c>
      <c r="G82" s="179" t="s">
        <v>326</v>
      </c>
      <c r="H82" s="179">
        <v>8</v>
      </c>
    </row>
    <row r="83" spans="1:8" x14ac:dyDescent="0.25">
      <c r="A83" s="179" t="s">
        <v>190</v>
      </c>
      <c r="B83" s="179">
        <v>10</v>
      </c>
      <c r="D83" s="179" t="s">
        <v>270</v>
      </c>
      <c r="E83" s="179">
        <v>9</v>
      </c>
      <c r="G83" s="179" t="s">
        <v>327</v>
      </c>
      <c r="H83" s="179">
        <v>10</v>
      </c>
    </row>
    <row r="84" spans="1:8" x14ac:dyDescent="0.25">
      <c r="A84" s="179" t="s">
        <v>232</v>
      </c>
      <c r="B84" s="179">
        <v>9</v>
      </c>
      <c r="D84" s="179" t="s">
        <v>271</v>
      </c>
      <c r="E84" s="179">
        <v>8</v>
      </c>
      <c r="G84" s="179" t="s">
        <v>328</v>
      </c>
      <c r="H84" s="179">
        <v>8</v>
      </c>
    </row>
    <row r="85" spans="1:8" x14ac:dyDescent="0.25">
      <c r="A85" s="179" t="s">
        <v>191</v>
      </c>
      <c r="B85" s="179">
        <v>9</v>
      </c>
      <c r="D85" s="179" t="s">
        <v>272</v>
      </c>
      <c r="E85" s="179">
        <v>9</v>
      </c>
      <c r="G85" s="179" t="s">
        <v>329</v>
      </c>
      <c r="H85" s="179">
        <v>9</v>
      </c>
    </row>
    <row r="86" spans="1:8" x14ac:dyDescent="0.25">
      <c r="A86" s="179" t="s">
        <v>192</v>
      </c>
      <c r="B86" s="179">
        <v>10</v>
      </c>
      <c r="D86" s="179" t="s">
        <v>273</v>
      </c>
      <c r="E86" s="179">
        <v>10</v>
      </c>
      <c r="G86" s="179" t="s">
        <v>330</v>
      </c>
      <c r="H86" s="179">
        <v>8</v>
      </c>
    </row>
    <row r="87" spans="1:8" x14ac:dyDescent="0.25">
      <c r="A87" s="179" t="s">
        <v>193</v>
      </c>
      <c r="B87" s="179">
        <v>9</v>
      </c>
      <c r="D87" s="179" t="s">
        <v>276</v>
      </c>
      <c r="E87" s="179">
        <v>8</v>
      </c>
      <c r="G87" s="179" t="s">
        <v>331</v>
      </c>
      <c r="H87" s="179">
        <v>8</v>
      </c>
    </row>
    <row r="88" spans="1:8" x14ac:dyDescent="0.25">
      <c r="A88" s="179" t="s">
        <v>194</v>
      </c>
      <c r="B88" s="179">
        <v>10</v>
      </c>
      <c r="D88" s="179" t="s">
        <v>277</v>
      </c>
      <c r="E88" s="179">
        <v>7</v>
      </c>
      <c r="G88" s="179" t="s">
        <v>332</v>
      </c>
      <c r="H88" s="179">
        <v>7</v>
      </c>
    </row>
    <row r="89" spans="1:8" x14ac:dyDescent="0.25">
      <c r="A89" s="179" t="s">
        <v>195</v>
      </c>
      <c r="B89" s="179">
        <v>9</v>
      </c>
      <c r="D89" s="179" t="s">
        <v>278</v>
      </c>
      <c r="E89" s="179">
        <v>8</v>
      </c>
      <c r="G89" s="179" t="s">
        <v>333</v>
      </c>
      <c r="H89" s="179">
        <v>8</v>
      </c>
    </row>
    <row r="90" spans="1:8" x14ac:dyDescent="0.25">
      <c r="A90" s="179" t="s">
        <v>196</v>
      </c>
      <c r="B90" s="179">
        <v>8</v>
      </c>
      <c r="D90" s="179" t="s">
        <v>279</v>
      </c>
      <c r="E90" s="179">
        <v>9</v>
      </c>
      <c r="G90" s="179" t="s">
        <v>334</v>
      </c>
      <c r="H90" s="179">
        <v>10</v>
      </c>
    </row>
    <row r="91" spans="1:8" x14ac:dyDescent="0.25">
      <c r="A91" s="179" t="s">
        <v>197</v>
      </c>
      <c r="B91" s="179">
        <v>8</v>
      </c>
      <c r="D91" s="179" t="s">
        <v>280</v>
      </c>
      <c r="E91" s="179">
        <v>9</v>
      </c>
      <c r="G91" s="179" t="s">
        <v>335</v>
      </c>
      <c r="H91" s="179">
        <v>8</v>
      </c>
    </row>
    <row r="92" spans="1:8" x14ac:dyDescent="0.25">
      <c r="A92" s="179" t="s">
        <v>198</v>
      </c>
      <c r="B92" s="179">
        <v>8</v>
      </c>
      <c r="D92" s="179" t="s">
        <v>281</v>
      </c>
      <c r="E92" s="179">
        <v>7</v>
      </c>
      <c r="G92" s="179" t="s">
        <v>336</v>
      </c>
      <c r="H92" s="179">
        <v>10</v>
      </c>
    </row>
    <row r="93" spans="1:8" x14ac:dyDescent="0.25">
      <c r="A93" s="179" t="s">
        <v>199</v>
      </c>
      <c r="B93" s="179">
        <v>10</v>
      </c>
      <c r="D93" s="179" t="s">
        <v>282</v>
      </c>
      <c r="E93" s="179">
        <v>8</v>
      </c>
      <c r="G93" s="179" t="s">
        <v>337</v>
      </c>
      <c r="H93" s="179">
        <v>7</v>
      </c>
    </row>
    <row r="94" spans="1:8" x14ac:dyDescent="0.25">
      <c r="A94" s="179" t="s">
        <v>200</v>
      </c>
      <c r="B94" s="179">
        <v>10</v>
      </c>
      <c r="D94" s="179" t="s">
        <v>283</v>
      </c>
      <c r="E94" s="179">
        <v>8</v>
      </c>
      <c r="G94" s="179" t="s">
        <v>338</v>
      </c>
      <c r="H94" s="179">
        <v>9</v>
      </c>
    </row>
    <row r="95" spans="1:8" x14ac:dyDescent="0.25">
      <c r="A95" s="179" t="s">
        <v>201</v>
      </c>
      <c r="B95" s="179">
        <v>7</v>
      </c>
      <c r="D95" s="179" t="s">
        <v>284</v>
      </c>
      <c r="E95" s="179">
        <v>10</v>
      </c>
      <c r="G95" s="179" t="s">
        <v>339</v>
      </c>
      <c r="H95" s="179">
        <v>9</v>
      </c>
    </row>
    <row r="96" spans="1:8" x14ac:dyDescent="0.25">
      <c r="A96" s="179" t="s">
        <v>233</v>
      </c>
      <c r="B96" s="179">
        <v>8</v>
      </c>
      <c r="D96" s="179" t="s">
        <v>285</v>
      </c>
      <c r="E96" s="179">
        <v>9</v>
      </c>
      <c r="G96" s="179" t="s">
        <v>340</v>
      </c>
      <c r="H96" s="179">
        <v>9</v>
      </c>
    </row>
    <row r="97" spans="1:8" x14ac:dyDescent="0.25">
      <c r="A97" s="179" t="s">
        <v>234</v>
      </c>
      <c r="B97" s="179">
        <v>9</v>
      </c>
      <c r="D97" s="179" t="s">
        <v>286</v>
      </c>
      <c r="E97" s="179">
        <v>9</v>
      </c>
      <c r="G97" s="179" t="s">
        <v>341</v>
      </c>
      <c r="H97" s="179">
        <v>10</v>
      </c>
    </row>
    <row r="98" spans="1:8" x14ac:dyDescent="0.25">
      <c r="A98" s="179" t="s">
        <v>235</v>
      </c>
      <c r="B98" s="179">
        <v>9</v>
      </c>
      <c r="D98" s="179" t="s">
        <v>288</v>
      </c>
      <c r="E98" s="179">
        <v>8</v>
      </c>
      <c r="G98" s="179" t="s">
        <v>342</v>
      </c>
      <c r="H98" s="179">
        <v>9</v>
      </c>
    </row>
    <row r="99" spans="1:8" x14ac:dyDescent="0.25">
      <c r="A99" s="179" t="s">
        <v>236</v>
      </c>
      <c r="B99" s="179">
        <v>8</v>
      </c>
      <c r="D99" s="179" t="s">
        <v>289</v>
      </c>
      <c r="E99" s="179">
        <v>10</v>
      </c>
      <c r="G99" s="179" t="s">
        <v>343</v>
      </c>
      <c r="H99" s="179">
        <v>8</v>
      </c>
    </row>
    <row r="100" spans="1:8" x14ac:dyDescent="0.25">
      <c r="A100" s="179" t="s">
        <v>237</v>
      </c>
      <c r="B100" s="179">
        <v>9</v>
      </c>
      <c r="D100" s="179" t="s">
        <v>290</v>
      </c>
      <c r="E100" s="179">
        <v>9</v>
      </c>
      <c r="G100" s="179" t="s">
        <v>344</v>
      </c>
      <c r="H100" s="179">
        <v>10</v>
      </c>
    </row>
    <row r="101" spans="1:8" x14ac:dyDescent="0.25">
      <c r="A101" s="179" t="s">
        <v>345</v>
      </c>
      <c r="B101" s="179">
        <v>10</v>
      </c>
      <c r="D101" s="179" t="s">
        <v>397</v>
      </c>
      <c r="E101" s="179">
        <v>9</v>
      </c>
      <c r="G101" s="179" t="s">
        <v>463</v>
      </c>
      <c r="H101" s="179">
        <v>9</v>
      </c>
    </row>
    <row r="102" spans="1:8" x14ac:dyDescent="0.25">
      <c r="A102" s="179" t="s">
        <v>346</v>
      </c>
      <c r="B102" s="179">
        <v>10</v>
      </c>
      <c r="D102" s="179" t="s">
        <v>399</v>
      </c>
      <c r="E102" s="179">
        <v>9</v>
      </c>
      <c r="G102" s="179" t="s">
        <v>464</v>
      </c>
      <c r="H102" s="179">
        <v>9</v>
      </c>
    </row>
    <row r="103" spans="1:8" x14ac:dyDescent="0.25">
      <c r="A103" s="179" t="s">
        <v>348</v>
      </c>
      <c r="B103" s="179">
        <v>7</v>
      </c>
      <c r="D103" s="179" t="s">
        <v>398</v>
      </c>
      <c r="E103" s="179">
        <v>8</v>
      </c>
      <c r="G103" s="179" t="s">
        <v>467</v>
      </c>
      <c r="H103" s="179">
        <v>9</v>
      </c>
    </row>
    <row r="104" spans="1:8" x14ac:dyDescent="0.25">
      <c r="A104" s="179" t="s">
        <v>349</v>
      </c>
      <c r="B104" s="179">
        <v>8</v>
      </c>
      <c r="D104" s="179" t="s">
        <v>400</v>
      </c>
      <c r="E104" s="179">
        <v>8</v>
      </c>
      <c r="G104" s="179" t="s">
        <v>468</v>
      </c>
      <c r="H104" s="179">
        <v>10</v>
      </c>
    </row>
    <row r="105" spans="1:8" x14ac:dyDescent="0.25">
      <c r="A105" s="179" t="s">
        <v>350</v>
      </c>
      <c r="B105" s="179">
        <v>10</v>
      </c>
      <c r="D105" s="179" t="s">
        <v>402</v>
      </c>
      <c r="E105" s="179">
        <v>10</v>
      </c>
      <c r="G105" s="179" t="s">
        <v>472</v>
      </c>
      <c r="H105" s="179">
        <v>9</v>
      </c>
    </row>
    <row r="106" spans="1:8" x14ac:dyDescent="0.25">
      <c r="A106" s="179" t="s">
        <v>351</v>
      </c>
      <c r="B106" s="179">
        <v>9</v>
      </c>
      <c r="D106" s="179" t="s">
        <v>403</v>
      </c>
      <c r="E106" s="179">
        <v>10</v>
      </c>
      <c r="G106" s="179" t="s">
        <v>473</v>
      </c>
      <c r="H106" s="179">
        <v>8</v>
      </c>
    </row>
    <row r="107" spans="1:8" x14ac:dyDescent="0.25">
      <c r="A107" s="179" t="s">
        <v>352</v>
      </c>
      <c r="B107" s="179">
        <v>9</v>
      </c>
      <c r="D107" s="179" t="s">
        <v>404</v>
      </c>
      <c r="E107" s="179">
        <v>10</v>
      </c>
      <c r="G107" s="179" t="s">
        <v>474</v>
      </c>
      <c r="H107" s="179">
        <v>9</v>
      </c>
    </row>
    <row r="108" spans="1:8" x14ac:dyDescent="0.25">
      <c r="A108" s="179" t="s">
        <v>353</v>
      </c>
      <c r="B108" s="179">
        <v>10</v>
      </c>
      <c r="D108" s="179" t="s">
        <v>405</v>
      </c>
      <c r="E108" s="179">
        <v>9</v>
      </c>
      <c r="G108" s="179" t="s">
        <v>475</v>
      </c>
      <c r="H108" s="179">
        <v>10</v>
      </c>
    </row>
    <row r="109" spans="1:8" x14ac:dyDescent="0.25">
      <c r="A109" s="179" t="s">
        <v>354</v>
      </c>
      <c r="B109" s="179">
        <v>9</v>
      </c>
      <c r="D109" s="179" t="s">
        <v>406</v>
      </c>
      <c r="E109" s="179">
        <v>8</v>
      </c>
      <c r="G109" s="179" t="s">
        <v>476</v>
      </c>
      <c r="H109" s="179">
        <v>8</v>
      </c>
    </row>
    <row r="110" spans="1:8" x14ac:dyDescent="0.25">
      <c r="A110" s="179" t="s">
        <v>355</v>
      </c>
      <c r="B110" s="179">
        <v>10</v>
      </c>
      <c r="D110" s="179" t="s">
        <v>407</v>
      </c>
      <c r="E110" s="179">
        <v>10</v>
      </c>
      <c r="G110" s="179" t="s">
        <v>477</v>
      </c>
      <c r="H110" s="179">
        <v>9</v>
      </c>
    </row>
    <row r="111" spans="1:8" x14ac:dyDescent="0.25">
      <c r="A111" s="179" t="s">
        <v>356</v>
      </c>
      <c r="B111" s="179">
        <v>9</v>
      </c>
      <c r="D111" s="179" t="s">
        <v>408</v>
      </c>
      <c r="E111" s="179">
        <v>9</v>
      </c>
      <c r="G111" s="179" t="s">
        <v>478</v>
      </c>
      <c r="H111" s="179">
        <v>9</v>
      </c>
    </row>
    <row r="112" spans="1:8" x14ac:dyDescent="0.25">
      <c r="A112" s="179" t="s">
        <v>357</v>
      </c>
      <c r="B112" s="179">
        <v>10</v>
      </c>
      <c r="D112" s="179" t="s">
        <v>409</v>
      </c>
      <c r="E112" s="179">
        <v>9</v>
      </c>
      <c r="G112" s="179" t="s">
        <v>479</v>
      </c>
      <c r="H112" s="179">
        <v>8</v>
      </c>
    </row>
    <row r="113" spans="1:8" x14ac:dyDescent="0.25">
      <c r="A113" s="179" t="s">
        <v>358</v>
      </c>
      <c r="B113" s="179">
        <v>8</v>
      </c>
      <c r="D113" s="179" t="s">
        <v>410</v>
      </c>
      <c r="E113" s="179">
        <v>10</v>
      </c>
      <c r="G113" s="179" t="s">
        <v>480</v>
      </c>
      <c r="H113" s="179">
        <v>9</v>
      </c>
    </row>
    <row r="114" spans="1:8" x14ac:dyDescent="0.25">
      <c r="A114" s="179" t="s">
        <v>359</v>
      </c>
      <c r="B114" s="179">
        <v>9</v>
      </c>
      <c r="D114" s="179" t="s">
        <v>411</v>
      </c>
      <c r="E114" s="179">
        <v>9</v>
      </c>
      <c r="G114" s="179" t="s">
        <v>481</v>
      </c>
      <c r="H114" s="179">
        <v>8</v>
      </c>
    </row>
    <row r="115" spans="1:8" x14ac:dyDescent="0.25">
      <c r="A115" s="179" t="s">
        <v>360</v>
      </c>
      <c r="B115" s="179">
        <v>9</v>
      </c>
      <c r="D115" s="179" t="s">
        <v>412</v>
      </c>
      <c r="E115" s="179">
        <v>7</v>
      </c>
      <c r="G115" s="179" t="s">
        <v>482</v>
      </c>
      <c r="H115" s="179">
        <v>8</v>
      </c>
    </row>
    <row r="116" spans="1:8" x14ac:dyDescent="0.25">
      <c r="A116" s="179" t="s">
        <v>361</v>
      </c>
      <c r="B116" s="179">
        <v>8</v>
      </c>
      <c r="D116" s="179" t="s">
        <v>413</v>
      </c>
      <c r="E116" s="179">
        <v>9</v>
      </c>
      <c r="G116" s="179" t="s">
        <v>483</v>
      </c>
      <c r="H116" s="179">
        <v>10</v>
      </c>
    </row>
    <row r="117" spans="1:8" x14ac:dyDescent="0.25">
      <c r="A117" s="179" t="s">
        <v>362</v>
      </c>
      <c r="B117" s="179">
        <v>9</v>
      </c>
      <c r="D117" s="179" t="s">
        <v>414</v>
      </c>
      <c r="E117" s="179">
        <v>9</v>
      </c>
      <c r="G117" s="179" t="s">
        <v>485</v>
      </c>
      <c r="H117" s="179">
        <v>7</v>
      </c>
    </row>
    <row r="118" spans="1:8" x14ac:dyDescent="0.25">
      <c r="A118" s="179" t="s">
        <v>363</v>
      </c>
      <c r="B118" s="179">
        <v>7</v>
      </c>
      <c r="D118" s="179" t="s">
        <v>415</v>
      </c>
      <c r="E118" s="179">
        <v>9</v>
      </c>
      <c r="G118" s="179" t="s">
        <v>486</v>
      </c>
      <c r="H118" s="179">
        <v>9</v>
      </c>
    </row>
    <row r="119" spans="1:8" x14ac:dyDescent="0.25">
      <c r="A119" s="179" t="s">
        <v>364</v>
      </c>
      <c r="B119" s="179">
        <v>9</v>
      </c>
      <c r="D119" s="179" t="s">
        <v>416</v>
      </c>
      <c r="E119" s="179">
        <v>9</v>
      </c>
      <c r="G119" s="179" t="s">
        <v>487</v>
      </c>
      <c r="H119" s="179">
        <v>9</v>
      </c>
    </row>
    <row r="120" spans="1:8" x14ac:dyDescent="0.25">
      <c r="A120" s="179" t="s">
        <v>365</v>
      </c>
      <c r="B120" s="179">
        <v>9</v>
      </c>
      <c r="D120" s="179" t="s">
        <v>417</v>
      </c>
      <c r="E120" s="179">
        <v>9</v>
      </c>
      <c r="G120" s="179" t="s">
        <v>488</v>
      </c>
      <c r="H120" s="179">
        <v>10</v>
      </c>
    </row>
    <row r="121" spans="1:8" x14ac:dyDescent="0.25">
      <c r="A121" s="179" t="s">
        <v>366</v>
      </c>
      <c r="B121" s="179">
        <v>9</v>
      </c>
      <c r="D121" s="179" t="s">
        <v>418</v>
      </c>
      <c r="E121" s="179">
        <v>9</v>
      </c>
      <c r="G121" s="179" t="s">
        <v>489</v>
      </c>
      <c r="H121" s="179">
        <v>9</v>
      </c>
    </row>
    <row r="122" spans="1:8" x14ac:dyDescent="0.25">
      <c r="A122" s="179" t="s">
        <v>367</v>
      </c>
      <c r="B122" s="179">
        <v>9</v>
      </c>
      <c r="D122" s="179" t="s">
        <v>419</v>
      </c>
      <c r="E122" s="179">
        <v>8</v>
      </c>
      <c r="G122" s="179" t="s">
        <v>490</v>
      </c>
      <c r="H122" s="179">
        <v>9</v>
      </c>
    </row>
    <row r="123" spans="1:8" x14ac:dyDescent="0.25">
      <c r="A123" s="179" t="s">
        <v>368</v>
      </c>
      <c r="B123" s="179">
        <v>10</v>
      </c>
      <c r="D123" s="179" t="s">
        <v>420</v>
      </c>
      <c r="E123" s="179">
        <v>8</v>
      </c>
      <c r="G123" s="179" t="s">
        <v>491</v>
      </c>
      <c r="H123" s="179">
        <v>9</v>
      </c>
    </row>
    <row r="124" spans="1:8" x14ac:dyDescent="0.25">
      <c r="A124" s="179" t="s">
        <v>369</v>
      </c>
      <c r="B124" s="179">
        <v>10</v>
      </c>
      <c r="D124" s="179" t="s">
        <v>421</v>
      </c>
      <c r="E124" s="179">
        <v>6</v>
      </c>
      <c r="G124" s="179" t="s">
        <v>492</v>
      </c>
      <c r="H124" s="179">
        <v>8</v>
      </c>
    </row>
    <row r="125" spans="1:8" x14ac:dyDescent="0.25">
      <c r="A125" s="179" t="s">
        <v>370</v>
      </c>
      <c r="B125" s="179">
        <v>9</v>
      </c>
      <c r="D125" s="179" t="s">
        <v>422</v>
      </c>
      <c r="E125" s="179">
        <v>9</v>
      </c>
      <c r="G125" s="179" t="s">
        <v>493</v>
      </c>
      <c r="H125" s="179">
        <v>9</v>
      </c>
    </row>
    <row r="126" spans="1:8" x14ac:dyDescent="0.25">
      <c r="A126" s="179" t="s">
        <v>371</v>
      </c>
      <c r="B126" s="179">
        <v>9</v>
      </c>
      <c r="D126" s="179" t="s">
        <v>423</v>
      </c>
      <c r="E126" s="179">
        <v>10</v>
      </c>
      <c r="G126" s="179" t="s">
        <v>494</v>
      </c>
      <c r="H126" s="179">
        <v>10</v>
      </c>
    </row>
    <row r="127" spans="1:8" x14ac:dyDescent="0.25">
      <c r="A127" s="179" t="s">
        <v>372</v>
      </c>
      <c r="B127" s="179">
        <v>8</v>
      </c>
      <c r="D127" s="179" t="s">
        <v>424</v>
      </c>
      <c r="E127" s="179">
        <v>8</v>
      </c>
      <c r="G127" s="179" t="s">
        <v>495</v>
      </c>
      <c r="H127" s="179">
        <v>9</v>
      </c>
    </row>
    <row r="128" spans="1:8" x14ac:dyDescent="0.25">
      <c r="A128" s="179" t="s">
        <v>373</v>
      </c>
      <c r="B128" s="179">
        <v>7</v>
      </c>
      <c r="D128" s="179" t="s">
        <v>425</v>
      </c>
      <c r="E128" s="179">
        <v>9</v>
      </c>
      <c r="G128" s="179" t="s">
        <v>496</v>
      </c>
      <c r="H128" s="179">
        <v>9</v>
      </c>
    </row>
    <row r="129" spans="1:8" x14ac:dyDescent="0.25">
      <c r="A129" s="179" t="s">
        <v>374</v>
      </c>
      <c r="B129" s="179">
        <v>10</v>
      </c>
      <c r="D129" s="179" t="s">
        <v>426</v>
      </c>
      <c r="E129" s="179">
        <v>10</v>
      </c>
      <c r="G129" s="179" t="s">
        <v>497</v>
      </c>
      <c r="H129" s="179">
        <v>9</v>
      </c>
    </row>
    <row r="130" spans="1:8" x14ac:dyDescent="0.25">
      <c r="A130" s="179" t="s">
        <v>375</v>
      </c>
      <c r="B130" s="179">
        <v>10</v>
      </c>
      <c r="D130" s="179" t="s">
        <v>427</v>
      </c>
      <c r="E130" s="179">
        <v>9</v>
      </c>
      <c r="G130" s="179" t="s">
        <v>498</v>
      </c>
      <c r="H130" s="179">
        <v>8</v>
      </c>
    </row>
    <row r="131" spans="1:8" x14ac:dyDescent="0.25">
      <c r="A131" s="179" t="s">
        <v>376</v>
      </c>
      <c r="B131" s="179">
        <v>9</v>
      </c>
      <c r="D131" s="179" t="s">
        <v>428</v>
      </c>
      <c r="E131" s="179">
        <v>9</v>
      </c>
      <c r="G131" s="179" t="s">
        <v>499</v>
      </c>
      <c r="H131" s="179">
        <v>7</v>
      </c>
    </row>
    <row r="132" spans="1:8" x14ac:dyDescent="0.25">
      <c r="A132" s="179" t="s">
        <v>377</v>
      </c>
      <c r="B132" s="179">
        <v>9</v>
      </c>
      <c r="D132" s="179" t="s">
        <v>429</v>
      </c>
      <c r="E132" s="179">
        <v>9</v>
      </c>
      <c r="G132" s="179" t="s">
        <v>500</v>
      </c>
      <c r="H132" s="179">
        <v>9</v>
      </c>
    </row>
    <row r="133" spans="1:8" x14ac:dyDescent="0.25">
      <c r="A133" s="179" t="s">
        <v>378</v>
      </c>
      <c r="B133" s="179">
        <v>9</v>
      </c>
      <c r="D133" s="179" t="s">
        <v>430</v>
      </c>
      <c r="E133" s="179">
        <v>9</v>
      </c>
      <c r="G133" s="179" t="s">
        <v>501</v>
      </c>
      <c r="H133" s="179">
        <v>8</v>
      </c>
    </row>
    <row r="134" spans="1:8" x14ac:dyDescent="0.25">
      <c r="A134" s="179" t="s">
        <v>379</v>
      </c>
      <c r="B134" s="179">
        <v>8</v>
      </c>
      <c r="D134" s="179" t="s">
        <v>431</v>
      </c>
      <c r="E134" s="179">
        <v>9</v>
      </c>
      <c r="G134" s="179" t="s">
        <v>502</v>
      </c>
      <c r="H134" s="179">
        <v>9</v>
      </c>
    </row>
    <row r="135" spans="1:8" x14ac:dyDescent="0.25">
      <c r="A135" s="179" t="s">
        <v>380</v>
      </c>
      <c r="B135" s="179">
        <v>9</v>
      </c>
      <c r="D135" s="179" t="s">
        <v>432</v>
      </c>
      <c r="E135" s="179">
        <v>10</v>
      </c>
      <c r="G135" s="179" t="s">
        <v>503</v>
      </c>
      <c r="H135" s="179">
        <v>7</v>
      </c>
    </row>
    <row r="136" spans="1:8" x14ac:dyDescent="0.25">
      <c r="A136" s="179" t="s">
        <v>381</v>
      </c>
      <c r="B136" s="179">
        <v>7</v>
      </c>
      <c r="D136" s="179" t="s">
        <v>433</v>
      </c>
      <c r="E136" s="179">
        <v>10</v>
      </c>
      <c r="G136" s="179" t="s">
        <v>504</v>
      </c>
      <c r="H136" s="179">
        <v>10</v>
      </c>
    </row>
    <row r="137" spans="1:8" x14ac:dyDescent="0.25">
      <c r="A137" s="179" t="s">
        <v>382</v>
      </c>
      <c r="B137" s="179">
        <v>9</v>
      </c>
      <c r="D137" s="179" t="s">
        <v>434</v>
      </c>
      <c r="E137" s="179">
        <v>8</v>
      </c>
      <c r="G137" s="179" t="s">
        <v>505</v>
      </c>
      <c r="H137" s="179">
        <v>8</v>
      </c>
    </row>
    <row r="138" spans="1:8" x14ac:dyDescent="0.25">
      <c r="A138" s="179" t="s">
        <v>383</v>
      </c>
      <c r="B138" s="179">
        <v>8</v>
      </c>
      <c r="D138" s="179" t="s">
        <v>435</v>
      </c>
      <c r="E138" s="179">
        <v>9</v>
      </c>
      <c r="G138" s="179" t="s">
        <v>506</v>
      </c>
      <c r="H138" s="179">
        <v>10</v>
      </c>
    </row>
    <row r="139" spans="1:8" x14ac:dyDescent="0.25">
      <c r="A139" s="179" t="s">
        <v>384</v>
      </c>
      <c r="B139" s="179">
        <v>10</v>
      </c>
      <c r="D139" s="179" t="s">
        <v>436</v>
      </c>
      <c r="E139" s="179">
        <v>9</v>
      </c>
      <c r="G139" s="179" t="s">
        <v>507</v>
      </c>
      <c r="H139" s="179">
        <v>8</v>
      </c>
    </row>
    <row r="140" spans="1:8" x14ac:dyDescent="0.25">
      <c r="A140" s="179" t="s">
        <v>385</v>
      </c>
      <c r="B140" s="179">
        <v>10</v>
      </c>
      <c r="D140" s="179" t="s">
        <v>437</v>
      </c>
      <c r="E140" s="179">
        <v>8</v>
      </c>
      <c r="G140" s="179" t="s">
        <v>508</v>
      </c>
      <c r="H140" s="179">
        <v>8</v>
      </c>
    </row>
    <row r="141" spans="1:8" x14ac:dyDescent="0.25">
      <c r="A141" s="179" t="s">
        <v>386</v>
      </c>
      <c r="B141" s="179">
        <v>9</v>
      </c>
      <c r="D141" s="179" t="s">
        <v>438</v>
      </c>
      <c r="E141" s="179">
        <v>9</v>
      </c>
      <c r="G141" s="179" t="s">
        <v>509</v>
      </c>
      <c r="H141" s="179">
        <v>9</v>
      </c>
    </row>
    <row r="142" spans="1:8" x14ac:dyDescent="0.25">
      <c r="A142" s="179" t="s">
        <v>387</v>
      </c>
      <c r="B142" s="179">
        <v>10</v>
      </c>
      <c r="D142" s="179" t="s">
        <v>442</v>
      </c>
      <c r="E142" s="179">
        <v>10</v>
      </c>
      <c r="G142" s="179" t="s">
        <v>510</v>
      </c>
      <c r="H142" s="179">
        <v>9</v>
      </c>
    </row>
    <row r="143" spans="1:8" x14ac:dyDescent="0.25">
      <c r="A143" s="179" t="s">
        <v>388</v>
      </c>
      <c r="B143" s="179">
        <v>8</v>
      </c>
      <c r="D143" s="179" t="s">
        <v>444</v>
      </c>
      <c r="E143" s="179">
        <v>8</v>
      </c>
      <c r="G143" s="179" t="s">
        <v>511</v>
      </c>
      <c r="H143" s="179">
        <v>9</v>
      </c>
    </row>
    <row r="144" spans="1:8" x14ac:dyDescent="0.25">
      <c r="A144" s="179" t="s">
        <v>389</v>
      </c>
      <c r="B144" s="179">
        <v>9</v>
      </c>
      <c r="D144" s="179" t="s">
        <v>448</v>
      </c>
      <c r="E144" s="179">
        <v>10</v>
      </c>
      <c r="G144" s="179" t="s">
        <v>512</v>
      </c>
      <c r="H144" s="179">
        <v>8</v>
      </c>
    </row>
    <row r="145" spans="1:8" x14ac:dyDescent="0.25">
      <c r="A145" s="179" t="s">
        <v>390</v>
      </c>
      <c r="B145" s="179">
        <v>9</v>
      </c>
      <c r="D145" s="179" t="s">
        <v>455</v>
      </c>
      <c r="E145" s="179">
        <v>7</v>
      </c>
      <c r="G145" s="179" t="s">
        <v>513</v>
      </c>
      <c r="H145" s="179">
        <v>10</v>
      </c>
    </row>
    <row r="146" spans="1:8" x14ac:dyDescent="0.25">
      <c r="A146" s="179" t="s">
        <v>392</v>
      </c>
      <c r="B146" s="179">
        <v>10</v>
      </c>
      <c r="D146" s="179" t="s">
        <v>457</v>
      </c>
      <c r="E146" s="179">
        <v>8</v>
      </c>
      <c r="G146" s="179" t="s">
        <v>514</v>
      </c>
      <c r="H146" s="179">
        <v>10</v>
      </c>
    </row>
    <row r="147" spans="1:8" x14ac:dyDescent="0.25">
      <c r="A147" s="179" t="s">
        <v>393</v>
      </c>
      <c r="B147" s="179">
        <v>10</v>
      </c>
      <c r="D147" s="179" t="s">
        <v>459</v>
      </c>
      <c r="E147" s="179">
        <v>10</v>
      </c>
      <c r="G147" s="179" t="s">
        <v>515</v>
      </c>
      <c r="H147" s="179">
        <v>9</v>
      </c>
    </row>
    <row r="148" spans="1:8" x14ac:dyDescent="0.25">
      <c r="A148" s="179" t="s">
        <v>394</v>
      </c>
      <c r="B148" s="179">
        <v>10</v>
      </c>
      <c r="D148" s="179" t="s">
        <v>460</v>
      </c>
      <c r="E148" s="179">
        <v>10</v>
      </c>
      <c r="G148" s="179" t="s">
        <v>516</v>
      </c>
      <c r="H148" s="179">
        <v>9</v>
      </c>
    </row>
    <row r="149" spans="1:8" x14ac:dyDescent="0.25">
      <c r="A149" s="179" t="s">
        <v>395</v>
      </c>
      <c r="B149" s="179">
        <v>9</v>
      </c>
      <c r="D149" s="179" t="s">
        <v>461</v>
      </c>
      <c r="E149" s="179">
        <v>9</v>
      </c>
      <c r="G149" s="179" t="s">
        <v>517</v>
      </c>
      <c r="H149" s="179">
        <v>9</v>
      </c>
    </row>
    <row r="150" spans="1:8" x14ac:dyDescent="0.25">
      <c r="A150" s="179" t="s">
        <v>396</v>
      </c>
      <c r="B150" s="179">
        <v>8</v>
      </c>
      <c r="D150" s="179" t="s">
        <v>462</v>
      </c>
      <c r="E150" s="179">
        <v>8</v>
      </c>
      <c r="G150" s="179" t="s">
        <v>518</v>
      </c>
      <c r="H150" s="179">
        <v>9</v>
      </c>
    </row>
    <row r="151" spans="1:8" x14ac:dyDescent="0.25">
      <c r="A151" s="179" t="s">
        <v>519</v>
      </c>
      <c r="B151" s="179">
        <v>8</v>
      </c>
    </row>
    <row r="152" spans="1:8" x14ac:dyDescent="0.25">
      <c r="A152" s="179" t="s">
        <v>521</v>
      </c>
      <c r="B152" s="179">
        <v>10</v>
      </c>
    </row>
    <row r="153" spans="1:8" x14ac:dyDescent="0.25">
      <c r="A153" s="179" t="s">
        <v>522</v>
      </c>
      <c r="B153" s="179">
        <v>7</v>
      </c>
    </row>
    <row r="154" spans="1:8" x14ac:dyDescent="0.25">
      <c r="A154" s="179" t="s">
        <v>523</v>
      </c>
      <c r="B154" s="179">
        <v>9</v>
      </c>
    </row>
    <row r="155" spans="1:8" x14ac:dyDescent="0.25">
      <c r="A155" s="179" t="s">
        <v>524</v>
      </c>
      <c r="B155" s="179">
        <v>9</v>
      </c>
    </row>
    <row r="156" spans="1:8" x14ac:dyDescent="0.25">
      <c r="A156" s="179" t="s">
        <v>525</v>
      </c>
      <c r="B156" s="179">
        <v>9</v>
      </c>
    </row>
    <row r="157" spans="1:8" x14ac:dyDescent="0.25">
      <c r="A157" s="179" t="s">
        <v>526</v>
      </c>
      <c r="B157" s="179">
        <v>9</v>
      </c>
    </row>
    <row r="158" spans="1:8" x14ac:dyDescent="0.25">
      <c r="A158" s="179" t="s">
        <v>527</v>
      </c>
      <c r="B158" s="179">
        <v>8</v>
      </c>
    </row>
    <row r="159" spans="1:8" x14ac:dyDescent="0.25">
      <c r="A159" s="179" t="s">
        <v>528</v>
      </c>
      <c r="B159" s="179">
        <v>9</v>
      </c>
    </row>
    <row r="160" spans="1:8" x14ac:dyDescent="0.25">
      <c r="A160" s="179" t="s">
        <v>529</v>
      </c>
      <c r="B160" s="179">
        <v>9</v>
      </c>
    </row>
    <row r="161" spans="1:2" x14ac:dyDescent="0.25">
      <c r="A161" s="179" t="s">
        <v>530</v>
      </c>
      <c r="B161" s="179">
        <v>8</v>
      </c>
    </row>
    <row r="162" spans="1:2" x14ac:dyDescent="0.25">
      <c r="A162" s="179" t="s">
        <v>531</v>
      </c>
      <c r="B162" s="179">
        <v>9</v>
      </c>
    </row>
    <row r="163" spans="1:2" x14ac:dyDescent="0.25">
      <c r="A163" s="179" t="s">
        <v>532</v>
      </c>
      <c r="B163" s="179">
        <v>9</v>
      </c>
    </row>
    <row r="164" spans="1:2" x14ac:dyDescent="0.25">
      <c r="A164" s="179" t="s">
        <v>533</v>
      </c>
      <c r="B164" s="179">
        <v>8</v>
      </c>
    </row>
    <row r="165" spans="1:2" x14ac:dyDescent="0.25">
      <c r="A165" s="179" t="s">
        <v>534</v>
      </c>
      <c r="B165" s="179">
        <v>8</v>
      </c>
    </row>
    <row r="166" spans="1:2" x14ac:dyDescent="0.25">
      <c r="A166" s="179" t="s">
        <v>535</v>
      </c>
      <c r="B166" s="179">
        <v>10</v>
      </c>
    </row>
    <row r="167" spans="1:2" x14ac:dyDescent="0.25">
      <c r="A167" s="179" t="s">
        <v>536</v>
      </c>
      <c r="B167" s="179">
        <v>5</v>
      </c>
    </row>
    <row r="168" spans="1:2" x14ac:dyDescent="0.25">
      <c r="A168" s="179" t="s">
        <v>537</v>
      </c>
      <c r="B168" s="179">
        <v>9</v>
      </c>
    </row>
    <row r="169" spans="1:2" x14ac:dyDescent="0.25">
      <c r="A169" s="179" t="s">
        <v>538</v>
      </c>
      <c r="B169" s="179">
        <v>9</v>
      </c>
    </row>
    <row r="170" spans="1:2" x14ac:dyDescent="0.25">
      <c r="A170" s="179" t="s">
        <v>539</v>
      </c>
      <c r="B170" s="179">
        <v>10</v>
      </c>
    </row>
    <row r="171" spans="1:2" x14ac:dyDescent="0.25">
      <c r="A171" s="179" t="s">
        <v>540</v>
      </c>
      <c r="B171" s="179">
        <v>8</v>
      </c>
    </row>
    <row r="172" spans="1:2" x14ac:dyDescent="0.25">
      <c r="A172" s="179" t="s">
        <v>541</v>
      </c>
      <c r="B172" s="179">
        <v>9</v>
      </c>
    </row>
    <row r="173" spans="1:2" x14ac:dyDescent="0.25">
      <c r="A173" s="179" t="s">
        <v>542</v>
      </c>
      <c r="B173" s="179">
        <v>9</v>
      </c>
    </row>
    <row r="174" spans="1:2" x14ac:dyDescent="0.25">
      <c r="A174" s="179" t="s">
        <v>543</v>
      </c>
      <c r="B174" s="179">
        <v>9</v>
      </c>
    </row>
    <row r="175" spans="1:2" x14ac:dyDescent="0.25">
      <c r="A175" s="179" t="s">
        <v>544</v>
      </c>
      <c r="B175" s="179">
        <v>7</v>
      </c>
    </row>
    <row r="176" spans="1:2" x14ac:dyDescent="0.25">
      <c r="A176" s="179" t="s">
        <v>545</v>
      </c>
      <c r="B176" s="179">
        <v>9</v>
      </c>
    </row>
    <row r="177" spans="1:6" x14ac:dyDescent="0.25">
      <c r="A177" s="179" t="s">
        <v>546</v>
      </c>
      <c r="B177" s="179">
        <v>8</v>
      </c>
    </row>
    <row r="178" spans="1:6" x14ac:dyDescent="0.25">
      <c r="A178" s="179" t="s">
        <v>547</v>
      </c>
      <c r="B178" s="179">
        <v>9</v>
      </c>
    </row>
    <row r="181" spans="1:6" x14ac:dyDescent="0.25">
      <c r="A181">
        <v>5</v>
      </c>
      <c r="B181">
        <v>1</v>
      </c>
    </row>
    <row r="182" spans="1:6" x14ac:dyDescent="0.25">
      <c r="A182">
        <v>6</v>
      </c>
      <c r="B182">
        <v>1</v>
      </c>
    </row>
    <row r="183" spans="1:6" x14ac:dyDescent="0.25">
      <c r="A183">
        <v>7</v>
      </c>
      <c r="B183">
        <v>29</v>
      </c>
    </row>
    <row r="184" spans="1:6" x14ac:dyDescent="0.25">
      <c r="A184">
        <v>8</v>
      </c>
      <c r="B184">
        <v>114</v>
      </c>
    </row>
    <row r="185" spans="1:6" x14ac:dyDescent="0.25">
      <c r="A185">
        <v>9</v>
      </c>
      <c r="B185">
        <v>219</v>
      </c>
    </row>
    <row r="186" spans="1:6" x14ac:dyDescent="0.25">
      <c r="A186">
        <v>10</v>
      </c>
      <c r="B186">
        <v>113</v>
      </c>
    </row>
    <row r="187" spans="1:6" x14ac:dyDescent="0.25">
      <c r="A187" t="s">
        <v>21</v>
      </c>
      <c r="B187">
        <v>477</v>
      </c>
      <c r="D187">
        <v>364</v>
      </c>
      <c r="F187" s="182">
        <v>0.7631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500</vt:lpstr>
      <vt:lpstr>400</vt:lpstr>
      <vt:lpstr>300</vt:lpstr>
      <vt:lpstr>200</vt:lpstr>
      <vt:lpstr>100</vt:lpstr>
      <vt:lpstr>Daily</vt:lpstr>
      <vt:lpstr>Sheet1</vt:lpstr>
      <vt:lpstr>sheet2</vt:lpstr>
      <vt:lpstr>Sheet3</vt:lpstr>
      <vt:lpstr>Sheet3!Print_Area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2017-06-29T22:02:08Z</cp:lastPrinted>
  <dcterms:created xsi:type="dcterms:W3CDTF">2016-01-06T22:55:15Z</dcterms:created>
  <dcterms:modified xsi:type="dcterms:W3CDTF">2017-07-09T17:02:10Z</dcterms:modified>
</cp:coreProperties>
</file>