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45" windowWidth="20115" windowHeight="7740"/>
  </bookViews>
  <sheets>
    <sheet name="KTF" sheetId="1" r:id="rId1"/>
  </sheets>
  <calcPr calcId="145621"/>
</workbook>
</file>

<file path=xl/calcChain.xml><?xml version="1.0" encoding="utf-8"?>
<calcChain xmlns="http://schemas.openxmlformats.org/spreadsheetml/2006/main">
  <c r="AG2" i="1" l="1"/>
  <c r="AE2" i="1"/>
  <c r="J3" i="1"/>
  <c r="AS3" i="1" s="1"/>
  <c r="AC2" i="1"/>
  <c r="Z2" i="1"/>
  <c r="G4" i="1"/>
  <c r="X101" i="1"/>
  <c r="C101" i="1"/>
  <c r="F101" i="1" s="1"/>
  <c r="X3" i="1"/>
  <c r="X4" i="1"/>
  <c r="X5" i="1"/>
  <c r="X6" i="1"/>
  <c r="X7" i="1"/>
  <c r="X8" i="1"/>
  <c r="X9" i="1"/>
  <c r="X10" i="1"/>
  <c r="X11" i="1"/>
  <c r="X12" i="1"/>
  <c r="X13" i="1"/>
  <c r="X14" i="1"/>
  <c r="X15" i="1"/>
  <c r="X16" i="1"/>
  <c r="X17" i="1"/>
  <c r="X18" i="1"/>
  <c r="X19" i="1"/>
  <c r="X20" i="1"/>
  <c r="X21" i="1"/>
  <c r="X22" i="1"/>
  <c r="X23" i="1"/>
  <c r="X24" i="1"/>
  <c r="X25" i="1"/>
  <c r="X26" i="1"/>
  <c r="X27" i="1"/>
  <c r="X28" i="1"/>
  <c r="X29" i="1"/>
  <c r="X30" i="1"/>
  <c r="X31" i="1"/>
  <c r="X32" i="1"/>
  <c r="X33" i="1"/>
  <c r="X34" i="1"/>
  <c r="X35" i="1"/>
  <c r="X36" i="1"/>
  <c r="X37" i="1"/>
  <c r="X38" i="1"/>
  <c r="X39" i="1"/>
  <c r="X40" i="1"/>
  <c r="X41" i="1"/>
  <c r="X42" i="1"/>
  <c r="X43" i="1"/>
  <c r="X44" i="1"/>
  <c r="X45" i="1"/>
  <c r="X46" i="1"/>
  <c r="X47" i="1"/>
  <c r="X48" i="1"/>
  <c r="X49" i="1"/>
  <c r="X50" i="1"/>
  <c r="X51" i="1"/>
  <c r="X52" i="1"/>
  <c r="X53" i="1"/>
  <c r="X54" i="1"/>
  <c r="X55" i="1"/>
  <c r="X56" i="1"/>
  <c r="X57" i="1"/>
  <c r="X58" i="1"/>
  <c r="X59" i="1"/>
  <c r="X60" i="1"/>
  <c r="X61" i="1"/>
  <c r="X62" i="1"/>
  <c r="X63" i="1"/>
  <c r="X64" i="1"/>
  <c r="X65" i="1"/>
  <c r="X66" i="1"/>
  <c r="X67" i="1"/>
  <c r="X68" i="1"/>
  <c r="X69" i="1"/>
  <c r="X70" i="1"/>
  <c r="X71" i="1"/>
  <c r="X72" i="1"/>
  <c r="X73" i="1"/>
  <c r="X74" i="1"/>
  <c r="X75" i="1"/>
  <c r="X76" i="1"/>
  <c r="X77" i="1"/>
  <c r="X78" i="1"/>
  <c r="X79" i="1"/>
  <c r="X80" i="1"/>
  <c r="X81" i="1"/>
  <c r="X82" i="1"/>
  <c r="X83" i="1"/>
  <c r="X84" i="1"/>
  <c r="X85" i="1"/>
  <c r="X86" i="1"/>
  <c r="X87" i="1"/>
  <c r="X88" i="1"/>
  <c r="X89" i="1"/>
  <c r="X90" i="1"/>
  <c r="X91" i="1"/>
  <c r="X92" i="1"/>
  <c r="X93" i="1"/>
  <c r="X94" i="1"/>
  <c r="X95" i="1"/>
  <c r="X96" i="1"/>
  <c r="X97" i="1"/>
  <c r="X98" i="1"/>
  <c r="X99" i="1"/>
  <c r="X100" i="1"/>
  <c r="X2" i="1"/>
  <c r="AO3" i="1" l="1"/>
  <c r="AQ3" i="1"/>
  <c r="AL3" i="1"/>
  <c r="AR3" i="1"/>
  <c r="AP3" i="1"/>
  <c r="D101" i="1"/>
  <c r="D2" i="1"/>
  <c r="C7" i="1" l="1"/>
  <c r="C22" i="1"/>
  <c r="F22" i="1" s="1"/>
  <c r="C4" i="1"/>
  <c r="C9" i="1"/>
  <c r="C17" i="1"/>
  <c r="C19" i="1"/>
  <c r="F19" i="1" s="1"/>
  <c r="C27" i="1"/>
  <c r="F27" i="1" s="1"/>
  <c r="C35" i="1"/>
  <c r="F35" i="1" s="1"/>
  <c r="C6" i="1"/>
  <c r="C10" i="1"/>
  <c r="C25" i="1"/>
  <c r="F25" i="1" s="1"/>
  <c r="C33" i="1"/>
  <c r="F33" i="1" s="1"/>
  <c r="C37" i="1"/>
  <c r="F37" i="1" s="1"/>
  <c r="C41" i="1"/>
  <c r="F41" i="1" s="1"/>
  <c r="C45" i="1"/>
  <c r="F45" i="1" s="1"/>
  <c r="C49" i="1"/>
  <c r="F49" i="1" s="1"/>
  <c r="C53" i="1"/>
  <c r="F53" i="1" s="1"/>
  <c r="C57" i="1"/>
  <c r="F57" i="1" s="1"/>
  <c r="C61" i="1"/>
  <c r="F61" i="1" s="1"/>
  <c r="C65" i="1"/>
  <c r="F65" i="1" s="1"/>
  <c r="C69" i="1"/>
  <c r="F69" i="1" s="1"/>
  <c r="C73" i="1"/>
  <c r="F73" i="1" s="1"/>
  <c r="C77" i="1"/>
  <c r="F77" i="1" s="1"/>
  <c r="C81" i="1"/>
  <c r="F81" i="1" s="1"/>
  <c r="C85" i="1"/>
  <c r="F85" i="1" s="1"/>
  <c r="C89" i="1"/>
  <c r="F89" i="1" s="1"/>
  <c r="C93" i="1"/>
  <c r="F93" i="1" s="1"/>
  <c r="C97" i="1"/>
  <c r="F97" i="1" s="1"/>
  <c r="C11" i="1"/>
  <c r="C15" i="1"/>
  <c r="F15" i="1" s="1"/>
  <c r="C23" i="1"/>
  <c r="F23" i="1" s="1"/>
  <c r="C31" i="1"/>
  <c r="F31" i="1" s="1"/>
  <c r="C8" i="1"/>
  <c r="C12" i="1"/>
  <c r="F12" i="1" s="1"/>
  <c r="C21" i="1"/>
  <c r="F21" i="1" s="1"/>
  <c r="C29" i="1"/>
  <c r="F29" i="1" s="1"/>
  <c r="C39" i="1"/>
  <c r="F39" i="1" s="1"/>
  <c r="C43" i="1"/>
  <c r="F43" i="1" s="1"/>
  <c r="C47" i="1"/>
  <c r="F47" i="1" s="1"/>
  <c r="C51" i="1"/>
  <c r="F51" i="1" s="1"/>
  <c r="C55" i="1"/>
  <c r="F55" i="1" s="1"/>
  <c r="C59" i="1"/>
  <c r="F59" i="1" s="1"/>
  <c r="C63" i="1"/>
  <c r="F63" i="1" s="1"/>
  <c r="C67" i="1"/>
  <c r="F67" i="1" s="1"/>
  <c r="C71" i="1"/>
  <c r="F71" i="1" s="1"/>
  <c r="C75" i="1"/>
  <c r="F75" i="1" s="1"/>
  <c r="C79" i="1"/>
  <c r="F79" i="1" s="1"/>
  <c r="C83" i="1"/>
  <c r="F83" i="1" s="1"/>
  <c r="C87" i="1"/>
  <c r="F87" i="1" s="1"/>
  <c r="C91" i="1"/>
  <c r="F91" i="1" s="1"/>
  <c r="C95" i="1"/>
  <c r="F95" i="1" s="1"/>
  <c r="C99" i="1"/>
  <c r="F99" i="1" s="1"/>
  <c r="C3" i="1"/>
  <c r="C13" i="1"/>
  <c r="C14" i="1"/>
  <c r="C20" i="1"/>
  <c r="C24" i="1"/>
  <c r="C28" i="1"/>
  <c r="C32" i="1"/>
  <c r="C36" i="1"/>
  <c r="C40" i="1"/>
  <c r="C44" i="1"/>
  <c r="C48" i="1"/>
  <c r="C52" i="1"/>
  <c r="C56" i="1"/>
  <c r="C60" i="1"/>
  <c r="C64" i="1"/>
  <c r="C68" i="1"/>
  <c r="C72" i="1"/>
  <c r="C76" i="1"/>
  <c r="C80" i="1"/>
  <c r="C84" i="1"/>
  <c r="C88" i="1"/>
  <c r="C92" i="1"/>
  <c r="C96" i="1"/>
  <c r="C100" i="1"/>
  <c r="C5" i="1"/>
  <c r="C16" i="1"/>
  <c r="C18" i="1"/>
  <c r="C26" i="1"/>
  <c r="C30" i="1"/>
  <c r="C34" i="1"/>
  <c r="C38" i="1"/>
  <c r="C42" i="1"/>
  <c r="C46" i="1"/>
  <c r="C50" i="1"/>
  <c r="C54" i="1"/>
  <c r="C58" i="1"/>
  <c r="C62" i="1"/>
  <c r="C66" i="1"/>
  <c r="C70" i="1"/>
  <c r="C74" i="1"/>
  <c r="C78" i="1"/>
  <c r="C82" i="1"/>
  <c r="C86" i="1"/>
  <c r="C90" i="1"/>
  <c r="C94" i="1"/>
  <c r="C98" i="1"/>
  <c r="D78" i="1" l="1"/>
  <c r="F78" i="1"/>
  <c r="D86" i="1"/>
  <c r="F86" i="1"/>
  <c r="D70" i="1"/>
  <c r="F70" i="1"/>
  <c r="D54" i="1"/>
  <c r="F54" i="1"/>
  <c r="D38" i="1"/>
  <c r="F38" i="1"/>
  <c r="D18" i="1"/>
  <c r="F18" i="1"/>
  <c r="D96" i="1"/>
  <c r="F96" i="1"/>
  <c r="D80" i="1"/>
  <c r="F80" i="1"/>
  <c r="D64" i="1"/>
  <c r="F64" i="1"/>
  <c r="D48" i="1"/>
  <c r="F48" i="1"/>
  <c r="D32" i="1"/>
  <c r="F32" i="1"/>
  <c r="D14" i="1"/>
  <c r="F14" i="1"/>
  <c r="D4" i="1"/>
  <c r="F4" i="1"/>
  <c r="D98" i="1"/>
  <c r="F98" i="1"/>
  <c r="D82" i="1"/>
  <c r="F82" i="1"/>
  <c r="D66" i="1"/>
  <c r="F66" i="1"/>
  <c r="D50" i="1"/>
  <c r="F50" i="1"/>
  <c r="D34" i="1"/>
  <c r="F34" i="1"/>
  <c r="D16" i="1"/>
  <c r="F16" i="1"/>
  <c r="D92" i="1"/>
  <c r="F92" i="1"/>
  <c r="D76" i="1"/>
  <c r="F76" i="1"/>
  <c r="D60" i="1"/>
  <c r="F60" i="1"/>
  <c r="D44" i="1"/>
  <c r="F44" i="1"/>
  <c r="D28" i="1"/>
  <c r="F28" i="1"/>
  <c r="D13" i="1"/>
  <c r="F13" i="1"/>
  <c r="D10" i="1"/>
  <c r="F10" i="1"/>
  <c r="D94" i="1"/>
  <c r="F94" i="1"/>
  <c r="D62" i="1"/>
  <c r="F62" i="1"/>
  <c r="D46" i="1"/>
  <c r="F46" i="1"/>
  <c r="D30" i="1"/>
  <c r="F30" i="1"/>
  <c r="D5" i="1"/>
  <c r="F5" i="1"/>
  <c r="D88" i="1"/>
  <c r="F88" i="1"/>
  <c r="D72" i="1"/>
  <c r="F72" i="1"/>
  <c r="D56" i="1"/>
  <c r="F56" i="1"/>
  <c r="D40" i="1"/>
  <c r="F40" i="1"/>
  <c r="D24" i="1"/>
  <c r="F24" i="1"/>
  <c r="D8" i="1"/>
  <c r="F8" i="1"/>
  <c r="D11" i="1"/>
  <c r="F11" i="1"/>
  <c r="D6" i="1"/>
  <c r="F6" i="1"/>
  <c r="D17" i="1"/>
  <c r="F17" i="1"/>
  <c r="D7" i="1"/>
  <c r="F7" i="1"/>
  <c r="D90" i="1"/>
  <c r="F90" i="1"/>
  <c r="D74" i="1"/>
  <c r="F74" i="1"/>
  <c r="D58" i="1"/>
  <c r="F58" i="1"/>
  <c r="D42" i="1"/>
  <c r="F42" i="1"/>
  <c r="D26" i="1"/>
  <c r="F26" i="1"/>
  <c r="D100" i="1"/>
  <c r="F100" i="1"/>
  <c r="D84" i="1"/>
  <c r="F84" i="1"/>
  <c r="D68" i="1"/>
  <c r="F68" i="1"/>
  <c r="D52" i="1"/>
  <c r="F52" i="1"/>
  <c r="D36" i="1"/>
  <c r="F36" i="1"/>
  <c r="D20" i="1"/>
  <c r="F20" i="1"/>
  <c r="D9" i="1"/>
  <c r="F9" i="1"/>
  <c r="D95" i="1"/>
  <c r="D63" i="1"/>
  <c r="D81" i="1"/>
  <c r="D49" i="1"/>
  <c r="E3" i="1"/>
  <c r="E4" i="1" s="1"/>
  <c r="D3" i="1"/>
  <c r="D91" i="1"/>
  <c r="D59" i="1"/>
  <c r="D77" i="1"/>
  <c r="D61" i="1"/>
  <c r="D25" i="1"/>
  <c r="D87" i="1"/>
  <c r="D71" i="1"/>
  <c r="D55" i="1"/>
  <c r="D39" i="1"/>
  <c r="D23" i="1"/>
  <c r="D89" i="1"/>
  <c r="D73" i="1"/>
  <c r="D57" i="1"/>
  <c r="D41" i="1"/>
  <c r="D19" i="1"/>
  <c r="D22" i="1"/>
  <c r="D79" i="1"/>
  <c r="D47" i="1"/>
  <c r="D21" i="1"/>
  <c r="D97" i="1"/>
  <c r="D65" i="1"/>
  <c r="D33" i="1"/>
  <c r="D35" i="1"/>
  <c r="D75" i="1"/>
  <c r="D43" i="1"/>
  <c r="D12" i="1"/>
  <c r="D31" i="1"/>
  <c r="D93" i="1"/>
  <c r="D45" i="1"/>
  <c r="D27" i="1"/>
  <c r="D99" i="1"/>
  <c r="D83" i="1"/>
  <c r="D67" i="1"/>
  <c r="D51" i="1"/>
  <c r="D29" i="1"/>
  <c r="D15" i="1"/>
  <c r="D85" i="1"/>
  <c r="D69" i="1"/>
  <c r="D53" i="1"/>
  <c r="D37" i="1"/>
  <c r="E5" i="1" l="1"/>
  <c r="G5" i="1"/>
  <c r="H4" i="1"/>
  <c r="I4" i="1" s="1"/>
  <c r="P4" i="1" s="1"/>
  <c r="E6" i="1" l="1"/>
  <c r="G6" i="1"/>
  <c r="H5" i="1"/>
  <c r="I5" i="1" s="1"/>
  <c r="P5" i="1" s="1"/>
  <c r="E7" i="1" l="1"/>
  <c r="G7" i="1"/>
  <c r="H6" i="1"/>
  <c r="I6" i="1" s="1"/>
  <c r="P6" i="1" s="1"/>
  <c r="H7" i="1" l="1"/>
  <c r="I7" i="1" s="1"/>
  <c r="P7" i="1" s="1"/>
  <c r="E8" i="1"/>
  <c r="G8" i="1"/>
  <c r="E9" i="1" l="1"/>
  <c r="H8" i="1"/>
  <c r="I8" i="1" s="1"/>
  <c r="P8" i="1" s="1"/>
  <c r="G9" i="1"/>
  <c r="E10" i="1" l="1"/>
  <c r="H9" i="1"/>
  <c r="I9" i="1" s="1"/>
  <c r="P9" i="1" s="1"/>
  <c r="G10" i="1"/>
  <c r="E11" i="1" l="1"/>
  <c r="H10" i="1"/>
  <c r="I10" i="1" s="1"/>
  <c r="P10" i="1" s="1"/>
  <c r="G11" i="1"/>
  <c r="E12" i="1" l="1"/>
  <c r="H11" i="1"/>
  <c r="I11" i="1" s="1"/>
  <c r="P11" i="1" s="1"/>
  <c r="G12" i="1"/>
  <c r="E13" i="1" l="1"/>
  <c r="H12" i="1"/>
  <c r="I12" i="1" s="1"/>
  <c r="P12" i="1" s="1"/>
  <c r="G13" i="1"/>
  <c r="E14" i="1" l="1"/>
  <c r="H13" i="1"/>
  <c r="I13" i="1" s="1"/>
  <c r="P13" i="1" s="1"/>
  <c r="G14" i="1"/>
  <c r="H14" i="1" l="1"/>
  <c r="I14" i="1" s="1"/>
  <c r="P14" i="1" s="1"/>
  <c r="E15" i="1"/>
  <c r="G15" i="1"/>
  <c r="H15" i="1" l="1"/>
  <c r="I15" i="1" s="1"/>
  <c r="P15" i="1" s="1"/>
  <c r="E16" i="1"/>
  <c r="G16" i="1"/>
  <c r="E17" i="1" l="1"/>
  <c r="H16" i="1"/>
  <c r="I16" i="1" s="1"/>
  <c r="P16" i="1" s="1"/>
  <c r="G17" i="1"/>
  <c r="E18" i="1" l="1"/>
  <c r="H17" i="1"/>
  <c r="I17" i="1" s="1"/>
  <c r="P17" i="1" s="1"/>
  <c r="G18" i="1"/>
  <c r="E19" i="1" l="1"/>
  <c r="H18" i="1"/>
  <c r="I18" i="1" s="1"/>
  <c r="P18" i="1" s="1"/>
  <c r="G19" i="1"/>
  <c r="E20" i="1" l="1"/>
  <c r="H19" i="1"/>
  <c r="I19" i="1" s="1"/>
  <c r="P19" i="1" s="1"/>
  <c r="G20" i="1"/>
  <c r="E21" i="1" l="1"/>
  <c r="H20" i="1"/>
  <c r="I20" i="1" s="1"/>
  <c r="P20" i="1" s="1"/>
  <c r="G21" i="1"/>
  <c r="E22" i="1" l="1"/>
  <c r="H21" i="1"/>
  <c r="I21" i="1" s="1"/>
  <c r="P21" i="1" s="1"/>
  <c r="G22" i="1"/>
  <c r="E23" i="1" l="1"/>
  <c r="H22" i="1"/>
  <c r="I22" i="1" s="1"/>
  <c r="P24" i="1" s="1"/>
  <c r="G23" i="1"/>
  <c r="E24" i="1" l="1"/>
  <c r="H23" i="1"/>
  <c r="I23" i="1" s="1"/>
  <c r="P25" i="1" s="1"/>
  <c r="G24" i="1"/>
  <c r="E25" i="1" l="1"/>
  <c r="H24" i="1"/>
  <c r="I24" i="1" s="1"/>
  <c r="P26" i="1" s="1"/>
  <c r="G25" i="1"/>
  <c r="E26" i="1" l="1"/>
  <c r="G26" i="1"/>
  <c r="H25" i="1"/>
  <c r="I25" i="1" s="1"/>
  <c r="P27" i="1" s="1"/>
  <c r="E27" i="1" l="1"/>
  <c r="G27" i="1"/>
  <c r="H26" i="1"/>
  <c r="I26" i="1" s="1"/>
  <c r="P28" i="1" s="1"/>
  <c r="H27" i="1" l="1"/>
  <c r="I27" i="1" s="1"/>
  <c r="P29" i="1" s="1"/>
  <c r="E28" i="1"/>
  <c r="G28" i="1"/>
  <c r="E29" i="1" l="1"/>
  <c r="H28" i="1"/>
  <c r="I28" i="1" s="1"/>
  <c r="P30" i="1" s="1"/>
  <c r="G29" i="1"/>
  <c r="E30" i="1" l="1"/>
  <c r="H29" i="1"/>
  <c r="I29" i="1" s="1"/>
  <c r="P31" i="1" s="1"/>
  <c r="G30" i="1"/>
  <c r="H30" i="1" l="1"/>
  <c r="I30" i="1" s="1"/>
  <c r="P32" i="1" s="1"/>
  <c r="E31" i="1"/>
  <c r="G31" i="1"/>
  <c r="H31" i="1" l="1"/>
  <c r="I31" i="1" s="1"/>
  <c r="P33" i="1" s="1"/>
  <c r="E32" i="1"/>
  <c r="G32" i="1"/>
  <c r="E33" i="1" l="1"/>
  <c r="H32" i="1"/>
  <c r="I32" i="1" s="1"/>
  <c r="P34" i="1" s="1"/>
  <c r="G33" i="1"/>
  <c r="E34" i="1" l="1"/>
  <c r="H33" i="1"/>
  <c r="I33" i="1" s="1"/>
  <c r="P35" i="1" s="1"/>
  <c r="G34" i="1"/>
  <c r="H34" i="1" l="1"/>
  <c r="I34" i="1" s="1"/>
  <c r="P36" i="1" s="1"/>
  <c r="E35" i="1"/>
  <c r="G35" i="1"/>
  <c r="E36" i="1" l="1"/>
  <c r="H35" i="1"/>
  <c r="I35" i="1" s="1"/>
  <c r="P37" i="1" s="1"/>
  <c r="G36" i="1"/>
  <c r="E37" i="1" l="1"/>
  <c r="H36" i="1"/>
  <c r="I36" i="1" s="1"/>
  <c r="P38" i="1" s="1"/>
  <c r="G37" i="1"/>
  <c r="H37" i="1" l="1"/>
  <c r="I37" i="1" s="1"/>
  <c r="P39" i="1" s="1"/>
  <c r="E38" i="1"/>
  <c r="G38" i="1"/>
  <c r="E39" i="1" l="1"/>
  <c r="H38" i="1"/>
  <c r="I38" i="1" s="1"/>
  <c r="P40" i="1" s="1"/>
  <c r="G39" i="1"/>
  <c r="H39" i="1" l="1"/>
  <c r="I39" i="1" s="1"/>
  <c r="P41" i="1" s="1"/>
  <c r="E40" i="1"/>
  <c r="G40" i="1"/>
  <c r="H40" i="1" l="1"/>
  <c r="I40" i="1" s="1"/>
  <c r="P42" i="1" s="1"/>
  <c r="E41" i="1"/>
  <c r="G41" i="1"/>
  <c r="H41" i="1" l="1"/>
  <c r="I41" i="1" s="1"/>
  <c r="P43" i="1" s="1"/>
  <c r="E42" i="1"/>
  <c r="G42" i="1"/>
  <c r="H42" i="1" l="1"/>
  <c r="I42" i="1" s="1"/>
  <c r="P44" i="1" s="1"/>
  <c r="E43" i="1"/>
  <c r="G43" i="1"/>
  <c r="H43" i="1" l="1"/>
  <c r="I43" i="1" s="1"/>
  <c r="P45" i="1" s="1"/>
  <c r="E44" i="1"/>
  <c r="G44" i="1"/>
  <c r="H44" i="1" l="1"/>
  <c r="I44" i="1" s="1"/>
  <c r="P46" i="1" s="1"/>
  <c r="E45" i="1"/>
  <c r="G45" i="1"/>
  <c r="H45" i="1" l="1"/>
  <c r="I45" i="1" s="1"/>
  <c r="P47" i="1" s="1"/>
  <c r="E46" i="1"/>
  <c r="G46" i="1"/>
  <c r="E47" i="1" l="1"/>
  <c r="H46" i="1"/>
  <c r="I46" i="1" s="1"/>
  <c r="P48" i="1" s="1"/>
  <c r="G47" i="1"/>
  <c r="E48" i="1" l="1"/>
  <c r="H47" i="1"/>
  <c r="I47" i="1" s="1"/>
  <c r="P49" i="1" s="1"/>
  <c r="G48" i="1"/>
  <c r="H48" i="1" l="1"/>
  <c r="I48" i="1" s="1"/>
  <c r="P50" i="1" s="1"/>
  <c r="E49" i="1"/>
  <c r="G49" i="1"/>
  <c r="H49" i="1" l="1"/>
  <c r="I49" i="1" s="1"/>
  <c r="P51" i="1" s="1"/>
  <c r="E50" i="1"/>
  <c r="G50" i="1"/>
  <c r="H50" i="1" l="1"/>
  <c r="I50" i="1" s="1"/>
  <c r="P52" i="1" s="1"/>
  <c r="E51" i="1"/>
  <c r="G51" i="1"/>
  <c r="E52" i="1" l="1"/>
  <c r="G52" i="1"/>
  <c r="H51" i="1"/>
  <c r="I51" i="1" s="1"/>
  <c r="P53" i="1" s="1"/>
  <c r="H52" i="1" l="1"/>
  <c r="I52" i="1" s="1"/>
  <c r="P54" i="1" s="1"/>
  <c r="E53" i="1"/>
  <c r="G53" i="1"/>
  <c r="E54" i="1" l="1"/>
  <c r="G54" i="1"/>
  <c r="H53" i="1"/>
  <c r="I53" i="1" s="1"/>
  <c r="P55" i="1" s="1"/>
  <c r="H54" i="1" l="1"/>
  <c r="I54" i="1" s="1"/>
  <c r="P56" i="1" s="1"/>
  <c r="E55" i="1"/>
  <c r="G55" i="1"/>
  <c r="E56" i="1" l="1"/>
  <c r="G56" i="1"/>
  <c r="H55" i="1"/>
  <c r="I55" i="1" s="1"/>
  <c r="P57" i="1" s="1"/>
  <c r="H56" i="1" l="1"/>
  <c r="I56" i="1" s="1"/>
  <c r="P58" i="1" s="1"/>
  <c r="E57" i="1"/>
  <c r="G57" i="1"/>
  <c r="H57" i="1" l="1"/>
  <c r="I57" i="1" s="1"/>
  <c r="E58" i="1"/>
  <c r="G58" i="1"/>
  <c r="P59" i="1" l="1"/>
  <c r="H58" i="1"/>
  <c r="I58" i="1" s="1"/>
  <c r="E59" i="1"/>
  <c r="G59" i="1"/>
  <c r="P60" i="1" l="1"/>
  <c r="H59" i="1"/>
  <c r="I59" i="1" s="1"/>
  <c r="E60" i="1"/>
  <c r="G60" i="1"/>
  <c r="P61" i="1" l="1"/>
  <c r="H60" i="1"/>
  <c r="I60" i="1" s="1"/>
  <c r="E61" i="1"/>
  <c r="G61" i="1"/>
  <c r="P62" i="1" l="1"/>
  <c r="E62" i="1"/>
  <c r="G62" i="1"/>
  <c r="H61" i="1"/>
  <c r="I61" i="1" s="1"/>
  <c r="P63" i="1" l="1"/>
  <c r="E63" i="1"/>
  <c r="G63" i="1"/>
  <c r="H62" i="1"/>
  <c r="I62" i="1" s="1"/>
  <c r="H63" i="1" l="1"/>
  <c r="I63" i="1" s="1"/>
  <c r="E64" i="1"/>
  <c r="G64" i="1"/>
  <c r="P64" i="1"/>
  <c r="P65" i="1" l="1"/>
  <c r="E65" i="1"/>
  <c r="G65" i="1"/>
  <c r="H64" i="1"/>
  <c r="I64" i="1" s="1"/>
  <c r="H65" i="1" l="1"/>
  <c r="I65" i="1" s="1"/>
  <c r="E66" i="1"/>
  <c r="G66" i="1"/>
  <c r="P66" i="1"/>
  <c r="H66" i="1" l="1"/>
  <c r="I66" i="1" s="1"/>
  <c r="P67" i="1"/>
  <c r="E67" i="1"/>
  <c r="G67" i="1"/>
  <c r="P68" i="1" l="1"/>
  <c r="H67" i="1"/>
  <c r="I67" i="1" s="1"/>
  <c r="E68" i="1"/>
  <c r="G68" i="1"/>
  <c r="P69" i="1" l="1"/>
  <c r="H68" i="1"/>
  <c r="I68" i="1" s="1"/>
  <c r="E69" i="1"/>
  <c r="G69" i="1"/>
  <c r="P70" i="1" l="1"/>
  <c r="H69" i="1"/>
  <c r="I69" i="1" s="1"/>
  <c r="E70" i="1"/>
  <c r="G70" i="1"/>
  <c r="P71" i="1" l="1"/>
  <c r="H70" i="1"/>
  <c r="I70" i="1" s="1"/>
  <c r="E71" i="1"/>
  <c r="G71" i="1"/>
  <c r="P72" i="1" l="1"/>
  <c r="H71" i="1"/>
  <c r="I71" i="1" s="1"/>
  <c r="E72" i="1"/>
  <c r="G72" i="1"/>
  <c r="P73" i="1" l="1"/>
  <c r="H72" i="1"/>
  <c r="I72" i="1" s="1"/>
  <c r="E73" i="1"/>
  <c r="G73" i="1"/>
  <c r="P74" i="1" l="1"/>
  <c r="H73" i="1"/>
  <c r="I73" i="1" s="1"/>
  <c r="E74" i="1"/>
  <c r="G74" i="1"/>
  <c r="P75" i="1" l="1"/>
  <c r="H74" i="1"/>
  <c r="I74" i="1" s="1"/>
  <c r="E75" i="1"/>
  <c r="G75" i="1"/>
  <c r="P76" i="1" l="1"/>
  <c r="H75" i="1"/>
  <c r="I75" i="1" s="1"/>
  <c r="E76" i="1"/>
  <c r="G76" i="1"/>
  <c r="P77" i="1" l="1"/>
  <c r="H76" i="1"/>
  <c r="I76" i="1" s="1"/>
  <c r="E77" i="1"/>
  <c r="G77" i="1"/>
  <c r="H77" i="1" l="1"/>
  <c r="I77" i="1" s="1"/>
  <c r="P78" i="1"/>
  <c r="E78" i="1"/>
  <c r="G78" i="1"/>
  <c r="H78" i="1" l="1"/>
  <c r="I78" i="1" s="1"/>
  <c r="P79" i="1"/>
  <c r="E79" i="1"/>
  <c r="G79" i="1"/>
  <c r="H79" i="1" l="1"/>
  <c r="I79" i="1" s="1"/>
  <c r="P80" i="1"/>
  <c r="E80" i="1"/>
  <c r="G80" i="1"/>
  <c r="P81" i="1" l="1"/>
  <c r="H80" i="1"/>
  <c r="I80" i="1" s="1"/>
  <c r="E81" i="1"/>
  <c r="G81" i="1"/>
  <c r="P82" i="1" l="1"/>
  <c r="H81" i="1"/>
  <c r="I81" i="1" s="1"/>
  <c r="E82" i="1"/>
  <c r="G82" i="1"/>
  <c r="P83" i="1" l="1"/>
  <c r="H82" i="1"/>
  <c r="I82" i="1" s="1"/>
  <c r="E83" i="1"/>
  <c r="G83" i="1"/>
  <c r="P84" i="1" l="1"/>
  <c r="H83" i="1"/>
  <c r="I83" i="1" s="1"/>
  <c r="E84" i="1"/>
  <c r="G84" i="1"/>
  <c r="P85" i="1" l="1"/>
  <c r="H84" i="1"/>
  <c r="I84" i="1" s="1"/>
  <c r="E85" i="1"/>
  <c r="G85" i="1"/>
  <c r="P86" i="1" l="1"/>
  <c r="H85" i="1"/>
  <c r="I85" i="1" s="1"/>
  <c r="E86" i="1"/>
  <c r="G86" i="1"/>
  <c r="P87" i="1" l="1"/>
  <c r="H86" i="1"/>
  <c r="I86" i="1" s="1"/>
  <c r="E87" i="1"/>
  <c r="G87" i="1"/>
  <c r="P88" i="1" l="1"/>
  <c r="H87" i="1"/>
  <c r="I87" i="1" s="1"/>
  <c r="E88" i="1"/>
  <c r="G88" i="1"/>
  <c r="P89" i="1" l="1"/>
  <c r="H88" i="1"/>
  <c r="I88" i="1" s="1"/>
  <c r="E89" i="1"/>
  <c r="G89" i="1"/>
  <c r="P90" i="1" l="1"/>
  <c r="H89" i="1"/>
  <c r="I89" i="1" s="1"/>
  <c r="E90" i="1"/>
  <c r="G90" i="1"/>
  <c r="P91" i="1" l="1"/>
  <c r="H90" i="1"/>
  <c r="I90" i="1" s="1"/>
  <c r="E91" i="1"/>
  <c r="G91" i="1"/>
  <c r="P92" i="1" l="1"/>
  <c r="H91" i="1"/>
  <c r="I91" i="1" s="1"/>
  <c r="E92" i="1"/>
  <c r="G92" i="1"/>
  <c r="P93" i="1" l="1"/>
  <c r="H92" i="1"/>
  <c r="I92" i="1" s="1"/>
  <c r="E93" i="1"/>
  <c r="G93" i="1"/>
  <c r="P94" i="1" l="1"/>
  <c r="H93" i="1"/>
  <c r="I93" i="1" s="1"/>
  <c r="E94" i="1"/>
  <c r="G94" i="1"/>
  <c r="P95" i="1" l="1"/>
  <c r="H94" i="1"/>
  <c r="I94" i="1" s="1"/>
  <c r="E95" i="1"/>
  <c r="G95" i="1"/>
  <c r="P96" i="1" l="1"/>
  <c r="H95" i="1"/>
  <c r="I95" i="1" s="1"/>
  <c r="E96" i="1"/>
  <c r="G96" i="1"/>
  <c r="P97" i="1" l="1"/>
  <c r="H96" i="1"/>
  <c r="I96" i="1" s="1"/>
  <c r="E97" i="1"/>
  <c r="G97" i="1"/>
  <c r="P98" i="1" l="1"/>
  <c r="H97" i="1"/>
  <c r="I97" i="1" s="1"/>
  <c r="E98" i="1"/>
  <c r="G98" i="1"/>
  <c r="P99" i="1" l="1"/>
  <c r="H98" i="1"/>
  <c r="I98" i="1" s="1"/>
  <c r="E99" i="1"/>
  <c r="G99" i="1"/>
  <c r="P100" i="1" l="1"/>
  <c r="H99" i="1"/>
  <c r="I99" i="1" s="1"/>
  <c r="E100" i="1"/>
  <c r="G100" i="1"/>
  <c r="P101" i="1" l="1"/>
  <c r="H100" i="1"/>
  <c r="I100" i="1" s="1"/>
  <c r="E101" i="1"/>
  <c r="G101" i="1"/>
  <c r="P102" i="1" l="1"/>
  <c r="H101" i="1"/>
  <c r="I101" i="1" s="1"/>
  <c r="P103" i="1" l="1"/>
  <c r="P2" i="1" s="1"/>
  <c r="R3" i="1"/>
  <c r="J4" i="1" s="1"/>
  <c r="S4" i="1" s="1"/>
  <c r="AM3" i="1"/>
  <c r="AN3" i="1"/>
  <c r="AP4" i="1" l="1"/>
  <c r="AS4" i="1"/>
  <c r="AR4" i="1"/>
  <c r="AQ4" i="1"/>
  <c r="AO4" i="1"/>
  <c r="AL4" i="1"/>
  <c r="R4" i="1"/>
  <c r="AM4" i="1"/>
  <c r="AN4" i="1"/>
  <c r="J5" i="1" l="1"/>
  <c r="S5" i="1" s="1"/>
  <c r="AL5" i="1" l="1"/>
  <c r="AR5" i="1"/>
  <c r="AN5" i="1"/>
  <c r="AO5" i="1"/>
  <c r="AQ5" i="1"/>
  <c r="AM5" i="1"/>
  <c r="AS5" i="1"/>
  <c r="R5" i="1"/>
  <c r="J6" i="1" s="1"/>
  <c r="S6" i="1" s="1"/>
  <c r="AP5" i="1"/>
  <c r="R6" i="1" l="1"/>
  <c r="J7" i="1" s="1"/>
  <c r="S7" i="1" s="1"/>
  <c r="AO6" i="1"/>
  <c r="AN6" i="1"/>
  <c r="AL6" i="1"/>
  <c r="AS6" i="1"/>
  <c r="AQ6" i="1"/>
  <c r="AR6" i="1"/>
  <c r="AM6" i="1"/>
  <c r="AP6" i="1"/>
  <c r="R7" i="1" l="1"/>
  <c r="J8" i="1" s="1"/>
  <c r="AR7" i="1"/>
  <c r="AN7" i="1"/>
  <c r="AL7" i="1"/>
  <c r="AQ7" i="1"/>
  <c r="AM7" i="1"/>
  <c r="AP7" i="1"/>
  <c r="AO7" i="1"/>
  <c r="AS7" i="1"/>
  <c r="AS8" i="1" l="1"/>
  <c r="AL8" i="1"/>
  <c r="AQ8" i="1"/>
  <c r="AP8" i="1"/>
  <c r="AN8" i="1"/>
  <c r="S8" i="1"/>
  <c r="AR8" i="1"/>
  <c r="AM8" i="1"/>
  <c r="AO8" i="1"/>
  <c r="R8" i="1"/>
  <c r="J9" i="1" l="1"/>
  <c r="AQ9" i="1" s="1"/>
  <c r="AS9" i="1" l="1"/>
  <c r="AM9" i="1"/>
  <c r="S9" i="1"/>
  <c r="R9" i="1"/>
  <c r="AR9" i="1"/>
  <c r="AN9" i="1"/>
  <c r="AP9" i="1"/>
  <c r="AO9" i="1"/>
  <c r="AL9" i="1"/>
  <c r="J10" i="1" l="1"/>
  <c r="AP10" i="1" l="1"/>
  <c r="AN10" i="1"/>
  <c r="S10" i="1"/>
  <c r="AO10" i="1"/>
  <c r="AS10" i="1"/>
  <c r="AQ10" i="1"/>
  <c r="AL10" i="1"/>
  <c r="AR10" i="1"/>
  <c r="AM10" i="1"/>
  <c r="R10" i="1"/>
  <c r="J11" i="1" l="1"/>
  <c r="S11" i="1" s="1"/>
  <c r="AS11" i="1" l="1"/>
  <c r="AL11" i="1"/>
  <c r="AQ11" i="1"/>
  <c r="AP11" i="1"/>
  <c r="AM11" i="1"/>
  <c r="AO11" i="1"/>
  <c r="AN11" i="1"/>
  <c r="AR11" i="1"/>
  <c r="R11" i="1"/>
  <c r="J12" i="1" s="1"/>
  <c r="S12" i="1" s="1"/>
  <c r="R12" i="1" l="1"/>
  <c r="AP12" i="1"/>
  <c r="AQ12" i="1"/>
  <c r="AL12" i="1"/>
  <c r="AS12" i="1"/>
  <c r="AN12" i="1"/>
  <c r="AM12" i="1"/>
  <c r="AR12" i="1"/>
  <c r="AO12" i="1"/>
  <c r="J13" i="1" l="1"/>
  <c r="S13" i="1" l="1"/>
  <c r="AO13" i="1"/>
  <c r="AM13" i="1"/>
  <c r="AP13" i="1"/>
  <c r="AN13" i="1"/>
  <c r="AS13" i="1"/>
  <c r="AR13" i="1"/>
  <c r="AQ13" i="1"/>
  <c r="AL13" i="1"/>
  <c r="R13" i="1"/>
  <c r="J14" i="1" l="1"/>
  <c r="S14" i="1" s="1"/>
  <c r="AR14" i="1" l="1"/>
  <c r="AS14" i="1"/>
  <c r="AO14" i="1"/>
  <c r="AL14" i="1"/>
  <c r="AQ14" i="1"/>
  <c r="AN14" i="1"/>
  <c r="AM14" i="1"/>
  <c r="AP14" i="1"/>
  <c r="R14" i="1"/>
  <c r="J15" i="1" s="1"/>
  <c r="R15" i="1" l="1"/>
  <c r="AL15" i="1"/>
  <c r="AM15" i="1"/>
  <c r="AN15" i="1"/>
  <c r="AP15" i="1"/>
  <c r="AS15" i="1"/>
  <c r="AR15" i="1"/>
  <c r="AQ15" i="1"/>
  <c r="AO15" i="1"/>
  <c r="S15" i="1"/>
  <c r="J16" i="1" l="1"/>
  <c r="S16" i="1" s="1"/>
  <c r="R16" i="1" l="1"/>
  <c r="J17" i="1" s="1"/>
  <c r="AL17" i="1" s="1"/>
  <c r="AS16" i="1"/>
  <c r="AP16" i="1"/>
  <c r="AQ16" i="1"/>
  <c r="AL16" i="1"/>
  <c r="AN16" i="1"/>
  <c r="AM16" i="1"/>
  <c r="AR16" i="1"/>
  <c r="AO16" i="1"/>
  <c r="S17" i="1" l="1"/>
  <c r="AQ17" i="1"/>
  <c r="AR17" i="1"/>
  <c r="AP17" i="1"/>
  <c r="AM17" i="1"/>
  <c r="R17" i="1"/>
  <c r="AN17" i="1"/>
  <c r="AS17" i="1"/>
  <c r="AO17" i="1"/>
  <c r="J18" i="1" l="1"/>
  <c r="S18" i="1" s="1"/>
  <c r="R18" i="1" l="1"/>
  <c r="J19" i="1" s="1"/>
  <c r="AM18" i="1"/>
  <c r="AR18" i="1"/>
  <c r="AN18" i="1"/>
  <c r="AP18" i="1"/>
  <c r="AL18" i="1"/>
  <c r="AQ18" i="1"/>
  <c r="AS18" i="1"/>
  <c r="AO18" i="1"/>
  <c r="AP19" i="1" l="1"/>
  <c r="AR19" i="1"/>
  <c r="AM19" i="1"/>
  <c r="AQ19" i="1"/>
  <c r="AL19" i="1"/>
  <c r="AN19" i="1"/>
  <c r="AO19" i="1"/>
  <c r="AS19" i="1"/>
  <c r="R19" i="1"/>
  <c r="S19" i="1"/>
  <c r="J20" i="1" l="1"/>
  <c r="AP20" i="1" s="1"/>
  <c r="AS20" i="1" l="1"/>
  <c r="AM20" i="1"/>
  <c r="AQ20" i="1"/>
  <c r="AN20" i="1"/>
  <c r="R20" i="1"/>
  <c r="AR20" i="1"/>
  <c r="AO20" i="1"/>
  <c r="S20" i="1"/>
  <c r="AL20" i="1"/>
  <c r="J21" i="1" l="1"/>
  <c r="R21" i="1" s="1"/>
  <c r="AL21" i="1" l="1"/>
  <c r="AO21" i="1"/>
  <c r="AQ21" i="1"/>
  <c r="S21" i="1"/>
  <c r="J22" i="1" s="1"/>
  <c r="AP22" i="1" s="1"/>
  <c r="AS21" i="1"/>
  <c r="AR21" i="1"/>
  <c r="AM21" i="1"/>
  <c r="AN21" i="1"/>
  <c r="AP21" i="1"/>
  <c r="AS22" i="1" l="1"/>
  <c r="AO22" i="1"/>
  <c r="AL22" i="1"/>
  <c r="AQ22" i="1"/>
  <c r="S24" i="1"/>
  <c r="R24" i="1"/>
  <c r="AM22" i="1"/>
  <c r="AR22" i="1"/>
  <c r="AN22" i="1"/>
  <c r="J23" i="1" l="1"/>
  <c r="AS23" i="1" s="1"/>
  <c r="S25" i="1" l="1"/>
  <c r="AQ23" i="1"/>
  <c r="AO23" i="1"/>
  <c r="AM23" i="1"/>
  <c r="AR23" i="1"/>
  <c r="AL23" i="1"/>
  <c r="AP23" i="1"/>
  <c r="R25" i="1"/>
  <c r="AN23" i="1"/>
  <c r="J24" i="1" l="1"/>
  <c r="AO24" i="1" s="1"/>
  <c r="AP24" i="1" l="1"/>
  <c r="AR24" i="1"/>
  <c r="S26" i="1"/>
  <c r="R26" i="1"/>
  <c r="AL24" i="1"/>
  <c r="AQ24" i="1"/>
  <c r="AM24" i="1"/>
  <c r="AN24" i="1"/>
  <c r="AS24" i="1"/>
  <c r="J25" i="1" l="1"/>
  <c r="R27" i="1" s="1"/>
  <c r="S27" i="1" l="1"/>
  <c r="J26" i="1" s="1"/>
  <c r="AP26" i="1" s="1"/>
  <c r="AO25" i="1"/>
  <c r="AN25" i="1"/>
  <c r="AQ25" i="1"/>
  <c r="AM25" i="1"/>
  <c r="AS25" i="1"/>
  <c r="AR25" i="1"/>
  <c r="AL25" i="1"/>
  <c r="AP25" i="1"/>
  <c r="AS26" i="1" l="1"/>
  <c r="AO26" i="1"/>
  <c r="AR26" i="1"/>
  <c r="S28" i="1"/>
  <c r="AM26" i="1"/>
  <c r="AQ26" i="1"/>
  <c r="AN26" i="1"/>
  <c r="R28" i="1"/>
  <c r="AL26" i="1"/>
  <c r="J27" i="1" l="1"/>
  <c r="AP27" i="1" l="1"/>
  <c r="AM27" i="1"/>
  <c r="S29" i="1"/>
  <c r="AQ27" i="1"/>
  <c r="AO27" i="1"/>
  <c r="AL27" i="1"/>
  <c r="AN27" i="1"/>
  <c r="AS27" i="1"/>
  <c r="AR27" i="1"/>
  <c r="R29" i="1"/>
  <c r="J28" i="1" l="1"/>
  <c r="AP28" i="1" s="1"/>
  <c r="AO28" i="1" l="1"/>
  <c r="AM28" i="1"/>
  <c r="AN28" i="1"/>
  <c r="R30" i="1"/>
  <c r="AS28" i="1"/>
  <c r="S30" i="1"/>
  <c r="AR28" i="1"/>
  <c r="AL28" i="1"/>
  <c r="AQ28" i="1"/>
  <c r="J29" i="1" l="1"/>
  <c r="AP29" i="1" s="1"/>
  <c r="R31" i="1" l="1"/>
  <c r="AQ29" i="1"/>
  <c r="AM29" i="1"/>
  <c r="AL29" i="1"/>
  <c r="AO29" i="1"/>
  <c r="AS29" i="1"/>
  <c r="S31" i="1"/>
  <c r="J30" i="1" s="1"/>
  <c r="AR30" i="1" s="1"/>
  <c r="AR29" i="1"/>
  <c r="AN29" i="1"/>
  <c r="S32" i="1" l="1"/>
  <c r="R32" i="1"/>
  <c r="AN30" i="1"/>
  <c r="AM30" i="1"/>
  <c r="AQ30" i="1"/>
  <c r="AS30" i="1"/>
  <c r="AL30" i="1"/>
  <c r="AP30" i="1"/>
  <c r="AO30" i="1"/>
  <c r="J31" i="1" l="1"/>
  <c r="AP31" i="1" s="1"/>
  <c r="R33" i="1" l="1"/>
  <c r="AN31" i="1"/>
  <c r="AR31" i="1"/>
  <c r="AS31" i="1"/>
  <c r="AM31" i="1"/>
  <c r="AO31" i="1"/>
  <c r="AQ31" i="1"/>
  <c r="S33" i="1"/>
  <c r="J32" i="1" s="1"/>
  <c r="AO32" i="1" s="1"/>
  <c r="AL31" i="1"/>
  <c r="R34" i="1" l="1"/>
  <c r="S34" i="1"/>
  <c r="AM32" i="1"/>
  <c r="AP32" i="1"/>
  <c r="AQ32" i="1"/>
  <c r="AN32" i="1"/>
  <c r="AR32" i="1"/>
  <c r="AS32" i="1"/>
  <c r="AL32" i="1"/>
  <c r="J33" i="1" l="1"/>
  <c r="AM33" i="1" s="1"/>
  <c r="AR33" i="1" l="1"/>
  <c r="AL33" i="1"/>
  <c r="S35" i="1"/>
  <c r="AN33" i="1"/>
  <c r="AO33" i="1"/>
  <c r="AS33" i="1"/>
  <c r="AQ33" i="1"/>
  <c r="AP33" i="1"/>
  <c r="R35" i="1"/>
  <c r="J34" i="1" l="1"/>
  <c r="AQ34" i="1" l="1"/>
  <c r="AO34" i="1"/>
  <c r="AL34" i="1"/>
  <c r="R36" i="1"/>
  <c r="AN34" i="1"/>
  <c r="AS34" i="1"/>
  <c r="AM34" i="1"/>
  <c r="AR34" i="1"/>
  <c r="S36" i="1"/>
  <c r="AP34" i="1"/>
  <c r="J35" i="1" l="1"/>
  <c r="AS35" i="1" l="1"/>
  <c r="AM35" i="1"/>
  <c r="AQ35" i="1"/>
  <c r="AO35" i="1"/>
  <c r="AN35" i="1"/>
  <c r="AL35" i="1"/>
  <c r="AP35" i="1"/>
  <c r="AR35" i="1"/>
  <c r="S37" i="1"/>
  <c r="R37" i="1"/>
  <c r="J36" i="1" l="1"/>
  <c r="S38" i="1" s="1"/>
  <c r="AS36" i="1" l="1"/>
  <c r="AR36" i="1"/>
  <c r="AN36" i="1"/>
  <c r="AL36" i="1"/>
  <c r="AQ36" i="1"/>
  <c r="AP36" i="1"/>
  <c r="AM36" i="1"/>
  <c r="AO36" i="1"/>
  <c r="R38" i="1"/>
  <c r="J37" i="1" l="1"/>
  <c r="AP37" i="1" l="1"/>
  <c r="AS37" i="1"/>
  <c r="AM37" i="1"/>
  <c r="AL37" i="1"/>
  <c r="AN37" i="1"/>
  <c r="AQ37" i="1"/>
  <c r="AR37" i="1"/>
  <c r="AO37" i="1"/>
  <c r="S39" i="1"/>
  <c r="R39" i="1"/>
  <c r="J38" i="1" l="1"/>
  <c r="S40" i="1" s="1"/>
  <c r="R40" i="1" l="1"/>
  <c r="J39" i="1" s="1"/>
  <c r="AM38" i="1"/>
  <c r="AR38" i="1"/>
  <c r="AQ38" i="1"/>
  <c r="AL38" i="1"/>
  <c r="AP38" i="1"/>
  <c r="AN38" i="1"/>
  <c r="AS38" i="1"/>
  <c r="AO38" i="1"/>
  <c r="R41" i="1" l="1"/>
  <c r="AO39" i="1"/>
  <c r="AQ39" i="1"/>
  <c r="AP39" i="1"/>
  <c r="AN39" i="1"/>
  <c r="AS39" i="1"/>
  <c r="AM39" i="1"/>
  <c r="AR39" i="1"/>
  <c r="AL39" i="1"/>
  <c r="S41" i="1"/>
  <c r="J40" i="1" l="1"/>
  <c r="S42" i="1" s="1"/>
  <c r="R42" i="1" l="1"/>
  <c r="J41" i="1" s="1"/>
  <c r="S43" i="1" s="1"/>
  <c r="AP40" i="1"/>
  <c r="AL40" i="1"/>
  <c r="AO40" i="1"/>
  <c r="AQ40" i="1"/>
  <c r="AN40" i="1"/>
  <c r="AM40" i="1"/>
  <c r="AR40" i="1"/>
  <c r="AS40" i="1"/>
  <c r="R43" i="1" l="1"/>
  <c r="J42" i="1" s="1"/>
  <c r="S44" i="1" s="1"/>
  <c r="AN41" i="1"/>
  <c r="AO41" i="1"/>
  <c r="AR41" i="1"/>
  <c r="AS41" i="1"/>
  <c r="AQ41" i="1"/>
  <c r="AM41" i="1"/>
  <c r="AP41" i="1"/>
  <c r="AL41" i="1"/>
  <c r="R44" i="1" l="1"/>
  <c r="J43" i="1" s="1"/>
  <c r="S45" i="1" s="1"/>
  <c r="AQ42" i="1"/>
  <c r="AL42" i="1"/>
  <c r="AP42" i="1"/>
  <c r="AN42" i="1"/>
  <c r="AR42" i="1"/>
  <c r="AM42" i="1"/>
  <c r="AO42" i="1"/>
  <c r="AS42" i="1"/>
  <c r="R45" i="1" l="1"/>
  <c r="J44" i="1" s="1"/>
  <c r="S46" i="1" s="1"/>
  <c r="AS43" i="1"/>
  <c r="AP43" i="1"/>
  <c r="AL43" i="1"/>
  <c r="AN43" i="1"/>
  <c r="AO43" i="1"/>
  <c r="AR43" i="1"/>
  <c r="AM43" i="1"/>
  <c r="AQ43" i="1"/>
  <c r="R46" i="1" l="1"/>
  <c r="J45" i="1" s="1"/>
  <c r="S47" i="1" s="1"/>
  <c r="AN44" i="1"/>
  <c r="AO44" i="1"/>
  <c r="AM44" i="1"/>
  <c r="AR44" i="1"/>
  <c r="AQ44" i="1"/>
  <c r="AP44" i="1"/>
  <c r="AL44" i="1"/>
  <c r="AS44" i="1"/>
  <c r="R47" i="1" l="1"/>
  <c r="J46" i="1" s="1"/>
  <c r="S48" i="1" s="1"/>
  <c r="AS45" i="1"/>
  <c r="AN45" i="1"/>
  <c r="AR45" i="1"/>
  <c r="AM45" i="1"/>
  <c r="AL45" i="1"/>
  <c r="AQ45" i="1"/>
  <c r="AP45" i="1"/>
  <c r="AO45" i="1"/>
  <c r="R48" i="1" l="1"/>
  <c r="J47" i="1" s="1"/>
  <c r="S49" i="1" s="1"/>
  <c r="AP46" i="1"/>
  <c r="AL46" i="1"/>
  <c r="AQ46" i="1"/>
  <c r="AN46" i="1"/>
  <c r="AM46" i="1"/>
  <c r="AR46" i="1"/>
  <c r="AS46" i="1"/>
  <c r="AO46" i="1"/>
  <c r="S50" i="1" l="1"/>
  <c r="R49" i="1"/>
  <c r="J48" i="1" s="1"/>
  <c r="AM47" i="1"/>
  <c r="AN47" i="1"/>
  <c r="AS47" i="1"/>
  <c r="AQ47" i="1"/>
  <c r="AO47" i="1"/>
  <c r="AP47" i="1"/>
  <c r="AR47" i="1"/>
  <c r="AL47" i="1"/>
  <c r="R50" i="1" l="1"/>
  <c r="J49" i="1" s="1"/>
  <c r="AP48" i="1"/>
  <c r="AO48" i="1"/>
  <c r="AQ48" i="1"/>
  <c r="AN48" i="1"/>
  <c r="AR48" i="1"/>
  <c r="AM48" i="1"/>
  <c r="AL48" i="1"/>
  <c r="AS48" i="1"/>
  <c r="S51" i="1"/>
  <c r="S52" i="1" l="1"/>
  <c r="R51" i="1"/>
  <c r="J50" i="1" s="1"/>
  <c r="AM49" i="1"/>
  <c r="AQ49" i="1"/>
  <c r="AP49" i="1"/>
  <c r="AO49" i="1"/>
  <c r="AN49" i="1"/>
  <c r="AS49" i="1"/>
  <c r="AR49" i="1"/>
  <c r="AL49" i="1"/>
  <c r="S53" i="1" l="1"/>
  <c r="R52" i="1"/>
  <c r="J51" i="1" s="1"/>
  <c r="AQ50" i="1"/>
  <c r="AP50" i="1"/>
  <c r="AR50" i="1"/>
  <c r="AL50" i="1"/>
  <c r="AO50" i="1"/>
  <c r="AN50" i="1"/>
  <c r="AS50" i="1"/>
  <c r="AM50" i="1"/>
  <c r="R53" i="1" l="1"/>
  <c r="J52" i="1" s="1"/>
  <c r="AS51" i="1"/>
  <c r="AM51" i="1"/>
  <c r="AO51" i="1"/>
  <c r="AQ51" i="1"/>
  <c r="AR51" i="1"/>
  <c r="AL51" i="1"/>
  <c r="AP51" i="1"/>
  <c r="AN51" i="1"/>
  <c r="S54" i="1"/>
  <c r="S55" i="1" l="1"/>
  <c r="R54" i="1"/>
  <c r="R55" i="1" s="1"/>
  <c r="R56" i="1" s="1"/>
  <c r="R57" i="1" s="1"/>
  <c r="R58" i="1" s="1"/>
  <c r="R59" i="1" s="1"/>
  <c r="R60" i="1" s="1"/>
  <c r="R61" i="1" s="1"/>
  <c r="R62" i="1" s="1"/>
  <c r="R63" i="1" s="1"/>
  <c r="R64" i="1" s="1"/>
  <c r="R65" i="1" s="1"/>
  <c r="R66" i="1" s="1"/>
  <c r="R67" i="1" s="1"/>
  <c r="R68" i="1" s="1"/>
  <c r="R69" i="1" s="1"/>
  <c r="R70" i="1" s="1"/>
  <c r="R71" i="1" s="1"/>
  <c r="R72" i="1" s="1"/>
  <c r="R73" i="1" s="1"/>
  <c r="R74" i="1" s="1"/>
  <c r="R75" i="1" s="1"/>
  <c r="R76" i="1" s="1"/>
  <c r="R77" i="1" s="1"/>
  <c r="R78" i="1" s="1"/>
  <c r="R79" i="1" s="1"/>
  <c r="AP52" i="1"/>
  <c r="AR52" i="1"/>
  <c r="AS52" i="1"/>
  <c r="AL52" i="1"/>
  <c r="AO52" i="1"/>
  <c r="AQ52" i="1"/>
  <c r="AN52" i="1"/>
  <c r="AM52" i="1"/>
  <c r="J54" i="1" l="1"/>
  <c r="J53" i="1"/>
  <c r="R80" i="1"/>
  <c r="AS53" i="1" l="1"/>
  <c r="AQ53" i="1"/>
  <c r="AM53" i="1"/>
  <c r="AO53" i="1"/>
  <c r="AP53" i="1"/>
  <c r="AR53" i="1"/>
  <c r="AN53" i="1"/>
  <c r="AL53" i="1"/>
  <c r="S56" i="1"/>
  <c r="J55" i="1" s="1"/>
  <c r="AO54" i="1"/>
  <c r="AS54" i="1"/>
  <c r="AP54" i="1"/>
  <c r="AL54" i="1"/>
  <c r="AQ54" i="1"/>
  <c r="AN54" i="1"/>
  <c r="AR54" i="1"/>
  <c r="AM54" i="1"/>
  <c r="R81" i="1"/>
  <c r="S57" i="1" l="1"/>
  <c r="J56" i="1" s="1"/>
  <c r="AR55" i="1"/>
  <c r="AN55" i="1"/>
  <c r="AS55" i="1"/>
  <c r="AM55" i="1"/>
  <c r="AO55" i="1"/>
  <c r="AQ55" i="1"/>
  <c r="AP55" i="1"/>
  <c r="AL55" i="1"/>
  <c r="R82" i="1"/>
  <c r="S58" i="1" l="1"/>
  <c r="AL56" i="1"/>
  <c r="AN56" i="1"/>
  <c r="AP56" i="1"/>
  <c r="AS56" i="1"/>
  <c r="AM56" i="1"/>
  <c r="AO56" i="1"/>
  <c r="AR56" i="1"/>
  <c r="AQ56" i="1"/>
  <c r="R83" i="1"/>
  <c r="J57" i="1" l="1"/>
  <c r="S59" i="1"/>
  <c r="R84" i="1"/>
  <c r="J58" i="1" l="1"/>
  <c r="S60" i="1"/>
  <c r="AL57" i="1"/>
  <c r="AN57" i="1"/>
  <c r="AS57" i="1"/>
  <c r="AQ57" i="1"/>
  <c r="AM57" i="1"/>
  <c r="AO57" i="1"/>
  <c r="AR57" i="1"/>
  <c r="AP57" i="1"/>
  <c r="R85" i="1"/>
  <c r="J59" i="1" l="1"/>
  <c r="S61" i="1"/>
  <c r="AO58" i="1"/>
  <c r="AN58" i="1"/>
  <c r="AQ58" i="1"/>
  <c r="AS58" i="1"/>
  <c r="AM58" i="1"/>
  <c r="AL58" i="1"/>
  <c r="AR58" i="1"/>
  <c r="AP58" i="1"/>
  <c r="R86" i="1"/>
  <c r="S62" i="1" l="1"/>
  <c r="J60" i="1"/>
  <c r="AQ59" i="1"/>
  <c r="AP59" i="1"/>
  <c r="AL59" i="1"/>
  <c r="AN59" i="1"/>
  <c r="AR59" i="1"/>
  <c r="AS59" i="1"/>
  <c r="AM59" i="1"/>
  <c r="AO59" i="1"/>
  <c r="R87" i="1"/>
  <c r="AN60" i="1" l="1"/>
  <c r="AL60" i="1"/>
  <c r="AP60" i="1"/>
  <c r="AS60" i="1"/>
  <c r="AM60" i="1"/>
  <c r="AO60" i="1"/>
  <c r="AQ60" i="1"/>
  <c r="AR60" i="1"/>
  <c r="S63" i="1"/>
  <c r="J61" i="1"/>
  <c r="R88" i="1"/>
  <c r="AN61" i="1" l="1"/>
  <c r="AL61" i="1"/>
  <c r="AP61" i="1"/>
  <c r="AQ61" i="1"/>
  <c r="AM61" i="1"/>
  <c r="AO61" i="1"/>
  <c r="AS61" i="1"/>
  <c r="AR61" i="1"/>
  <c r="S64" i="1"/>
  <c r="J62" i="1"/>
  <c r="R89" i="1"/>
  <c r="AL62" i="1" l="1"/>
  <c r="AN62" i="1"/>
  <c r="AP62" i="1"/>
  <c r="AR62" i="1"/>
  <c r="AM62" i="1"/>
  <c r="AO62" i="1"/>
  <c r="AS62" i="1"/>
  <c r="AQ62" i="1"/>
  <c r="S65" i="1"/>
  <c r="J63" i="1"/>
  <c r="R90" i="1"/>
  <c r="AP63" i="1" l="1"/>
  <c r="AS63" i="1"/>
  <c r="AN63" i="1"/>
  <c r="AO63" i="1"/>
  <c r="AR63" i="1"/>
  <c r="AQ63" i="1"/>
  <c r="AM63" i="1"/>
  <c r="AL63" i="1"/>
  <c r="S66" i="1"/>
  <c r="J64" i="1"/>
  <c r="R91" i="1"/>
  <c r="AP64" i="1" l="1"/>
  <c r="AR64" i="1"/>
  <c r="AM64" i="1"/>
  <c r="AL64" i="1"/>
  <c r="AS64" i="1"/>
  <c r="AQ64" i="1"/>
  <c r="AO64" i="1"/>
  <c r="AN64" i="1"/>
  <c r="S67" i="1"/>
  <c r="J65" i="1"/>
  <c r="R92" i="1"/>
  <c r="AP65" i="1" l="1"/>
  <c r="AR65" i="1"/>
  <c r="AN65" i="1"/>
  <c r="AL65" i="1"/>
  <c r="AS65" i="1"/>
  <c r="AQ65" i="1"/>
  <c r="AM65" i="1"/>
  <c r="AO65" i="1"/>
  <c r="S68" i="1"/>
  <c r="J66" i="1"/>
  <c r="R93" i="1"/>
  <c r="AQ66" i="1" l="1"/>
  <c r="AR66" i="1"/>
  <c r="AN66" i="1"/>
  <c r="AO66" i="1"/>
  <c r="AP66" i="1"/>
  <c r="AS66" i="1"/>
  <c r="AM66" i="1"/>
  <c r="AL66" i="1"/>
  <c r="S69" i="1"/>
  <c r="J67" i="1"/>
  <c r="R94" i="1"/>
  <c r="AM67" i="1" l="1"/>
  <c r="AS67" i="1"/>
  <c r="AQ67" i="1"/>
  <c r="AO67" i="1"/>
  <c r="AR67" i="1"/>
  <c r="AL67" i="1"/>
  <c r="AP67" i="1"/>
  <c r="AN67" i="1"/>
  <c r="S70" i="1"/>
  <c r="J68" i="1"/>
  <c r="R95" i="1"/>
  <c r="AO68" i="1" l="1"/>
  <c r="AP68" i="1"/>
  <c r="AQ68" i="1"/>
  <c r="AR68" i="1"/>
  <c r="AS68" i="1"/>
  <c r="AL68" i="1"/>
  <c r="AN68" i="1"/>
  <c r="AM68" i="1"/>
  <c r="J69" i="1"/>
  <c r="S71" i="1"/>
  <c r="R96" i="1"/>
  <c r="S72" i="1" l="1"/>
  <c r="J70" i="1"/>
  <c r="AO69" i="1"/>
  <c r="AQ69" i="1"/>
  <c r="AN69" i="1"/>
  <c r="AM69" i="1"/>
  <c r="AS69" i="1"/>
  <c r="AP69" i="1"/>
  <c r="AR69" i="1"/>
  <c r="AL69" i="1"/>
  <c r="R97" i="1"/>
  <c r="AP70" i="1" l="1"/>
  <c r="AR70" i="1"/>
  <c r="AQ70" i="1"/>
  <c r="AS70" i="1"/>
  <c r="AM70" i="1"/>
  <c r="AL70" i="1"/>
  <c r="AN70" i="1"/>
  <c r="AO70" i="1"/>
  <c r="S73" i="1"/>
  <c r="J71" i="1"/>
  <c r="R98" i="1"/>
  <c r="AM71" i="1" l="1"/>
  <c r="AS71" i="1"/>
  <c r="AQ71" i="1"/>
  <c r="AO71" i="1"/>
  <c r="AR71" i="1"/>
  <c r="AL71" i="1"/>
  <c r="AP71" i="1"/>
  <c r="AN71" i="1"/>
  <c r="S74" i="1"/>
  <c r="J72" i="1"/>
  <c r="R99" i="1"/>
  <c r="AM72" i="1" l="1"/>
  <c r="AR72" i="1"/>
  <c r="AP72" i="1"/>
  <c r="AO72" i="1"/>
  <c r="AQ72" i="1"/>
  <c r="AN72" i="1"/>
  <c r="AS72" i="1"/>
  <c r="AL72" i="1"/>
  <c r="S75" i="1"/>
  <c r="J73" i="1"/>
  <c r="R100" i="1"/>
  <c r="AO73" i="1" l="1"/>
  <c r="AP73" i="1"/>
  <c r="AN73" i="1"/>
  <c r="AM73" i="1"/>
  <c r="AS73" i="1"/>
  <c r="AQ73" i="1"/>
  <c r="AR73" i="1"/>
  <c r="AL73" i="1"/>
  <c r="S76" i="1"/>
  <c r="J74" i="1"/>
  <c r="R101" i="1"/>
  <c r="AL74" i="1" l="1"/>
  <c r="AQ74" i="1"/>
  <c r="AP74" i="1"/>
  <c r="AR74" i="1"/>
  <c r="AS74" i="1"/>
  <c r="AO74" i="1"/>
  <c r="AN74" i="1"/>
  <c r="AM74" i="1"/>
  <c r="S77" i="1"/>
  <c r="J75" i="1"/>
  <c r="R102" i="1"/>
  <c r="AL75" i="1" l="1"/>
  <c r="AN75" i="1"/>
  <c r="AR75" i="1"/>
  <c r="AS75" i="1"/>
  <c r="AM75" i="1"/>
  <c r="AO75" i="1"/>
  <c r="AQ75" i="1"/>
  <c r="AP75" i="1"/>
  <c r="S78" i="1"/>
  <c r="J76" i="1"/>
  <c r="R103" i="1"/>
  <c r="AS76" i="1" l="1"/>
  <c r="AP76" i="1"/>
  <c r="AQ76" i="1"/>
  <c r="AR76" i="1"/>
  <c r="AM76" i="1"/>
  <c r="AL76" i="1"/>
  <c r="AO76" i="1"/>
  <c r="AN76" i="1"/>
  <c r="S79" i="1"/>
  <c r="J77" i="1"/>
  <c r="AR77" i="1" l="1"/>
  <c r="AS77" i="1"/>
  <c r="AO77" i="1"/>
  <c r="AN77" i="1"/>
  <c r="AQ77" i="1"/>
  <c r="AP77" i="1"/>
  <c r="AM77" i="1"/>
  <c r="AL77" i="1"/>
  <c r="S80" i="1"/>
  <c r="J78" i="1"/>
  <c r="AM78" i="1" l="1"/>
  <c r="AR78" i="1"/>
  <c r="AS78" i="1"/>
  <c r="AO78" i="1"/>
  <c r="AQ78" i="1"/>
  <c r="AL78" i="1"/>
  <c r="AP78" i="1"/>
  <c r="AN78" i="1"/>
  <c r="S81" i="1"/>
  <c r="J79" i="1"/>
  <c r="Q4" i="1"/>
  <c r="AM79" i="1" l="1"/>
  <c r="AS79" i="1"/>
  <c r="AR79" i="1"/>
  <c r="AL79" i="1"/>
  <c r="AP79" i="1"/>
  <c r="AN79" i="1"/>
  <c r="AQ79" i="1"/>
  <c r="AO79" i="1"/>
  <c r="S82" i="1"/>
  <c r="J80" i="1"/>
  <c r="Q5" i="1"/>
  <c r="Q6" i="1" s="1"/>
  <c r="Q7" i="1" s="1"/>
  <c r="Q8" i="1" s="1"/>
  <c r="Q9" i="1" s="1"/>
  <c r="Q10" i="1" s="1"/>
  <c r="Q11" i="1" s="1"/>
  <c r="Q12" i="1" s="1"/>
  <c r="Q13" i="1" s="1"/>
  <c r="Q14" i="1" s="1"/>
  <c r="Q15" i="1" s="1"/>
  <c r="Q16" i="1" s="1"/>
  <c r="Q17" i="1" s="1"/>
  <c r="Q18" i="1" s="1"/>
  <c r="Q19" i="1" s="1"/>
  <c r="Q20" i="1" s="1"/>
  <c r="Q21" i="1" s="1"/>
  <c r="Q24" i="1" s="1"/>
  <c r="Q25" i="1" s="1"/>
  <c r="Q26" i="1" s="1"/>
  <c r="Q27" i="1" s="1"/>
  <c r="Q28" i="1" s="1"/>
  <c r="Q29" i="1" s="1"/>
  <c r="Q30" i="1" s="1"/>
  <c r="Q31" i="1" s="1"/>
  <c r="Q32" i="1" s="1"/>
  <c r="Q33" i="1" s="1"/>
  <c r="Q34" i="1" s="1"/>
  <c r="Q35" i="1" s="1"/>
  <c r="Q36" i="1" s="1"/>
  <c r="Q37" i="1" s="1"/>
  <c r="Q38" i="1" s="1"/>
  <c r="Q39" i="1" s="1"/>
  <c r="Q40" i="1" s="1"/>
  <c r="Q41" i="1" s="1"/>
  <c r="Q42" i="1" s="1"/>
  <c r="Q43" i="1" s="1"/>
  <c r="Q44" i="1" s="1"/>
  <c r="Q45" i="1" s="1"/>
  <c r="Q46" i="1" s="1"/>
  <c r="Q47" i="1" s="1"/>
  <c r="Q48" i="1" s="1"/>
  <c r="Q49" i="1" s="1"/>
  <c r="Q50" i="1" s="1"/>
  <c r="Q51" i="1" s="1"/>
  <c r="Q52" i="1" s="1"/>
  <c r="Q53" i="1" s="1"/>
  <c r="Q54" i="1" s="1"/>
  <c r="Q55" i="1" s="1"/>
  <c r="Q56" i="1" s="1"/>
  <c r="Q57" i="1" s="1"/>
  <c r="Q58" i="1" s="1"/>
  <c r="Q59" i="1" s="1"/>
  <c r="Q60" i="1" s="1"/>
  <c r="Q61" i="1" s="1"/>
  <c r="Q62" i="1" s="1"/>
  <c r="Q63" i="1" s="1"/>
  <c r="Q64" i="1" s="1"/>
  <c r="Q65" i="1" s="1"/>
  <c r="Q66" i="1" s="1"/>
  <c r="Q67" i="1" s="1"/>
  <c r="Q68" i="1" s="1"/>
  <c r="Q69" i="1" s="1"/>
  <c r="Q70" i="1" s="1"/>
  <c r="Q71" i="1" s="1"/>
  <c r="Q72" i="1" s="1"/>
  <c r="Q73" i="1" s="1"/>
  <c r="Q74" i="1" s="1"/>
  <c r="Q75" i="1" s="1"/>
  <c r="Q76" i="1" s="1"/>
  <c r="Q77" i="1" s="1"/>
  <c r="Q78" i="1" s="1"/>
  <c r="Q79" i="1" s="1"/>
  <c r="Q80" i="1" s="1"/>
  <c r="Q81" i="1" s="1"/>
  <c r="Q82" i="1" s="1"/>
  <c r="Q83" i="1" s="1"/>
  <c r="Q84" i="1" s="1"/>
  <c r="Q85" i="1" s="1"/>
  <c r="Q86" i="1" s="1"/>
  <c r="Q87" i="1" s="1"/>
  <c r="Q88" i="1" s="1"/>
  <c r="Q89" i="1" s="1"/>
  <c r="Q90" i="1" s="1"/>
  <c r="Q91" i="1" s="1"/>
  <c r="Q92" i="1" s="1"/>
  <c r="Q93" i="1" s="1"/>
  <c r="Q94" i="1" s="1"/>
  <c r="Q95" i="1" s="1"/>
  <c r="Q96" i="1" s="1"/>
  <c r="Q97" i="1" s="1"/>
  <c r="Q98" i="1" s="1"/>
  <c r="Q99" i="1" s="1"/>
  <c r="Q100" i="1" s="1"/>
  <c r="Q101" i="1" s="1"/>
  <c r="Q102" i="1" s="1"/>
  <c r="Q103" i="1" s="1"/>
  <c r="AM80" i="1" l="1"/>
  <c r="AR80" i="1"/>
  <c r="AS80" i="1"/>
  <c r="AL80" i="1"/>
  <c r="AP80" i="1"/>
  <c r="AO80" i="1"/>
  <c r="AQ80" i="1"/>
  <c r="AN80" i="1"/>
  <c r="S83" i="1"/>
  <c r="J81" i="1"/>
  <c r="Q2" i="1"/>
  <c r="T4" i="1" s="1"/>
  <c r="AB3" i="1" s="1"/>
  <c r="AM81" i="1" l="1"/>
  <c r="AR81" i="1"/>
  <c r="AS81" i="1"/>
  <c r="AO81" i="1"/>
  <c r="AP81" i="1"/>
  <c r="AN81" i="1"/>
  <c r="AQ81" i="1"/>
  <c r="AL81" i="1"/>
  <c r="S84" i="1"/>
  <c r="J82" i="1"/>
  <c r="AS82" i="1" l="1"/>
  <c r="AP82" i="1"/>
  <c r="AL82" i="1"/>
  <c r="AN82" i="1"/>
  <c r="AQ82" i="1"/>
  <c r="AR82" i="1"/>
  <c r="AM82" i="1"/>
  <c r="AO82" i="1"/>
  <c r="S85" i="1"/>
  <c r="J83" i="1"/>
  <c r="AP83" i="1" l="1"/>
  <c r="AS83" i="1"/>
  <c r="AR83" i="1"/>
  <c r="AQ83" i="1"/>
  <c r="AM83" i="1"/>
  <c r="AL83" i="1"/>
  <c r="AN83" i="1"/>
  <c r="AO83" i="1"/>
  <c r="S86" i="1"/>
  <c r="J84" i="1"/>
  <c r="AM84" i="1" l="1"/>
  <c r="AR84" i="1"/>
  <c r="AS84" i="1"/>
  <c r="AL84" i="1"/>
  <c r="AQ84" i="1"/>
  <c r="AO84" i="1"/>
  <c r="AP84" i="1"/>
  <c r="AN84" i="1"/>
  <c r="S87" i="1"/>
  <c r="J85" i="1"/>
  <c r="AP85" i="1" l="1"/>
  <c r="AS85" i="1"/>
  <c r="AQ85" i="1"/>
  <c r="AR85" i="1"/>
  <c r="AM85" i="1"/>
  <c r="AO85" i="1"/>
  <c r="AN85" i="1"/>
  <c r="AL85" i="1"/>
  <c r="S88" i="1"/>
  <c r="J86" i="1"/>
  <c r="AL86" i="1" l="1"/>
  <c r="AP86" i="1"/>
  <c r="AN86" i="1"/>
  <c r="AM86" i="1"/>
  <c r="AQ86" i="1"/>
  <c r="AR86" i="1"/>
  <c r="AS86" i="1"/>
  <c r="AO86" i="1"/>
  <c r="S89" i="1"/>
  <c r="J87" i="1"/>
  <c r="AQ87" i="1" l="1"/>
  <c r="AR87" i="1"/>
  <c r="AL87" i="1"/>
  <c r="AN87" i="1"/>
  <c r="AP87" i="1"/>
  <c r="AM87" i="1"/>
  <c r="AO87" i="1"/>
  <c r="AS87" i="1"/>
  <c r="S90" i="1"/>
  <c r="J88" i="1"/>
  <c r="AQ88" i="1" l="1"/>
  <c r="AR88" i="1"/>
  <c r="AN88" i="1"/>
  <c r="AL88" i="1"/>
  <c r="AP88" i="1"/>
  <c r="AS88" i="1"/>
  <c r="AM88" i="1"/>
  <c r="AO88" i="1"/>
  <c r="S91" i="1"/>
  <c r="J89" i="1"/>
  <c r="AM89" i="1" l="1"/>
  <c r="AQ89" i="1"/>
  <c r="AR89" i="1"/>
  <c r="AL89" i="1"/>
  <c r="AS89" i="1"/>
  <c r="AO89" i="1"/>
  <c r="AP89" i="1"/>
  <c r="AN89" i="1"/>
  <c r="S92" i="1"/>
  <c r="J90" i="1"/>
  <c r="AQ90" i="1" l="1"/>
  <c r="AR90" i="1"/>
  <c r="AN90" i="1"/>
  <c r="AO90" i="1"/>
  <c r="AP90" i="1"/>
  <c r="AS90" i="1"/>
  <c r="AM90" i="1"/>
  <c r="AL90" i="1"/>
  <c r="S93" i="1"/>
  <c r="J91" i="1"/>
  <c r="AL91" i="1" l="1"/>
  <c r="AP91" i="1"/>
  <c r="AR91" i="1"/>
  <c r="AS91" i="1"/>
  <c r="AQ91" i="1"/>
  <c r="AO91" i="1"/>
  <c r="AN91" i="1"/>
  <c r="AM91" i="1"/>
  <c r="S94" i="1"/>
  <c r="J92" i="1"/>
  <c r="AM92" i="1" l="1"/>
  <c r="AR92" i="1"/>
  <c r="AS92" i="1"/>
  <c r="AL92" i="1"/>
  <c r="AQ92" i="1"/>
  <c r="AO92" i="1"/>
  <c r="AP92" i="1"/>
  <c r="AN92" i="1"/>
  <c r="S95" i="1"/>
  <c r="J93" i="1"/>
  <c r="AS93" i="1" l="1"/>
  <c r="AQ93" i="1"/>
  <c r="AP93" i="1"/>
  <c r="AR93" i="1"/>
  <c r="AM93" i="1"/>
  <c r="AO93" i="1"/>
  <c r="AN93" i="1"/>
  <c r="AL93" i="1"/>
  <c r="S96" i="1"/>
  <c r="J94" i="1"/>
  <c r="AM94" i="1" l="1"/>
  <c r="AR94" i="1"/>
  <c r="AS94" i="1"/>
  <c r="AO94" i="1"/>
  <c r="AQ94" i="1"/>
  <c r="AL94" i="1"/>
  <c r="AP94" i="1"/>
  <c r="AN94" i="1"/>
  <c r="S97" i="1"/>
  <c r="J95" i="1"/>
  <c r="AL95" i="1" l="1"/>
  <c r="AP95" i="1"/>
  <c r="AR95" i="1"/>
  <c r="AS95" i="1"/>
  <c r="AQ95" i="1"/>
  <c r="AO95" i="1"/>
  <c r="AN95" i="1"/>
  <c r="AM95" i="1"/>
  <c r="S98" i="1"/>
  <c r="J96" i="1"/>
  <c r="AM96" i="1" l="1"/>
  <c r="AR96" i="1"/>
  <c r="AS96" i="1"/>
  <c r="AL96" i="1"/>
  <c r="AP96" i="1"/>
  <c r="AO96" i="1"/>
  <c r="AQ96" i="1"/>
  <c r="AN96" i="1"/>
  <c r="S99" i="1"/>
  <c r="J97" i="1"/>
  <c r="AM97" i="1" l="1"/>
  <c r="AR97" i="1"/>
  <c r="AS97" i="1"/>
  <c r="AO97" i="1"/>
  <c r="AP97" i="1"/>
  <c r="AN97" i="1"/>
  <c r="AQ97" i="1"/>
  <c r="AL97" i="1"/>
  <c r="S100" i="1"/>
  <c r="J98" i="1"/>
  <c r="AM98" i="1" l="1"/>
  <c r="AR98" i="1"/>
  <c r="AS98" i="1"/>
  <c r="AO98" i="1"/>
  <c r="AP98" i="1"/>
  <c r="AL98" i="1"/>
  <c r="AQ98" i="1"/>
  <c r="AN98" i="1"/>
  <c r="S101" i="1"/>
  <c r="J99" i="1"/>
  <c r="AP99" i="1" l="1"/>
  <c r="AS99" i="1"/>
  <c r="AR99" i="1"/>
  <c r="AQ99" i="1"/>
  <c r="AM99" i="1"/>
  <c r="AL99" i="1"/>
  <c r="AN99" i="1"/>
  <c r="AO99" i="1"/>
  <c r="S102" i="1"/>
  <c r="J100" i="1"/>
  <c r="AM100" i="1" l="1"/>
  <c r="AR100" i="1"/>
  <c r="AS100" i="1"/>
  <c r="AL100" i="1"/>
  <c r="AQ100" i="1"/>
  <c r="AO100" i="1"/>
  <c r="AP100" i="1"/>
  <c r="AN100" i="1"/>
  <c r="S103" i="1"/>
  <c r="J102" i="1" s="1"/>
  <c r="J101" i="1"/>
  <c r="AQ101" i="1" l="1"/>
  <c r="AQ2" i="1" s="1"/>
  <c r="AF3" i="1" s="1"/>
  <c r="AS101" i="1"/>
  <c r="AS2" i="1" s="1"/>
  <c r="AH3" i="1" s="1"/>
  <c r="AN101" i="1"/>
  <c r="AN2" i="1" s="1"/>
  <c r="AD3" i="1" s="1"/>
  <c r="AL101" i="1"/>
  <c r="AL2" i="1" s="1"/>
  <c r="Z3" i="1" s="1"/>
  <c r="AP101" i="1"/>
  <c r="AP2" i="1" s="1"/>
  <c r="AE3" i="1" s="1"/>
  <c r="AR101" i="1"/>
  <c r="AR2" i="1" s="1"/>
  <c r="AG3" i="1" s="1"/>
  <c r="AM101" i="1"/>
  <c r="AM2" i="1" s="1"/>
  <c r="AA3" i="1" s="1"/>
  <c r="AO101" i="1"/>
  <c r="AO2" i="1" s="1"/>
  <c r="AC3" i="1" s="1"/>
</calcChain>
</file>

<file path=xl/sharedStrings.xml><?xml version="1.0" encoding="utf-8"?>
<sst xmlns="http://schemas.openxmlformats.org/spreadsheetml/2006/main" count="43" uniqueCount="28">
  <si>
    <t>Unhit</t>
  </si>
  <si>
    <t>wl</t>
  </si>
  <si>
    <t>pr</t>
  </si>
  <si>
    <t>net</t>
  </si>
  <si>
    <t>Outcome</t>
  </si>
  <si>
    <t>Rep?</t>
  </si>
  <si>
    <t>Spin</t>
  </si>
  <si>
    <t>Cumul</t>
  </si>
  <si>
    <t>Goal</t>
  </si>
  <si>
    <t>Required stash to goal</t>
  </si>
  <si>
    <t>At spin 60</t>
  </si>
  <si>
    <t>Stop-loss</t>
  </si>
  <si>
    <t>Prog. +</t>
  </si>
  <si>
    <t>Prog. -</t>
  </si>
  <si>
    <t>Start spin</t>
  </si>
  <si>
    <t>Prog stop</t>
  </si>
  <si>
    <t>Base unit</t>
  </si>
  <si>
    <t>At spin 100</t>
  </si>
  <si>
    <t>Max</t>
  </si>
  <si>
    <t>Stash</t>
  </si>
  <si>
    <t>Lock</t>
  </si>
  <si>
    <t>Parameters</t>
  </si>
  <si>
    <t>*below maximum</t>
  </si>
  <si>
    <t>Profit lock*</t>
  </si>
  <si>
    <t>Stop prog</t>
  </si>
  <si>
    <t>at spin</t>
  </si>
  <si>
    <t>Req.stash</t>
  </si>
  <si>
    <t>Prog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</si>
</sst>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</fills>
  <borders count="16">
    <border>
      <left/>
      <right/>
      <top/>
      <bottom/>
      <diagonal/>
    </border>
    <border>
      <left style="double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double">
        <color auto="1"/>
      </right>
      <top style="double">
        <color auto="1"/>
      </top>
      <bottom style="thin">
        <color auto="1"/>
      </bottom>
      <diagonal/>
    </border>
    <border>
      <left style="double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double">
        <color auto="1"/>
      </right>
      <top style="thin">
        <color auto="1"/>
      </top>
      <bottom style="thin">
        <color auto="1"/>
      </bottom>
      <diagonal/>
    </border>
    <border>
      <left style="double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double">
        <color auto="1"/>
      </right>
      <top style="thin">
        <color auto="1"/>
      </top>
      <bottom style="double">
        <color auto="1"/>
      </bottom>
      <diagonal/>
    </border>
    <border>
      <left style="double">
        <color auto="1"/>
      </left>
      <right/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/>
      <right style="double">
        <color auto="1"/>
      </right>
      <top style="double">
        <color auto="1"/>
      </top>
      <bottom style="thin">
        <color auto="1"/>
      </bottom>
      <diagonal/>
    </border>
    <border>
      <left style="double">
        <color auto="1"/>
      </left>
      <right/>
      <top style="thin">
        <color auto="1"/>
      </top>
      <bottom style="double">
        <color auto="1"/>
      </bottom>
      <diagonal/>
    </border>
    <border>
      <left/>
      <right/>
      <top style="thin">
        <color auto="1"/>
      </top>
      <bottom style="double">
        <color auto="1"/>
      </bottom>
      <diagonal/>
    </border>
    <border>
      <left/>
      <right style="double">
        <color auto="1"/>
      </right>
      <top style="thin">
        <color auto="1"/>
      </top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/>
    <xf numFmtId="0" fontId="0" fillId="0" borderId="1" xfId="0" applyBorder="1"/>
    <xf numFmtId="0" fontId="0" fillId="2" borderId="2" xfId="0" applyFill="1" applyBorder="1"/>
    <xf numFmtId="0" fontId="0" fillId="0" borderId="3" xfId="0" applyBorder="1"/>
    <xf numFmtId="0" fontId="0" fillId="2" borderId="4" xfId="0" applyFill="1" applyBorder="1"/>
    <xf numFmtId="0" fontId="0" fillId="0" borderId="5" xfId="0" applyBorder="1"/>
    <xf numFmtId="0" fontId="0" fillId="2" borderId="6" xfId="0" applyFill="1" applyBorder="1"/>
    <xf numFmtId="0" fontId="0" fillId="0" borderId="0" xfId="0" applyFill="1" applyBorder="1"/>
    <xf numFmtId="0" fontId="0" fillId="0" borderId="0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/>
    <xf numFmtId="0" fontId="0" fillId="0" borderId="15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C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lineChart>
        <c:grouping val="standard"/>
        <c:varyColors val="0"/>
        <c:ser>
          <c:idx val="0"/>
          <c:order val="0"/>
          <c:marker>
            <c:symbol val="none"/>
          </c:marker>
          <c:val>
            <c:numRef>
              <c:f>KTF!$I$12:$I$61</c:f>
              <c:numCache>
                <c:formatCode>General</c:formatCode>
                <c:ptCount val="50"/>
                <c:pt idx="0">
                  <c:v>8</c:v>
                </c:pt>
                <c:pt idx="1">
                  <c:v>17</c:v>
                </c:pt>
                <c:pt idx="2">
                  <c:v>27</c:v>
                </c:pt>
                <c:pt idx="3">
                  <c:v>38</c:v>
                </c:pt>
                <c:pt idx="4">
                  <c:v>13</c:v>
                </c:pt>
                <c:pt idx="5">
                  <c:v>37</c:v>
                </c:pt>
                <c:pt idx="6">
                  <c:v>13</c:v>
                </c:pt>
                <c:pt idx="7">
                  <c:v>39</c:v>
                </c:pt>
                <c:pt idx="8">
                  <c:v>53</c:v>
                </c:pt>
                <c:pt idx="9">
                  <c:v>31</c:v>
                </c:pt>
                <c:pt idx="10">
                  <c:v>61</c:v>
                </c:pt>
                <c:pt idx="11">
                  <c:v>40</c:v>
                </c:pt>
                <c:pt idx="12">
                  <c:v>72</c:v>
                </c:pt>
                <c:pt idx="13">
                  <c:v>89</c:v>
                </c:pt>
                <c:pt idx="14">
                  <c:v>70</c:v>
                </c:pt>
                <c:pt idx="15">
                  <c:v>106</c:v>
                </c:pt>
                <c:pt idx="16">
                  <c:v>88</c:v>
                </c:pt>
                <c:pt idx="17">
                  <c:v>126</c:v>
                </c:pt>
                <c:pt idx="18">
                  <c:v>109</c:v>
                </c:pt>
                <c:pt idx="19">
                  <c:v>75</c:v>
                </c:pt>
                <c:pt idx="20">
                  <c:v>24</c:v>
                </c:pt>
                <c:pt idx="21">
                  <c:v>-44</c:v>
                </c:pt>
                <c:pt idx="22">
                  <c:v>-129</c:v>
                </c:pt>
                <c:pt idx="23">
                  <c:v>-231</c:v>
                </c:pt>
                <c:pt idx="24">
                  <c:v>-350</c:v>
                </c:pt>
                <c:pt idx="25">
                  <c:v>-190</c:v>
                </c:pt>
                <c:pt idx="26">
                  <c:v>-43</c:v>
                </c:pt>
                <c:pt idx="27">
                  <c:v>-133</c:v>
                </c:pt>
                <c:pt idx="28">
                  <c:v>-238</c:v>
                </c:pt>
                <c:pt idx="29">
                  <c:v>-358</c:v>
                </c:pt>
                <c:pt idx="30">
                  <c:v>-160</c:v>
                </c:pt>
                <c:pt idx="31">
                  <c:v>-272</c:v>
                </c:pt>
                <c:pt idx="32">
                  <c:v>-398</c:v>
                </c:pt>
                <c:pt idx="33">
                  <c:v>-538</c:v>
                </c:pt>
                <c:pt idx="34">
                  <c:v>-692</c:v>
                </c:pt>
                <c:pt idx="35">
                  <c:v>-416</c:v>
                </c:pt>
                <c:pt idx="36">
                  <c:v>-559</c:v>
                </c:pt>
                <c:pt idx="37">
                  <c:v>-715</c:v>
                </c:pt>
                <c:pt idx="38">
                  <c:v>-884</c:v>
                </c:pt>
                <c:pt idx="39">
                  <c:v>-1066</c:v>
                </c:pt>
                <c:pt idx="40">
                  <c:v>-706</c:v>
                </c:pt>
                <c:pt idx="41">
                  <c:v>-874</c:v>
                </c:pt>
                <c:pt idx="42">
                  <c:v>-1054</c:v>
                </c:pt>
                <c:pt idx="43">
                  <c:v>-1246</c:v>
                </c:pt>
                <c:pt idx="44">
                  <c:v>-1450</c:v>
                </c:pt>
                <c:pt idx="45">
                  <c:v>-1666</c:v>
                </c:pt>
                <c:pt idx="46">
                  <c:v>-1191</c:v>
                </c:pt>
                <c:pt idx="47">
                  <c:v>-1389</c:v>
                </c:pt>
                <c:pt idx="48">
                  <c:v>-1598</c:v>
                </c:pt>
                <c:pt idx="49">
                  <c:v>-1078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84750336"/>
        <c:axId val="84751872"/>
      </c:lineChart>
      <c:catAx>
        <c:axId val="84750336"/>
        <c:scaling>
          <c:orientation val="minMax"/>
        </c:scaling>
        <c:delete val="0"/>
        <c:axPos val="b"/>
        <c:majorTickMark val="out"/>
        <c:minorTickMark val="none"/>
        <c:tickLblPos val="nextTo"/>
        <c:crossAx val="84751872"/>
        <c:crosses val="autoZero"/>
        <c:auto val="1"/>
        <c:lblAlgn val="ctr"/>
        <c:lblOffset val="100"/>
        <c:noMultiLvlLbl val="0"/>
      </c:catAx>
      <c:valAx>
        <c:axId val="84751872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84750336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C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lineChart>
        <c:grouping val="standard"/>
        <c:varyColors val="0"/>
        <c:ser>
          <c:idx val="1"/>
          <c:order val="0"/>
          <c:marker>
            <c:symbol val="none"/>
          </c:marker>
          <c:cat>
            <c:multiLvlStrRef>
              <c:f>KTF!$P$12:$P$152</c:f>
            </c:multiLvlStrRef>
          </c:cat>
          <c:val>
            <c:numRef>
              <c:f>KTF!$I$12:$I$101</c:f>
              <c:numCache>
                <c:formatCode>General</c:formatCode>
                <c:ptCount val="90"/>
                <c:pt idx="0">
                  <c:v>8</c:v>
                </c:pt>
                <c:pt idx="1">
                  <c:v>17</c:v>
                </c:pt>
                <c:pt idx="2">
                  <c:v>27</c:v>
                </c:pt>
                <c:pt idx="3">
                  <c:v>38</c:v>
                </c:pt>
                <c:pt idx="4">
                  <c:v>13</c:v>
                </c:pt>
                <c:pt idx="5">
                  <c:v>37</c:v>
                </c:pt>
                <c:pt idx="6">
                  <c:v>13</c:v>
                </c:pt>
                <c:pt idx="7">
                  <c:v>39</c:v>
                </c:pt>
                <c:pt idx="8">
                  <c:v>53</c:v>
                </c:pt>
                <c:pt idx="9">
                  <c:v>31</c:v>
                </c:pt>
                <c:pt idx="10">
                  <c:v>61</c:v>
                </c:pt>
                <c:pt idx="11">
                  <c:v>40</c:v>
                </c:pt>
                <c:pt idx="12">
                  <c:v>72</c:v>
                </c:pt>
                <c:pt idx="13">
                  <c:v>89</c:v>
                </c:pt>
                <c:pt idx="14">
                  <c:v>70</c:v>
                </c:pt>
                <c:pt idx="15">
                  <c:v>106</c:v>
                </c:pt>
                <c:pt idx="16">
                  <c:v>88</c:v>
                </c:pt>
                <c:pt idx="17">
                  <c:v>126</c:v>
                </c:pt>
                <c:pt idx="18">
                  <c:v>109</c:v>
                </c:pt>
                <c:pt idx="19">
                  <c:v>75</c:v>
                </c:pt>
                <c:pt idx="20">
                  <c:v>24</c:v>
                </c:pt>
                <c:pt idx="21">
                  <c:v>-44</c:v>
                </c:pt>
                <c:pt idx="22">
                  <c:v>-129</c:v>
                </c:pt>
                <c:pt idx="23">
                  <c:v>-231</c:v>
                </c:pt>
                <c:pt idx="24">
                  <c:v>-350</c:v>
                </c:pt>
                <c:pt idx="25">
                  <c:v>-190</c:v>
                </c:pt>
                <c:pt idx="26">
                  <c:v>-43</c:v>
                </c:pt>
                <c:pt idx="27">
                  <c:v>-133</c:v>
                </c:pt>
                <c:pt idx="28">
                  <c:v>-238</c:v>
                </c:pt>
                <c:pt idx="29">
                  <c:v>-358</c:v>
                </c:pt>
                <c:pt idx="30">
                  <c:v>-160</c:v>
                </c:pt>
                <c:pt idx="31">
                  <c:v>-272</c:v>
                </c:pt>
                <c:pt idx="32">
                  <c:v>-398</c:v>
                </c:pt>
                <c:pt idx="33">
                  <c:v>-538</c:v>
                </c:pt>
                <c:pt idx="34">
                  <c:v>-692</c:v>
                </c:pt>
                <c:pt idx="35">
                  <c:v>-416</c:v>
                </c:pt>
                <c:pt idx="36">
                  <c:v>-559</c:v>
                </c:pt>
                <c:pt idx="37">
                  <c:v>-715</c:v>
                </c:pt>
                <c:pt idx="38">
                  <c:v>-884</c:v>
                </c:pt>
                <c:pt idx="39">
                  <c:v>-1066</c:v>
                </c:pt>
                <c:pt idx="40">
                  <c:v>-706</c:v>
                </c:pt>
                <c:pt idx="41">
                  <c:v>-874</c:v>
                </c:pt>
                <c:pt idx="42">
                  <c:v>-1054</c:v>
                </c:pt>
                <c:pt idx="43">
                  <c:v>-1246</c:v>
                </c:pt>
                <c:pt idx="44">
                  <c:v>-1450</c:v>
                </c:pt>
                <c:pt idx="45">
                  <c:v>-1666</c:v>
                </c:pt>
                <c:pt idx="46">
                  <c:v>-1191</c:v>
                </c:pt>
                <c:pt idx="47">
                  <c:v>-1389</c:v>
                </c:pt>
                <c:pt idx="48">
                  <c:v>-1598</c:v>
                </c:pt>
                <c:pt idx="49">
                  <c:v>-1078</c:v>
                </c:pt>
                <c:pt idx="50">
                  <c:v>-1268</c:v>
                </c:pt>
                <c:pt idx="51">
                  <c:v>-1468</c:v>
                </c:pt>
                <c:pt idx="52">
                  <c:v>-1678</c:v>
                </c:pt>
                <c:pt idx="53">
                  <c:v>-1898</c:v>
                </c:pt>
                <c:pt idx="54">
                  <c:v>-2128</c:v>
                </c:pt>
                <c:pt idx="55">
                  <c:v>-2368</c:v>
                </c:pt>
                <c:pt idx="56">
                  <c:v>-2618</c:v>
                </c:pt>
                <c:pt idx="57">
                  <c:v>-2878</c:v>
                </c:pt>
                <c:pt idx="58">
                  <c:v>-3148</c:v>
                </c:pt>
                <c:pt idx="59">
                  <c:v>-3428</c:v>
                </c:pt>
                <c:pt idx="60">
                  <c:v>-3718</c:v>
                </c:pt>
                <c:pt idx="61">
                  <c:v>-4018</c:v>
                </c:pt>
                <c:pt idx="62">
                  <c:v>-4328</c:v>
                </c:pt>
                <c:pt idx="63">
                  <c:v>-4648</c:v>
                </c:pt>
                <c:pt idx="64">
                  <c:v>-4978</c:v>
                </c:pt>
                <c:pt idx="65">
                  <c:v>-4060</c:v>
                </c:pt>
                <c:pt idx="66">
                  <c:v>-4357</c:v>
                </c:pt>
                <c:pt idx="67">
                  <c:v>-4663</c:v>
                </c:pt>
                <c:pt idx="68">
                  <c:v>-4978</c:v>
                </c:pt>
                <c:pt idx="69">
                  <c:v>-5302</c:v>
                </c:pt>
                <c:pt idx="70">
                  <c:v>-5635</c:v>
                </c:pt>
                <c:pt idx="71">
                  <c:v>-5977</c:v>
                </c:pt>
                <c:pt idx="72">
                  <c:v>-6328</c:v>
                </c:pt>
                <c:pt idx="73">
                  <c:v>-5208</c:v>
                </c:pt>
                <c:pt idx="74">
                  <c:v>-5520</c:v>
                </c:pt>
                <c:pt idx="75">
                  <c:v>-5840</c:v>
                </c:pt>
                <c:pt idx="76">
                  <c:v>-6168</c:v>
                </c:pt>
                <c:pt idx="77">
                  <c:v>-6504</c:v>
                </c:pt>
                <c:pt idx="78">
                  <c:v>-6848</c:v>
                </c:pt>
                <c:pt idx="79">
                  <c:v>-7200</c:v>
                </c:pt>
                <c:pt idx="80">
                  <c:v>-5895</c:v>
                </c:pt>
                <c:pt idx="81">
                  <c:v>-6203</c:v>
                </c:pt>
                <c:pt idx="82">
                  <c:v>-6518</c:v>
                </c:pt>
                <c:pt idx="83">
                  <c:v>-6840</c:v>
                </c:pt>
                <c:pt idx="84">
                  <c:v>-7169</c:v>
                </c:pt>
                <c:pt idx="85">
                  <c:v>-7505</c:v>
                </c:pt>
                <c:pt idx="86">
                  <c:v>-7848</c:v>
                </c:pt>
                <c:pt idx="87">
                  <c:v>-8198</c:v>
                </c:pt>
                <c:pt idx="88">
                  <c:v>-8555</c:v>
                </c:pt>
                <c:pt idx="89">
                  <c:v>-8919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84788736"/>
        <c:axId val="84790272"/>
      </c:lineChart>
      <c:catAx>
        <c:axId val="8478873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84790272"/>
        <c:crosses val="autoZero"/>
        <c:auto val="1"/>
        <c:lblAlgn val="ctr"/>
        <c:lblOffset val="100"/>
        <c:noMultiLvlLbl val="0"/>
      </c:catAx>
      <c:valAx>
        <c:axId val="84790272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84788736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609598</xdr:colOff>
      <xdr:row>12</xdr:row>
      <xdr:rowOff>23812</xdr:rowOff>
    </xdr:from>
    <xdr:to>
      <xdr:col>22</xdr:col>
      <xdr:colOff>0</xdr:colOff>
      <xdr:row>21</xdr:row>
      <xdr:rowOff>171450</xdr:rowOff>
    </xdr:to>
    <xdr:graphicFrame macro="">
      <xdr:nvGraphicFramePr>
        <xdr:cNvPr id="4" name="Chart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10</xdr:col>
      <xdr:colOff>28576</xdr:colOff>
      <xdr:row>24</xdr:row>
      <xdr:rowOff>28574</xdr:rowOff>
    </xdr:from>
    <xdr:to>
      <xdr:col>23</xdr:col>
      <xdr:colOff>9525</xdr:colOff>
      <xdr:row>34</xdr:row>
      <xdr:rowOff>114300</xdr:rowOff>
    </xdr:to>
    <xdr:graphicFrame macro="">
      <xdr:nvGraphicFramePr>
        <xdr:cNvPr id="3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AS103"/>
  <sheetViews>
    <sheetView tabSelected="1" workbookViewId="0">
      <pane xSplit="3" ySplit="1" topLeftCell="D2" activePane="bottomRight" state="frozen"/>
      <selection pane="topRight" activeCell="D1" sqref="D1"/>
      <selection pane="bottomLeft" activeCell="A2" sqref="A2"/>
      <selection pane="bottomRight" activeCell="AH14" sqref="Z4:AH14"/>
    </sheetView>
  </sheetViews>
  <sheetFormatPr defaultRowHeight="15" x14ac:dyDescent="0.25"/>
  <cols>
    <col min="1" max="1" width="7.140625" customWidth="1"/>
    <col min="3" max="3" width="3" hidden="1" customWidth="1"/>
    <col min="4" max="4" width="5" customWidth="1"/>
    <col min="5" max="5" width="5.85546875" bestFit="1" customWidth="1"/>
    <col min="6" max="6" width="3.140625" bestFit="1" customWidth="1"/>
    <col min="7" max="7" width="4" bestFit="1" customWidth="1"/>
    <col min="8" max="8" width="5" bestFit="1" customWidth="1"/>
    <col min="9" max="9" width="6.7109375" bestFit="1" customWidth="1"/>
    <col min="10" max="10" width="9.140625" bestFit="1" customWidth="1"/>
    <col min="11" max="11" width="11" bestFit="1" customWidth="1"/>
    <col min="15" max="15" width="9.140625" hidden="1" customWidth="1"/>
    <col min="16" max="16" width="8.42578125" hidden="1" customWidth="1"/>
    <col min="17" max="17" width="6.140625" hidden="1" customWidth="1"/>
    <col min="18" max="19" width="9.140625" hidden="1" customWidth="1"/>
    <col min="23" max="23" width="0" hidden="1" customWidth="1"/>
    <col min="26" max="26" width="9.140625" style="19"/>
    <col min="27" max="27" width="9.140625" style="20"/>
    <col min="29" max="29" width="9.140625" style="19"/>
    <col min="30" max="30" width="9.140625" style="20"/>
    <col min="33" max="33" width="9.140625" style="19"/>
    <col min="34" max="34" width="9.140625" style="20"/>
    <col min="38" max="45" width="0" hidden="1" customWidth="1"/>
  </cols>
  <sheetData>
    <row r="1" spans="1:45" x14ac:dyDescent="0.25">
      <c r="A1" t="s">
        <v>6</v>
      </c>
      <c r="B1" t="s">
        <v>4</v>
      </c>
      <c r="D1" t="s">
        <v>5</v>
      </c>
      <c r="E1" t="s">
        <v>0</v>
      </c>
      <c r="F1" t="s">
        <v>1</v>
      </c>
      <c r="G1" t="s">
        <v>2</v>
      </c>
      <c r="H1" t="s">
        <v>3</v>
      </c>
      <c r="I1" t="s">
        <v>7</v>
      </c>
      <c r="N1" s="1"/>
      <c r="O1" s="1"/>
      <c r="P1" s="2" t="s">
        <v>18</v>
      </c>
      <c r="Q1" s="2" t="s">
        <v>19</v>
      </c>
      <c r="R1" t="s">
        <v>20</v>
      </c>
      <c r="S1" t="s">
        <v>27</v>
      </c>
      <c r="X1" t="s">
        <v>4</v>
      </c>
      <c r="Z1" s="19" t="s">
        <v>8</v>
      </c>
      <c r="AA1" s="20" t="s">
        <v>25</v>
      </c>
      <c r="AB1" t="s">
        <v>26</v>
      </c>
      <c r="AC1" s="19" t="s">
        <v>11</v>
      </c>
      <c r="AD1" s="20" t="s">
        <v>25</v>
      </c>
      <c r="AE1" t="s">
        <v>20</v>
      </c>
      <c r="AF1" t="s">
        <v>25</v>
      </c>
      <c r="AG1" s="19" t="s">
        <v>24</v>
      </c>
      <c r="AH1" s="20" t="s">
        <v>25</v>
      </c>
      <c r="AL1" t="s">
        <v>8</v>
      </c>
      <c r="AM1" t="s">
        <v>25</v>
      </c>
      <c r="AN1" t="s">
        <v>11</v>
      </c>
      <c r="AO1" t="s">
        <v>11</v>
      </c>
      <c r="AP1" t="s">
        <v>20</v>
      </c>
      <c r="AQ1" t="s">
        <v>25</v>
      </c>
      <c r="AR1" t="s">
        <v>24</v>
      </c>
      <c r="AS1" t="s">
        <v>25</v>
      </c>
    </row>
    <row r="2" spans="1:45" ht="15.75" thickBot="1" x14ac:dyDescent="0.3">
      <c r="A2">
        <v>1</v>
      </c>
      <c r="B2">
        <v>28</v>
      </c>
      <c r="C2">
        <v>0</v>
      </c>
      <c r="D2" t="str">
        <f>IF(C2&gt;0,"R","")</f>
        <v/>
      </c>
      <c r="E2">
        <v>37</v>
      </c>
      <c r="K2" s="18" t="s">
        <v>21</v>
      </c>
      <c r="L2" s="18"/>
      <c r="M2" s="10"/>
      <c r="N2" s="1"/>
      <c r="O2" s="1"/>
      <c r="P2">
        <f>MAX(P3:P103)</f>
        <v>126</v>
      </c>
      <c r="Q2">
        <f>MAX(Q3:Q103)</f>
        <v>22</v>
      </c>
      <c r="T2" s="17"/>
      <c r="U2" s="17"/>
      <c r="V2" s="17"/>
      <c r="W2" s="1"/>
      <c r="X2">
        <f ca="1">RANDBETWEEN(0,36)</f>
        <v>18</v>
      </c>
      <c r="Z2" s="19">
        <f>L4</f>
        <v>50</v>
      </c>
      <c r="AC2" s="19">
        <f>L5</f>
        <v>-400</v>
      </c>
      <c r="AE2">
        <f>L9</f>
        <v>100</v>
      </c>
      <c r="AG2" s="19">
        <f>L10</f>
        <v>5</v>
      </c>
      <c r="AL2">
        <f t="shared" ref="AL2:AQ2" si="0">MAX(AL3:AL101)</f>
        <v>53</v>
      </c>
      <c r="AM2">
        <f t="shared" si="0"/>
        <v>19</v>
      </c>
      <c r="AN2">
        <f t="shared" si="0"/>
        <v>44</v>
      </c>
      <c r="AO2">
        <f t="shared" si="0"/>
        <v>-538</v>
      </c>
      <c r="AP2">
        <f t="shared" si="0"/>
        <v>24</v>
      </c>
      <c r="AQ2">
        <f t="shared" si="0"/>
        <v>31</v>
      </c>
      <c r="AR2">
        <f t="shared" ref="AR2:AS2" si="1">MAX(AR3:AR101)</f>
        <v>-129</v>
      </c>
      <c r="AS2">
        <f t="shared" si="1"/>
        <v>33</v>
      </c>
    </row>
    <row r="3" spans="1:45" ht="15.75" thickTop="1" x14ac:dyDescent="0.25">
      <c r="A3">
        <v>2</v>
      </c>
      <c r="B3">
        <v>2</v>
      </c>
      <c r="C3">
        <f>COUNTIF($B$2:B2,B3)</f>
        <v>0</v>
      </c>
      <c r="D3" t="str">
        <f t="shared" ref="D3:D66" si="2">IF(C3&gt;0,"R","")</f>
        <v/>
      </c>
      <c r="E3">
        <f>IF(C3&gt;0,E2,E2-1)</f>
        <v>36</v>
      </c>
      <c r="J3" t="str">
        <f>IF(AND(G3=$L$10,F3=-1),"PROG",IF(AND(I3&lt;$L$5,MIN(I$2:I2)&gt;$L$5),"STOP",IF(AND(I3&gt;=$L$4,MAX(I$2:I2)&lt;$L$4),"KTF","")))</f>
        <v/>
      </c>
      <c r="K3" s="3" t="s">
        <v>16</v>
      </c>
      <c r="L3" s="4">
        <v>1</v>
      </c>
      <c r="M3" s="9"/>
      <c r="N3" s="9"/>
      <c r="O3" s="9"/>
      <c r="Q3">
        <v>0</v>
      </c>
      <c r="R3">
        <f t="shared" ref="R3:R21" si="3">IF(R2=1,1,IF(J3="LOCK",1,0))</f>
        <v>0</v>
      </c>
      <c r="T3" s="11" t="s">
        <v>9</v>
      </c>
      <c r="U3" s="12"/>
      <c r="V3" s="13"/>
      <c r="X3">
        <f t="shared" ref="X3:X66" ca="1" si="4">RANDBETWEEN(0,36)</f>
        <v>2</v>
      </c>
      <c r="Z3" s="19">
        <f>AL2</f>
        <v>53</v>
      </c>
      <c r="AA3" s="20">
        <f>AM2</f>
        <v>19</v>
      </c>
      <c r="AB3">
        <f>T4</f>
        <v>22</v>
      </c>
      <c r="AC3" s="19">
        <f>AO2</f>
        <v>-538</v>
      </c>
      <c r="AD3" s="20">
        <f>AN2</f>
        <v>44</v>
      </c>
      <c r="AE3">
        <f>AP2</f>
        <v>24</v>
      </c>
      <c r="AF3">
        <f t="shared" ref="AF3:AH3" si="5">AQ2</f>
        <v>31</v>
      </c>
      <c r="AG3" s="19">
        <f t="shared" si="5"/>
        <v>-129</v>
      </c>
      <c r="AH3" s="20">
        <f t="shared" si="5"/>
        <v>33</v>
      </c>
      <c r="AL3" t="str">
        <f t="shared" ref="AL3:AL34" si="6">IF(J3="KTF",I3,"")</f>
        <v/>
      </c>
      <c r="AM3" t="str">
        <f t="shared" ref="AM3:AM34" si="7">IF(J3="KTF",A3,"")</f>
        <v/>
      </c>
      <c r="AN3" t="str">
        <f t="shared" ref="AN3:AN34" si="8">IF(J3="STOP",A3,"")</f>
        <v/>
      </c>
      <c r="AO3" t="str">
        <f t="shared" ref="AO3:AO34" si="9">IF(J3="STOP",I3,"")</f>
        <v/>
      </c>
      <c r="AP3" t="str">
        <f t="shared" ref="AP3:AP34" si="10">IF(J3="LOCK",I3,"")</f>
        <v/>
      </c>
      <c r="AQ3" t="str">
        <f t="shared" ref="AQ3:AQ34" si="11">IF(J3="LOCK",A3,"")</f>
        <v/>
      </c>
      <c r="AR3" t="str">
        <f t="shared" ref="AR3:AR34" si="12">IF(J3="PROG",I3,"")</f>
        <v/>
      </c>
      <c r="AS3" t="str">
        <f t="shared" ref="AS3:AS34" si="13">IF(J3="PROG",A3,"")</f>
        <v/>
      </c>
    </row>
    <row r="4" spans="1:45" ht="15.75" thickBot="1" x14ac:dyDescent="0.3">
      <c r="A4">
        <v>3</v>
      </c>
      <c r="B4">
        <v>0</v>
      </c>
      <c r="C4">
        <f>COUNTIF($B$2:B3,B4)</f>
        <v>0</v>
      </c>
      <c r="D4" t="str">
        <f t="shared" si="2"/>
        <v/>
      </c>
      <c r="E4">
        <f t="shared" ref="E4:E67" si="14">IF(C4&gt;0,E3,E3-1)</f>
        <v>35</v>
      </c>
      <c r="F4" t="str">
        <f t="shared" ref="F4:F35" si="15">IF(A4&lt;$L$8,"",IF(C4=0,1,-1))</f>
        <v/>
      </c>
      <c r="G4" t="str">
        <f t="shared" ref="G4:G35" si="16">IF(A4=$L$8,1,IF(A4&lt;$L$8,"",IF(E3=0,"",IF(G3-F3&lt;1,1,IF(F3=1,G3-$L$7,IF(F3=-1,G3+$L$6))))))</f>
        <v/>
      </c>
      <c r="H4">
        <f t="shared" ref="H4:H35" si="17">IF(A4&lt;$L$8,0,IF(F4=1,(36-E4)*G4*$L$3,IF(F4=-1,G4*F4*E4*$L$3)))</f>
        <v>0</v>
      </c>
      <c r="I4">
        <f t="shared" ref="I4:I35" si="18">IF(A4&lt;$L$8,0,H4+I3)</f>
        <v>0</v>
      </c>
      <c r="J4" t="str">
        <f>IF(AND(G4=$L$10,F4=-1,S3=0),"PROG",IF(AND(R3=0,I4&lt;(P3-$L$9)),"LOCK",IF(AND(I4&lt;$L$5,MIN(I$2:I3)&gt;$L$5),"STOP",IF(AND(I4&gt;=$L$4,MAX(I$2:I3)&lt;$L$4),"KTF",""))))</f>
        <v/>
      </c>
      <c r="K4" s="5" t="s">
        <v>8</v>
      </c>
      <c r="L4" s="6">
        <v>50</v>
      </c>
      <c r="M4" s="9"/>
      <c r="N4" s="9"/>
      <c r="O4" s="9"/>
      <c r="P4">
        <f t="shared" ref="P4:P12" si="19">IF(I4&gt;P3,I4,P3)</f>
        <v>0</v>
      </c>
      <c r="Q4">
        <f>IF(Q3&lt;&gt;0,Q3,IF(P4&gt;=50,-(MIN(I$2:I4)-G5*E5),0))</f>
        <v>0</v>
      </c>
      <c r="R4">
        <f t="shared" si="3"/>
        <v>0</v>
      </c>
      <c r="S4">
        <f t="shared" ref="S4:S21" si="20">IF(S3=1,1,IF(J4="PROG",1,0))</f>
        <v>0</v>
      </c>
      <c r="T4" s="14">
        <f>IF(Q2&lt;&gt;0,Q2,"FAIL")</f>
        <v>22</v>
      </c>
      <c r="U4" s="15"/>
      <c r="V4" s="16"/>
      <c r="X4">
        <f t="shared" ca="1" si="4"/>
        <v>24</v>
      </c>
      <c r="AL4" t="str">
        <f t="shared" si="6"/>
        <v/>
      </c>
      <c r="AM4" t="str">
        <f t="shared" si="7"/>
        <v/>
      </c>
      <c r="AN4" t="str">
        <f t="shared" si="8"/>
        <v/>
      </c>
      <c r="AO4" t="str">
        <f t="shared" si="9"/>
        <v/>
      </c>
      <c r="AP4" t="str">
        <f t="shared" si="10"/>
        <v/>
      </c>
      <c r="AQ4" t="str">
        <f t="shared" si="11"/>
        <v/>
      </c>
      <c r="AR4" t="str">
        <f t="shared" si="12"/>
        <v/>
      </c>
      <c r="AS4" t="str">
        <f t="shared" si="13"/>
        <v/>
      </c>
    </row>
    <row r="5" spans="1:45" ht="15.75" thickTop="1" x14ac:dyDescent="0.25">
      <c r="A5">
        <v>4</v>
      </c>
      <c r="B5">
        <v>26</v>
      </c>
      <c r="C5">
        <f>COUNTIF($B$2:B4,B5)</f>
        <v>0</v>
      </c>
      <c r="D5" t="str">
        <f t="shared" si="2"/>
        <v/>
      </c>
      <c r="E5">
        <f t="shared" si="14"/>
        <v>34</v>
      </c>
      <c r="F5" t="str">
        <f t="shared" si="15"/>
        <v/>
      </c>
      <c r="G5" t="str">
        <f t="shared" si="16"/>
        <v/>
      </c>
      <c r="H5">
        <f t="shared" si="17"/>
        <v>0</v>
      </c>
      <c r="I5">
        <f t="shared" si="18"/>
        <v>0</v>
      </c>
      <c r="J5" t="str">
        <f>IF(AND(G5=$L$10,F5=-1,S4=0),"PROG",IF(AND(R4=0,I5&lt;(P4-$L$9)),"LOCK",IF(AND(I5&lt;$L$5,MIN(I$2:I4)&gt;$L$5),"STOP",IF(AND(I5&gt;=$L$4,MAX(I$2:I4)&lt;$L$4),"KTF",""))))</f>
        <v/>
      </c>
      <c r="K5" s="5" t="s">
        <v>11</v>
      </c>
      <c r="L5" s="6">
        <v>-400</v>
      </c>
      <c r="M5" s="9"/>
      <c r="N5" s="9"/>
      <c r="O5" s="9"/>
      <c r="P5">
        <f t="shared" si="19"/>
        <v>0</v>
      </c>
      <c r="Q5">
        <f>IF(Q4&lt;&gt;0,Q4,IF(P5&gt;=50,-(MIN(I$2:I5)-G6*E6),0))</f>
        <v>0</v>
      </c>
      <c r="R5">
        <f t="shared" si="3"/>
        <v>0</v>
      </c>
      <c r="S5">
        <f t="shared" si="20"/>
        <v>0</v>
      </c>
      <c r="X5">
        <f t="shared" ca="1" si="4"/>
        <v>2</v>
      </c>
      <c r="AL5" t="str">
        <f t="shared" si="6"/>
        <v/>
      </c>
      <c r="AM5" t="str">
        <f t="shared" si="7"/>
        <v/>
      </c>
      <c r="AN5" t="str">
        <f t="shared" si="8"/>
        <v/>
      </c>
      <c r="AO5" t="str">
        <f t="shared" si="9"/>
        <v/>
      </c>
      <c r="AP5" t="str">
        <f t="shared" si="10"/>
        <v/>
      </c>
      <c r="AQ5" t="str">
        <f t="shared" si="11"/>
        <v/>
      </c>
      <c r="AR5" t="str">
        <f t="shared" si="12"/>
        <v/>
      </c>
      <c r="AS5" t="str">
        <f t="shared" si="13"/>
        <v/>
      </c>
    </row>
    <row r="6" spans="1:45" x14ac:dyDescent="0.25">
      <c r="A6">
        <v>5</v>
      </c>
      <c r="B6">
        <v>7</v>
      </c>
      <c r="C6">
        <f>COUNTIF($B$2:B5,B6)</f>
        <v>0</v>
      </c>
      <c r="D6" t="str">
        <f t="shared" si="2"/>
        <v/>
      </c>
      <c r="E6">
        <f t="shared" si="14"/>
        <v>33</v>
      </c>
      <c r="F6" t="str">
        <f t="shared" si="15"/>
        <v/>
      </c>
      <c r="G6" t="str">
        <f t="shared" si="16"/>
        <v/>
      </c>
      <c r="H6">
        <f t="shared" si="17"/>
        <v>0</v>
      </c>
      <c r="I6">
        <f t="shared" si="18"/>
        <v>0</v>
      </c>
      <c r="J6" t="str">
        <f>IF(AND(G6=$L$10,F6=-1,S5=0),"PROG",IF(AND(R5=0,I6&lt;(P5-$L$9)),"LOCK",IF(AND(I6&lt;$L$5,MIN(I$2:I5)&gt;$L$5),"STOP",IF(AND(I6&gt;=$L$4,MAX(I$2:I5)&lt;$L$4),"KTF",""))))</f>
        <v/>
      </c>
      <c r="K6" s="5" t="s">
        <v>12</v>
      </c>
      <c r="L6" s="6">
        <v>1</v>
      </c>
      <c r="M6" s="9"/>
      <c r="N6" s="9"/>
      <c r="O6" s="9"/>
      <c r="P6">
        <f t="shared" si="19"/>
        <v>0</v>
      </c>
      <c r="Q6">
        <f>IF(Q5&lt;&gt;0,Q5,IF(P6&gt;=50,-(MIN(I$2:I6)-G7*E7),0))</f>
        <v>0</v>
      </c>
      <c r="R6">
        <f t="shared" si="3"/>
        <v>0</v>
      </c>
      <c r="S6">
        <f t="shared" si="20"/>
        <v>0</v>
      </c>
      <c r="X6">
        <f t="shared" ca="1" si="4"/>
        <v>14</v>
      </c>
      <c r="AL6" t="str">
        <f t="shared" si="6"/>
        <v/>
      </c>
      <c r="AM6" t="str">
        <f t="shared" si="7"/>
        <v/>
      </c>
      <c r="AN6" t="str">
        <f t="shared" si="8"/>
        <v/>
      </c>
      <c r="AO6" t="str">
        <f t="shared" si="9"/>
        <v/>
      </c>
      <c r="AP6" t="str">
        <f t="shared" si="10"/>
        <v/>
      </c>
      <c r="AQ6" t="str">
        <f t="shared" si="11"/>
        <v/>
      </c>
      <c r="AR6" t="str">
        <f t="shared" si="12"/>
        <v/>
      </c>
      <c r="AS6" t="str">
        <f t="shared" si="13"/>
        <v/>
      </c>
    </row>
    <row r="7" spans="1:45" x14ac:dyDescent="0.25">
      <c r="A7">
        <v>6</v>
      </c>
      <c r="B7">
        <v>6</v>
      </c>
      <c r="C7">
        <f>COUNTIF($B$2:B6,B7)</f>
        <v>0</v>
      </c>
      <c r="D7" t="str">
        <f t="shared" si="2"/>
        <v/>
      </c>
      <c r="E7">
        <f t="shared" si="14"/>
        <v>32</v>
      </c>
      <c r="F7" t="str">
        <f t="shared" si="15"/>
        <v/>
      </c>
      <c r="G7" t="str">
        <f t="shared" si="16"/>
        <v/>
      </c>
      <c r="H7">
        <f t="shared" si="17"/>
        <v>0</v>
      </c>
      <c r="I7">
        <f t="shared" si="18"/>
        <v>0</v>
      </c>
      <c r="J7" t="str">
        <f>IF(AND(G7=$L$10,F7=-1,S6=0),"PROG",IF(AND(R6=0,I7&lt;(P6-$L$9)),"LOCK",IF(AND(I7&lt;$L$5,MIN(I$2:I6)&gt;$L$5),"STOP",IF(AND(I7&gt;=$L$4,MAX(I$2:I6)&lt;$L$4),"KTF",""))))</f>
        <v/>
      </c>
      <c r="K7" s="5" t="s">
        <v>13</v>
      </c>
      <c r="L7" s="6">
        <v>1</v>
      </c>
      <c r="M7" s="9"/>
      <c r="N7" s="9"/>
      <c r="O7" s="9"/>
      <c r="P7">
        <f t="shared" si="19"/>
        <v>0</v>
      </c>
      <c r="Q7">
        <f>IF(Q6&lt;&gt;0,Q6,IF(P7&gt;=50,-(MIN(I$2:I7)-G8*E8),0))</f>
        <v>0</v>
      </c>
      <c r="R7">
        <f t="shared" si="3"/>
        <v>0</v>
      </c>
      <c r="S7">
        <f t="shared" si="20"/>
        <v>0</v>
      </c>
      <c r="X7">
        <f t="shared" ca="1" si="4"/>
        <v>22</v>
      </c>
      <c r="AL7" t="str">
        <f t="shared" si="6"/>
        <v/>
      </c>
      <c r="AM7" t="str">
        <f t="shared" si="7"/>
        <v/>
      </c>
      <c r="AN7" t="str">
        <f t="shared" si="8"/>
        <v/>
      </c>
      <c r="AO7" t="str">
        <f t="shared" si="9"/>
        <v/>
      </c>
      <c r="AP7" t="str">
        <f t="shared" si="10"/>
        <v/>
      </c>
      <c r="AQ7" t="str">
        <f t="shared" si="11"/>
        <v/>
      </c>
      <c r="AR7" t="str">
        <f t="shared" si="12"/>
        <v/>
      </c>
      <c r="AS7" t="str">
        <f t="shared" si="13"/>
        <v/>
      </c>
    </row>
    <row r="8" spans="1:45" x14ac:dyDescent="0.25">
      <c r="A8">
        <v>7</v>
      </c>
      <c r="B8">
        <v>5</v>
      </c>
      <c r="C8">
        <f>COUNTIF($B$2:B7,B8)</f>
        <v>0</v>
      </c>
      <c r="D8" t="str">
        <f t="shared" si="2"/>
        <v/>
      </c>
      <c r="E8">
        <f t="shared" si="14"/>
        <v>31</v>
      </c>
      <c r="F8" t="str">
        <f t="shared" si="15"/>
        <v/>
      </c>
      <c r="G8" t="str">
        <f t="shared" si="16"/>
        <v/>
      </c>
      <c r="H8">
        <f t="shared" si="17"/>
        <v>0</v>
      </c>
      <c r="I8">
        <f t="shared" si="18"/>
        <v>0</v>
      </c>
      <c r="J8" t="str">
        <f>IF(AND(G8=$L$10,F8=-1,S7=0),"PROG",IF(AND(R7=0,I8&lt;(P7-$L$9)),"LOCK",IF(AND(I8&lt;$L$5,MIN(I$2:I7)&gt;$L$5),"STOP",IF(AND(I8&gt;=$L$4,MAX(I$2:I7)&lt;$L$4),"KTF",""))))</f>
        <v/>
      </c>
      <c r="K8" s="5" t="s">
        <v>14</v>
      </c>
      <c r="L8" s="6">
        <v>11</v>
      </c>
      <c r="M8" s="9"/>
      <c r="N8" s="9"/>
      <c r="O8" s="9"/>
      <c r="P8">
        <f t="shared" si="19"/>
        <v>0</v>
      </c>
      <c r="Q8">
        <f>IF(Q7&lt;&gt;0,Q7,IF(P8&gt;=50,-(MIN(I$2:I8)-G9*E9),0))</f>
        <v>0</v>
      </c>
      <c r="R8">
        <f t="shared" si="3"/>
        <v>0</v>
      </c>
      <c r="S8">
        <f t="shared" si="20"/>
        <v>0</v>
      </c>
      <c r="X8">
        <f t="shared" ca="1" si="4"/>
        <v>18</v>
      </c>
      <c r="AL8" t="str">
        <f t="shared" si="6"/>
        <v/>
      </c>
      <c r="AM8" t="str">
        <f t="shared" si="7"/>
        <v/>
      </c>
      <c r="AN8" t="str">
        <f t="shared" si="8"/>
        <v/>
      </c>
      <c r="AO8" t="str">
        <f t="shared" si="9"/>
        <v/>
      </c>
      <c r="AP8" t="str">
        <f t="shared" si="10"/>
        <v/>
      </c>
      <c r="AQ8" t="str">
        <f t="shared" si="11"/>
        <v/>
      </c>
      <c r="AR8" t="str">
        <f t="shared" si="12"/>
        <v/>
      </c>
      <c r="AS8" t="str">
        <f t="shared" si="13"/>
        <v/>
      </c>
    </row>
    <row r="9" spans="1:45" x14ac:dyDescent="0.25">
      <c r="A9">
        <v>8</v>
      </c>
      <c r="B9">
        <v>8</v>
      </c>
      <c r="C9">
        <f>COUNTIF($B$2:B8,B9)</f>
        <v>0</v>
      </c>
      <c r="D9" t="str">
        <f t="shared" si="2"/>
        <v/>
      </c>
      <c r="E9">
        <f t="shared" si="14"/>
        <v>30</v>
      </c>
      <c r="F9" t="str">
        <f t="shared" si="15"/>
        <v/>
      </c>
      <c r="G9" t="str">
        <f t="shared" si="16"/>
        <v/>
      </c>
      <c r="H9">
        <f t="shared" si="17"/>
        <v>0</v>
      </c>
      <c r="I9">
        <f t="shared" si="18"/>
        <v>0</v>
      </c>
      <c r="J9" t="str">
        <f>IF(AND(G9=$L$10,F9=-1,S8=0),"PROG",IF(AND(R8=0,I9&lt;(P8-$L$9)),"LOCK",IF(AND(I9&lt;$L$5,MIN(I$2:I8)&gt;$L$5),"STOP",IF(AND(I9&gt;=$L$4,MAX(I$2:I8)&lt;$L$4),"KTF",""))))</f>
        <v/>
      </c>
      <c r="K9" s="5" t="s">
        <v>23</v>
      </c>
      <c r="L9" s="6">
        <v>100</v>
      </c>
      <c r="M9" s="9" t="s">
        <v>22</v>
      </c>
      <c r="O9" s="9"/>
      <c r="P9">
        <f t="shared" si="19"/>
        <v>0</v>
      </c>
      <c r="Q9">
        <f>IF(Q8&lt;&gt;0,Q8,IF(P9&gt;=50,-(MIN(I$2:I9)-G10*E10),0))</f>
        <v>0</v>
      </c>
      <c r="R9">
        <f t="shared" si="3"/>
        <v>0</v>
      </c>
      <c r="S9">
        <f t="shared" si="20"/>
        <v>0</v>
      </c>
      <c r="X9">
        <f t="shared" ca="1" si="4"/>
        <v>20</v>
      </c>
      <c r="AL9" t="str">
        <f t="shared" si="6"/>
        <v/>
      </c>
      <c r="AM9" t="str">
        <f t="shared" si="7"/>
        <v/>
      </c>
      <c r="AN9" t="str">
        <f t="shared" si="8"/>
        <v/>
      </c>
      <c r="AO9" t="str">
        <f t="shared" si="9"/>
        <v/>
      </c>
      <c r="AP9" t="str">
        <f t="shared" si="10"/>
        <v/>
      </c>
      <c r="AQ9" t="str">
        <f t="shared" si="11"/>
        <v/>
      </c>
      <c r="AR9" t="str">
        <f t="shared" si="12"/>
        <v/>
      </c>
      <c r="AS9" t="str">
        <f t="shared" si="13"/>
        <v/>
      </c>
    </row>
    <row r="10" spans="1:45" ht="15.75" thickBot="1" x14ac:dyDescent="0.3">
      <c r="A10">
        <v>9</v>
      </c>
      <c r="B10">
        <v>0</v>
      </c>
      <c r="C10">
        <f>COUNTIF($B$2:B9,B10)</f>
        <v>1</v>
      </c>
      <c r="D10" t="str">
        <f t="shared" si="2"/>
        <v>R</v>
      </c>
      <c r="E10">
        <f t="shared" si="14"/>
        <v>30</v>
      </c>
      <c r="F10" t="str">
        <f t="shared" si="15"/>
        <v/>
      </c>
      <c r="G10" t="str">
        <f t="shared" si="16"/>
        <v/>
      </c>
      <c r="H10">
        <f t="shared" si="17"/>
        <v>0</v>
      </c>
      <c r="I10">
        <f t="shared" si="18"/>
        <v>0</v>
      </c>
      <c r="J10" t="str">
        <f>IF(AND(G10=$L$10,F10=-1,S9=0),"PROG",IF(AND(R9=0,I10&lt;(P9-$L$9)),"LOCK",IF(AND(I10&lt;$L$5,MIN(I$2:I9)&gt;$L$5),"STOP",IF(AND(I10&gt;=$L$4,MAX(I$2:I9)&lt;$L$4),"KTF",""))))</f>
        <v/>
      </c>
      <c r="K10" s="7" t="s">
        <v>15</v>
      </c>
      <c r="L10" s="8">
        <v>5</v>
      </c>
      <c r="M10" s="9"/>
      <c r="N10" s="9"/>
      <c r="O10" s="9"/>
      <c r="P10">
        <f t="shared" si="19"/>
        <v>0</v>
      </c>
      <c r="Q10">
        <f>IF(Q9&lt;&gt;0,Q9,IF(P10&gt;=50,-(MIN(I$2:I10)-G11*E11),0))</f>
        <v>0</v>
      </c>
      <c r="R10">
        <f t="shared" si="3"/>
        <v>0</v>
      </c>
      <c r="S10">
        <f t="shared" si="20"/>
        <v>0</v>
      </c>
      <c r="X10">
        <f t="shared" ca="1" si="4"/>
        <v>30</v>
      </c>
      <c r="AL10" t="str">
        <f t="shared" si="6"/>
        <v/>
      </c>
      <c r="AM10" t="str">
        <f t="shared" si="7"/>
        <v/>
      </c>
      <c r="AN10" t="str">
        <f t="shared" si="8"/>
        <v/>
      </c>
      <c r="AO10" t="str">
        <f t="shared" si="9"/>
        <v/>
      </c>
      <c r="AP10" t="str">
        <f t="shared" si="10"/>
        <v/>
      </c>
      <c r="AQ10" t="str">
        <f t="shared" si="11"/>
        <v/>
      </c>
      <c r="AR10" t="str">
        <f t="shared" si="12"/>
        <v/>
      </c>
      <c r="AS10" t="str">
        <f t="shared" si="13"/>
        <v/>
      </c>
    </row>
    <row r="11" spans="1:45" ht="15.75" thickTop="1" x14ac:dyDescent="0.25">
      <c r="A11">
        <v>10</v>
      </c>
      <c r="B11">
        <v>29</v>
      </c>
      <c r="C11">
        <f>COUNTIF($B$2:B10,B11)</f>
        <v>0</v>
      </c>
      <c r="D11" t="str">
        <f t="shared" si="2"/>
        <v/>
      </c>
      <c r="E11">
        <f t="shared" si="14"/>
        <v>29</v>
      </c>
      <c r="F11" t="str">
        <f t="shared" si="15"/>
        <v/>
      </c>
      <c r="G11" t="str">
        <f t="shared" si="16"/>
        <v/>
      </c>
      <c r="H11">
        <f t="shared" si="17"/>
        <v>0</v>
      </c>
      <c r="I11">
        <f t="shared" si="18"/>
        <v>0</v>
      </c>
      <c r="J11" t="str">
        <f>IF(AND(G11=$L$10,F11=-1,S10=0),"PROG",IF(AND(R10=0,I11&lt;(P10-$L$9)),"LOCK",IF(AND(I11&lt;$L$5,MIN(I$2:I10)&gt;$L$5),"STOP",IF(AND(I11&gt;=$L$4,MAX(I$2:I10)&lt;$L$4),"KTF",""))))</f>
        <v/>
      </c>
      <c r="P11">
        <f t="shared" si="19"/>
        <v>0</v>
      </c>
      <c r="Q11">
        <f>IF(Q10&lt;&gt;0,Q10,IF(P11&gt;=50,-(MIN(I$2:I11)-G12*E12),0))</f>
        <v>0</v>
      </c>
      <c r="R11">
        <f t="shared" si="3"/>
        <v>0</v>
      </c>
      <c r="S11">
        <f t="shared" si="20"/>
        <v>0</v>
      </c>
      <c r="X11">
        <f t="shared" ca="1" si="4"/>
        <v>8</v>
      </c>
      <c r="AL11" t="str">
        <f t="shared" si="6"/>
        <v/>
      </c>
      <c r="AM11" t="str">
        <f t="shared" si="7"/>
        <v/>
      </c>
      <c r="AN11" t="str">
        <f t="shared" si="8"/>
        <v/>
      </c>
      <c r="AO11" t="str">
        <f t="shared" si="9"/>
        <v/>
      </c>
      <c r="AP11" t="str">
        <f t="shared" si="10"/>
        <v/>
      </c>
      <c r="AQ11" t="str">
        <f t="shared" si="11"/>
        <v/>
      </c>
      <c r="AR11" t="str">
        <f t="shared" si="12"/>
        <v/>
      </c>
      <c r="AS11" t="str">
        <f t="shared" si="13"/>
        <v/>
      </c>
    </row>
    <row r="12" spans="1:45" x14ac:dyDescent="0.25">
      <c r="A12">
        <v>11</v>
      </c>
      <c r="B12">
        <v>17</v>
      </c>
      <c r="C12">
        <f>COUNTIF($B$2:B11,B12)</f>
        <v>0</v>
      </c>
      <c r="D12" t="str">
        <f t="shared" si="2"/>
        <v/>
      </c>
      <c r="E12">
        <f t="shared" si="14"/>
        <v>28</v>
      </c>
      <c r="F12">
        <f t="shared" si="15"/>
        <v>1</v>
      </c>
      <c r="G12">
        <f t="shared" si="16"/>
        <v>1</v>
      </c>
      <c r="H12">
        <f t="shared" si="17"/>
        <v>8</v>
      </c>
      <c r="I12">
        <f t="shared" si="18"/>
        <v>8</v>
      </c>
      <c r="J12" t="str">
        <f>IF(AND(G12=$L$10,F12=-1,S11=0),"PROG",IF(AND(R11=0,I12&lt;(P11-$L$9)),"LOCK",IF(AND(I12&lt;$L$5,MIN(I$2:I11)&gt;$L$5),"STOP",IF(AND(I12&gt;=$L$4,MAX(I$2:I11)&lt;$L$4),"KTF",""))))</f>
        <v/>
      </c>
      <c r="N12" t="s">
        <v>10</v>
      </c>
      <c r="P12">
        <f t="shared" si="19"/>
        <v>8</v>
      </c>
      <c r="Q12">
        <f>IF(Q11&lt;&gt;0,Q11,IF(P12&gt;=50,-(MIN(I$2:I12)-G13*E13),0))</f>
        <v>0</v>
      </c>
      <c r="R12">
        <f t="shared" si="3"/>
        <v>0</v>
      </c>
      <c r="S12">
        <f t="shared" si="20"/>
        <v>0</v>
      </c>
      <c r="X12">
        <f t="shared" ca="1" si="4"/>
        <v>1</v>
      </c>
      <c r="AL12" t="str">
        <f t="shared" si="6"/>
        <v/>
      </c>
      <c r="AM12" t="str">
        <f t="shared" si="7"/>
        <v/>
      </c>
      <c r="AN12" t="str">
        <f t="shared" si="8"/>
        <v/>
      </c>
      <c r="AO12" t="str">
        <f t="shared" si="9"/>
        <v/>
      </c>
      <c r="AP12" t="str">
        <f t="shared" si="10"/>
        <v/>
      </c>
      <c r="AQ12" t="str">
        <f t="shared" si="11"/>
        <v/>
      </c>
      <c r="AR12" t="str">
        <f t="shared" si="12"/>
        <v/>
      </c>
      <c r="AS12" t="str">
        <f t="shared" si="13"/>
        <v/>
      </c>
    </row>
    <row r="13" spans="1:45" x14ac:dyDescent="0.25">
      <c r="A13">
        <v>12</v>
      </c>
      <c r="B13">
        <v>25</v>
      </c>
      <c r="C13">
        <f>COUNTIF($B$2:B12,B13)</f>
        <v>0</v>
      </c>
      <c r="D13" t="str">
        <f t="shared" si="2"/>
        <v/>
      </c>
      <c r="E13">
        <f t="shared" si="14"/>
        <v>27</v>
      </c>
      <c r="F13">
        <f t="shared" si="15"/>
        <v>1</v>
      </c>
      <c r="G13">
        <f t="shared" si="16"/>
        <v>1</v>
      </c>
      <c r="H13">
        <f t="shared" si="17"/>
        <v>9</v>
      </c>
      <c r="I13">
        <f t="shared" si="18"/>
        <v>17</v>
      </c>
      <c r="J13" t="str">
        <f>IF(AND(G13=$L$10,F13=-1,S12=0),"PROG",IF(AND(R12=0,I13&lt;(P12-$L$9)),"LOCK",IF(AND(I13&lt;$L$5,MIN(I$2:I12)&gt;$L$5),"STOP",IF(AND(I13&gt;=$L$4,MAX(I$2:I12)&lt;$L$4),"KTF",""))))</f>
        <v/>
      </c>
      <c r="P13">
        <f t="shared" ref="P13:P21" si="21">IF(E13=0,"",IF(I13&gt;P12,I13,P12))</f>
        <v>17</v>
      </c>
      <c r="Q13">
        <f>IF(Q12&lt;&gt;0,Q12,IF(P13&gt;=50,-(MIN(I$2:I13)-G14*E14),0))</f>
        <v>0</v>
      </c>
      <c r="R13">
        <f t="shared" si="3"/>
        <v>0</v>
      </c>
      <c r="S13">
        <f t="shared" si="20"/>
        <v>0</v>
      </c>
      <c r="X13">
        <f t="shared" ca="1" si="4"/>
        <v>19</v>
      </c>
      <c r="AL13" t="str">
        <f t="shared" si="6"/>
        <v/>
      </c>
      <c r="AM13" t="str">
        <f t="shared" si="7"/>
        <v/>
      </c>
      <c r="AN13" t="str">
        <f t="shared" si="8"/>
        <v/>
      </c>
      <c r="AO13" t="str">
        <f t="shared" si="9"/>
        <v/>
      </c>
      <c r="AP13" t="str">
        <f t="shared" si="10"/>
        <v/>
      </c>
      <c r="AQ13" t="str">
        <f t="shared" si="11"/>
        <v/>
      </c>
      <c r="AR13" t="str">
        <f t="shared" si="12"/>
        <v/>
      </c>
      <c r="AS13" t="str">
        <f t="shared" si="13"/>
        <v/>
      </c>
    </row>
    <row r="14" spans="1:45" x14ac:dyDescent="0.25">
      <c r="A14">
        <v>13</v>
      </c>
      <c r="B14">
        <v>20</v>
      </c>
      <c r="C14">
        <f>COUNTIF($B$2:B13,B14)</f>
        <v>0</v>
      </c>
      <c r="D14" t="str">
        <f t="shared" si="2"/>
        <v/>
      </c>
      <c r="E14">
        <f t="shared" si="14"/>
        <v>26</v>
      </c>
      <c r="F14">
        <f t="shared" si="15"/>
        <v>1</v>
      </c>
      <c r="G14">
        <f t="shared" si="16"/>
        <v>1</v>
      </c>
      <c r="H14">
        <f t="shared" si="17"/>
        <v>10</v>
      </c>
      <c r="I14">
        <f t="shared" si="18"/>
        <v>27</v>
      </c>
      <c r="J14" t="str">
        <f>IF(AND(G14=$L$10,F14=-1,S13=0),"PROG",IF(AND(R13=0,I14&lt;(P13-$L$9)),"LOCK",IF(AND(I14&lt;$L$5,MIN(I$2:I13)&gt;$L$5),"STOP",IF(AND(I14&gt;=$L$4,MAX(I$2:I13)&lt;$L$4),"KTF",""))))</f>
        <v/>
      </c>
      <c r="P14">
        <f t="shared" si="21"/>
        <v>27</v>
      </c>
      <c r="Q14">
        <f>IF(Q13&lt;&gt;0,Q13,IF(P14&gt;=50,-(MIN(I$2:I14)-G15*E15),0))</f>
        <v>0</v>
      </c>
      <c r="R14">
        <f t="shared" si="3"/>
        <v>0</v>
      </c>
      <c r="S14">
        <f t="shared" si="20"/>
        <v>0</v>
      </c>
      <c r="X14">
        <f t="shared" ca="1" si="4"/>
        <v>14</v>
      </c>
      <c r="AL14" t="str">
        <f t="shared" si="6"/>
        <v/>
      </c>
      <c r="AM14" t="str">
        <f t="shared" si="7"/>
        <v/>
      </c>
      <c r="AN14" t="str">
        <f t="shared" si="8"/>
        <v/>
      </c>
      <c r="AO14" t="str">
        <f t="shared" si="9"/>
        <v/>
      </c>
      <c r="AP14" t="str">
        <f t="shared" si="10"/>
        <v/>
      </c>
      <c r="AQ14" t="str">
        <f t="shared" si="11"/>
        <v/>
      </c>
      <c r="AR14" t="str">
        <f t="shared" si="12"/>
        <v/>
      </c>
      <c r="AS14" t="str">
        <f t="shared" si="13"/>
        <v/>
      </c>
    </row>
    <row r="15" spans="1:45" x14ac:dyDescent="0.25">
      <c r="A15">
        <v>14</v>
      </c>
      <c r="B15">
        <v>22</v>
      </c>
      <c r="C15">
        <f>COUNTIF($B$2:B14,B15)</f>
        <v>0</v>
      </c>
      <c r="D15" t="str">
        <f t="shared" si="2"/>
        <v/>
      </c>
      <c r="E15">
        <f t="shared" si="14"/>
        <v>25</v>
      </c>
      <c r="F15">
        <f t="shared" si="15"/>
        <v>1</v>
      </c>
      <c r="G15">
        <f t="shared" si="16"/>
        <v>1</v>
      </c>
      <c r="H15">
        <f t="shared" si="17"/>
        <v>11</v>
      </c>
      <c r="I15">
        <f t="shared" si="18"/>
        <v>38</v>
      </c>
      <c r="J15" t="str">
        <f>IF(AND(G15=$L$10,F15=-1,S14=0),"PROG",IF(AND(R14=0,I15&lt;(P14-$L$9)),"LOCK",IF(AND(I15&lt;$L$5,MIN(I$2:I14)&gt;$L$5),"STOP",IF(AND(I15&gt;=$L$4,MAX(I$2:I14)&lt;$L$4),"KTF",""))))</f>
        <v/>
      </c>
      <c r="P15">
        <f t="shared" si="21"/>
        <v>38</v>
      </c>
      <c r="Q15">
        <f>IF(Q14&lt;&gt;0,Q14,IF(P15&gt;=50,-(MIN(I$2:I15)-G16*E16),0))</f>
        <v>0</v>
      </c>
      <c r="R15">
        <f t="shared" si="3"/>
        <v>0</v>
      </c>
      <c r="S15">
        <f t="shared" si="20"/>
        <v>0</v>
      </c>
      <c r="X15">
        <f t="shared" ca="1" si="4"/>
        <v>36</v>
      </c>
      <c r="AL15" t="str">
        <f t="shared" si="6"/>
        <v/>
      </c>
      <c r="AM15" t="str">
        <f t="shared" si="7"/>
        <v/>
      </c>
      <c r="AN15" t="str">
        <f t="shared" si="8"/>
        <v/>
      </c>
      <c r="AO15" t="str">
        <f t="shared" si="9"/>
        <v/>
      </c>
      <c r="AP15" t="str">
        <f t="shared" si="10"/>
        <v/>
      </c>
      <c r="AQ15" t="str">
        <f t="shared" si="11"/>
        <v/>
      </c>
      <c r="AR15" t="str">
        <f t="shared" si="12"/>
        <v/>
      </c>
      <c r="AS15" t="str">
        <f t="shared" si="13"/>
        <v/>
      </c>
    </row>
    <row r="16" spans="1:45" x14ac:dyDescent="0.25">
      <c r="A16">
        <v>15</v>
      </c>
      <c r="B16">
        <v>28</v>
      </c>
      <c r="C16">
        <f>COUNTIF($B$2:B15,B16)</f>
        <v>1</v>
      </c>
      <c r="D16" t="str">
        <f t="shared" si="2"/>
        <v>R</v>
      </c>
      <c r="E16">
        <f t="shared" si="14"/>
        <v>25</v>
      </c>
      <c r="F16">
        <f t="shared" si="15"/>
        <v>-1</v>
      </c>
      <c r="G16">
        <f t="shared" si="16"/>
        <v>1</v>
      </c>
      <c r="H16">
        <f t="shared" si="17"/>
        <v>-25</v>
      </c>
      <c r="I16">
        <f t="shared" si="18"/>
        <v>13</v>
      </c>
      <c r="J16" t="str">
        <f>IF(AND(G16=$L$10,F16=-1,S15=0),"PROG",IF(AND(R15=0,I16&lt;(P15-$L$9)),"LOCK",IF(AND(I16&lt;$L$5,MIN(I$2:I15)&gt;$L$5),"STOP",IF(AND(I16&gt;=$L$4,MAX(I$2:I15)&lt;$L$4),"KTF",""))))</f>
        <v/>
      </c>
      <c r="P16">
        <f t="shared" si="21"/>
        <v>38</v>
      </c>
      <c r="Q16">
        <f>IF(Q15&lt;&gt;0,Q15,IF(P16&gt;=50,-(MIN(I$2:I16)-G17*E17),0))</f>
        <v>0</v>
      </c>
      <c r="R16">
        <f t="shared" si="3"/>
        <v>0</v>
      </c>
      <c r="S16">
        <f t="shared" si="20"/>
        <v>0</v>
      </c>
      <c r="X16">
        <f t="shared" ca="1" si="4"/>
        <v>8</v>
      </c>
      <c r="AL16" t="str">
        <f t="shared" si="6"/>
        <v/>
      </c>
      <c r="AM16" t="str">
        <f t="shared" si="7"/>
        <v/>
      </c>
      <c r="AN16" t="str">
        <f t="shared" si="8"/>
        <v/>
      </c>
      <c r="AO16" t="str">
        <f t="shared" si="9"/>
        <v/>
      </c>
      <c r="AP16" t="str">
        <f t="shared" si="10"/>
        <v/>
      </c>
      <c r="AQ16" t="str">
        <f t="shared" si="11"/>
        <v/>
      </c>
      <c r="AR16" t="str">
        <f t="shared" si="12"/>
        <v/>
      </c>
      <c r="AS16" t="str">
        <f t="shared" si="13"/>
        <v/>
      </c>
    </row>
    <row r="17" spans="1:45" x14ac:dyDescent="0.25">
      <c r="A17">
        <v>16</v>
      </c>
      <c r="B17">
        <v>14</v>
      </c>
      <c r="C17">
        <f>COUNTIF($B$2:B16,B17)</f>
        <v>0</v>
      </c>
      <c r="D17" t="str">
        <f t="shared" si="2"/>
        <v/>
      </c>
      <c r="E17">
        <f t="shared" si="14"/>
        <v>24</v>
      </c>
      <c r="F17">
        <f t="shared" si="15"/>
        <v>1</v>
      </c>
      <c r="G17">
        <f t="shared" si="16"/>
        <v>2</v>
      </c>
      <c r="H17">
        <f t="shared" si="17"/>
        <v>24</v>
      </c>
      <c r="I17">
        <f t="shared" si="18"/>
        <v>37</v>
      </c>
      <c r="J17" t="str">
        <f>IF(AND(G17=$L$10,F17=-1,S16=0),"PROG",IF(AND(R16=0,I17&lt;(P16-$L$9)),"LOCK",IF(AND(I17&lt;$L$5,MIN(I$2:I16)&gt;$L$5),"STOP",IF(AND(I17&gt;=$L$4,MAX(I$2:I16)&lt;$L$4),"KTF",""))))</f>
        <v/>
      </c>
      <c r="P17">
        <f t="shared" si="21"/>
        <v>38</v>
      </c>
      <c r="Q17">
        <f>IF(Q16&lt;&gt;0,Q16,IF(P17&gt;=50,-(MIN(I$2:I17)-G18*E18),0))</f>
        <v>0</v>
      </c>
      <c r="R17">
        <f t="shared" si="3"/>
        <v>0</v>
      </c>
      <c r="S17">
        <f t="shared" si="20"/>
        <v>0</v>
      </c>
      <c r="X17">
        <f t="shared" ca="1" si="4"/>
        <v>23</v>
      </c>
      <c r="AL17" t="str">
        <f t="shared" si="6"/>
        <v/>
      </c>
      <c r="AM17" t="str">
        <f t="shared" si="7"/>
        <v/>
      </c>
      <c r="AN17" t="str">
        <f t="shared" si="8"/>
        <v/>
      </c>
      <c r="AO17" t="str">
        <f t="shared" si="9"/>
        <v/>
      </c>
      <c r="AP17" t="str">
        <f t="shared" si="10"/>
        <v/>
      </c>
      <c r="AQ17" t="str">
        <f t="shared" si="11"/>
        <v/>
      </c>
      <c r="AR17" t="str">
        <f t="shared" si="12"/>
        <v/>
      </c>
      <c r="AS17" t="str">
        <f t="shared" si="13"/>
        <v/>
      </c>
    </row>
    <row r="18" spans="1:45" x14ac:dyDescent="0.25">
      <c r="A18">
        <v>17</v>
      </c>
      <c r="B18">
        <v>6</v>
      </c>
      <c r="C18">
        <f>COUNTIF($B$2:B17,B18)</f>
        <v>1</v>
      </c>
      <c r="D18" t="str">
        <f t="shared" si="2"/>
        <v>R</v>
      </c>
      <c r="E18">
        <f t="shared" si="14"/>
        <v>24</v>
      </c>
      <c r="F18">
        <f t="shared" si="15"/>
        <v>-1</v>
      </c>
      <c r="G18">
        <f t="shared" si="16"/>
        <v>1</v>
      </c>
      <c r="H18">
        <f t="shared" si="17"/>
        <v>-24</v>
      </c>
      <c r="I18">
        <f t="shared" si="18"/>
        <v>13</v>
      </c>
      <c r="J18" t="str">
        <f>IF(AND(G18=$L$10,F18=-1,S17=0),"PROG",IF(AND(R17=0,I18&lt;(P17-$L$9)),"LOCK",IF(AND(I18&lt;$L$5,MIN(I$2:I17)&gt;$L$5),"STOP",IF(AND(I18&gt;=$L$4,MAX(I$2:I17)&lt;$L$4),"KTF",""))))</f>
        <v/>
      </c>
      <c r="P18">
        <f t="shared" si="21"/>
        <v>38</v>
      </c>
      <c r="Q18">
        <f>IF(Q17&lt;&gt;0,Q17,IF(P18&gt;=50,-(MIN(I$2:I18)-G19*E19),0))</f>
        <v>0</v>
      </c>
      <c r="R18">
        <f t="shared" si="3"/>
        <v>0</v>
      </c>
      <c r="S18">
        <f t="shared" si="20"/>
        <v>0</v>
      </c>
      <c r="X18">
        <f t="shared" ca="1" si="4"/>
        <v>2</v>
      </c>
      <c r="AL18" t="str">
        <f t="shared" si="6"/>
        <v/>
      </c>
      <c r="AM18" t="str">
        <f t="shared" si="7"/>
        <v/>
      </c>
      <c r="AN18" t="str">
        <f t="shared" si="8"/>
        <v/>
      </c>
      <c r="AO18" t="str">
        <f t="shared" si="9"/>
        <v/>
      </c>
      <c r="AP18" t="str">
        <f t="shared" si="10"/>
        <v/>
      </c>
      <c r="AQ18" t="str">
        <f t="shared" si="11"/>
        <v/>
      </c>
      <c r="AR18" t="str">
        <f t="shared" si="12"/>
        <v/>
      </c>
      <c r="AS18" t="str">
        <f t="shared" si="13"/>
        <v/>
      </c>
    </row>
    <row r="19" spans="1:45" x14ac:dyDescent="0.25">
      <c r="A19">
        <v>18</v>
      </c>
      <c r="B19">
        <v>3</v>
      </c>
      <c r="C19">
        <f>COUNTIF($B$2:B18,B19)</f>
        <v>0</v>
      </c>
      <c r="D19" t="str">
        <f t="shared" si="2"/>
        <v/>
      </c>
      <c r="E19">
        <f t="shared" si="14"/>
        <v>23</v>
      </c>
      <c r="F19">
        <f t="shared" si="15"/>
        <v>1</v>
      </c>
      <c r="G19">
        <f t="shared" si="16"/>
        <v>2</v>
      </c>
      <c r="H19">
        <f t="shared" si="17"/>
        <v>26</v>
      </c>
      <c r="I19">
        <f t="shared" si="18"/>
        <v>39</v>
      </c>
      <c r="J19" t="str">
        <f>IF(AND(G19=$L$10,F19=-1,S18=0),"PROG",IF(AND(R18=0,I19&lt;(P18-$L$9)),"LOCK",IF(AND(I19&lt;$L$5,MIN(I$2:I18)&gt;$L$5),"STOP",IF(AND(I19&gt;=$L$4,MAX(I$2:I18)&lt;$L$4),"KTF",""))))</f>
        <v/>
      </c>
      <c r="P19">
        <f t="shared" si="21"/>
        <v>39</v>
      </c>
      <c r="Q19">
        <f>IF(Q18&lt;&gt;0,Q18,IF(P19&gt;=50,-(MIN(I$2:I19)-G20*E20),0))</f>
        <v>0</v>
      </c>
      <c r="R19">
        <f t="shared" si="3"/>
        <v>0</v>
      </c>
      <c r="S19">
        <f t="shared" si="20"/>
        <v>0</v>
      </c>
      <c r="X19">
        <f t="shared" ca="1" si="4"/>
        <v>33</v>
      </c>
      <c r="AL19" t="str">
        <f t="shared" si="6"/>
        <v/>
      </c>
      <c r="AM19" t="str">
        <f t="shared" si="7"/>
        <v/>
      </c>
      <c r="AN19" t="str">
        <f t="shared" si="8"/>
        <v/>
      </c>
      <c r="AO19" t="str">
        <f t="shared" si="9"/>
        <v/>
      </c>
      <c r="AP19" t="str">
        <f t="shared" si="10"/>
        <v/>
      </c>
      <c r="AQ19" t="str">
        <f t="shared" si="11"/>
        <v/>
      </c>
      <c r="AR19" t="str">
        <f t="shared" si="12"/>
        <v/>
      </c>
      <c r="AS19" t="str">
        <f t="shared" si="13"/>
        <v/>
      </c>
    </row>
    <row r="20" spans="1:45" x14ac:dyDescent="0.25">
      <c r="A20">
        <v>19</v>
      </c>
      <c r="B20">
        <v>19</v>
      </c>
      <c r="C20">
        <f>COUNTIF($B$2:B19,B20)</f>
        <v>0</v>
      </c>
      <c r="D20" t="str">
        <f t="shared" si="2"/>
        <v/>
      </c>
      <c r="E20">
        <f t="shared" si="14"/>
        <v>22</v>
      </c>
      <c r="F20">
        <f t="shared" si="15"/>
        <v>1</v>
      </c>
      <c r="G20">
        <f t="shared" si="16"/>
        <v>1</v>
      </c>
      <c r="H20">
        <f t="shared" si="17"/>
        <v>14</v>
      </c>
      <c r="I20">
        <f t="shared" si="18"/>
        <v>53</v>
      </c>
      <c r="J20" t="str">
        <f>IF(AND(G20=$L$10,F20=-1,S19=0),"PROG",IF(AND(R19=0,I20&lt;(P19-$L$9)),"LOCK",IF(AND(I20&lt;$L$5,MIN(I$2:I19)&gt;$L$5),"STOP",IF(AND(I20&gt;=$L$4,MAX(I$2:I19)&lt;$L$4),"KTF",""))))</f>
        <v>KTF</v>
      </c>
      <c r="P20">
        <f t="shared" si="21"/>
        <v>53</v>
      </c>
      <c r="Q20">
        <f>IF(Q19&lt;&gt;0,Q19,IF(P20&gt;=50,-(MIN(I$2:I20)-G21*E21),0))</f>
        <v>22</v>
      </c>
      <c r="R20">
        <f t="shared" si="3"/>
        <v>0</v>
      </c>
      <c r="S20">
        <f t="shared" si="20"/>
        <v>0</v>
      </c>
      <c r="X20">
        <f t="shared" ca="1" si="4"/>
        <v>1</v>
      </c>
      <c r="AL20">
        <f t="shared" si="6"/>
        <v>53</v>
      </c>
      <c r="AM20">
        <f t="shared" si="7"/>
        <v>19</v>
      </c>
      <c r="AN20" t="str">
        <f t="shared" si="8"/>
        <v/>
      </c>
      <c r="AO20" t="str">
        <f t="shared" si="9"/>
        <v/>
      </c>
      <c r="AP20" t="str">
        <f t="shared" si="10"/>
        <v/>
      </c>
      <c r="AQ20" t="str">
        <f t="shared" si="11"/>
        <v/>
      </c>
      <c r="AR20" t="str">
        <f t="shared" si="12"/>
        <v/>
      </c>
      <c r="AS20" t="str">
        <f t="shared" si="13"/>
        <v/>
      </c>
    </row>
    <row r="21" spans="1:45" x14ac:dyDescent="0.25">
      <c r="A21">
        <v>20</v>
      </c>
      <c r="B21">
        <v>26</v>
      </c>
      <c r="C21">
        <f>COUNTIF($B$2:B20,B21)</f>
        <v>1</v>
      </c>
      <c r="D21" t="str">
        <f t="shared" si="2"/>
        <v>R</v>
      </c>
      <c r="E21">
        <f t="shared" si="14"/>
        <v>22</v>
      </c>
      <c r="F21">
        <f t="shared" si="15"/>
        <v>-1</v>
      </c>
      <c r="G21">
        <f t="shared" si="16"/>
        <v>1</v>
      </c>
      <c r="H21">
        <f t="shared" si="17"/>
        <v>-22</v>
      </c>
      <c r="I21">
        <f t="shared" si="18"/>
        <v>31</v>
      </c>
      <c r="J21" t="str">
        <f>IF(AND(G21=$L$10,F21=-1,S20=0),"PROG",IF(AND(R20=0,I21&lt;(P20-$L$9)),"LOCK",IF(AND(I21&lt;$L$5,MIN(I$2:I20)&gt;$L$5),"STOP",IF(AND(I21&gt;=$L$4,MAX(I$2:I20)&lt;$L$4),"KTF",""))))</f>
        <v/>
      </c>
      <c r="P21">
        <f t="shared" si="21"/>
        <v>53</v>
      </c>
      <c r="Q21">
        <f>IF(Q20&lt;&gt;0,Q20,IF(P21&gt;=50,-(MIN(I$2:I21)-G22*E22),0))</f>
        <v>22</v>
      </c>
      <c r="R21">
        <f t="shared" si="3"/>
        <v>0</v>
      </c>
      <c r="S21">
        <f t="shared" si="20"/>
        <v>0</v>
      </c>
      <c r="X21">
        <f t="shared" ca="1" si="4"/>
        <v>36</v>
      </c>
      <c r="AL21" t="str">
        <f t="shared" si="6"/>
        <v/>
      </c>
      <c r="AM21" t="str">
        <f t="shared" si="7"/>
        <v/>
      </c>
      <c r="AN21" t="str">
        <f t="shared" si="8"/>
        <v/>
      </c>
      <c r="AO21" t="str">
        <f t="shared" si="9"/>
        <v/>
      </c>
      <c r="AP21" t="str">
        <f t="shared" si="10"/>
        <v/>
      </c>
      <c r="AQ21" t="str">
        <f t="shared" si="11"/>
        <v/>
      </c>
      <c r="AR21" t="str">
        <f t="shared" si="12"/>
        <v/>
      </c>
      <c r="AS21" t="str">
        <f t="shared" si="13"/>
        <v/>
      </c>
    </row>
    <row r="22" spans="1:45" x14ac:dyDescent="0.25">
      <c r="A22">
        <v>21</v>
      </c>
      <c r="B22">
        <v>30</v>
      </c>
      <c r="C22">
        <f>COUNTIF($B$2:B21,B22)</f>
        <v>0</v>
      </c>
      <c r="D22" t="str">
        <f t="shared" si="2"/>
        <v/>
      </c>
      <c r="E22">
        <f t="shared" si="14"/>
        <v>21</v>
      </c>
      <c r="F22">
        <f t="shared" si="15"/>
        <v>1</v>
      </c>
      <c r="G22">
        <f t="shared" si="16"/>
        <v>2</v>
      </c>
      <c r="H22">
        <f t="shared" si="17"/>
        <v>30</v>
      </c>
      <c r="I22">
        <f t="shared" si="18"/>
        <v>61</v>
      </c>
      <c r="J22" t="str">
        <f>IF(AND(G22=$L$10,F22=-1,S21=0),"PROG",IF(AND(R21=0,I22&lt;(P21-$L$9)),"LOCK",IF(AND(I22&lt;$L$5,MIN(I$2:I21)&gt;$L$5),"STOP",IF(AND(I22&gt;=$L$4,MAX(I$2:I21)&lt;$L$4),"KTF",""))))</f>
        <v/>
      </c>
      <c r="X22">
        <f t="shared" ca="1" si="4"/>
        <v>9</v>
      </c>
      <c r="AL22" t="str">
        <f t="shared" si="6"/>
        <v/>
      </c>
      <c r="AM22" t="str">
        <f t="shared" si="7"/>
        <v/>
      </c>
      <c r="AN22" t="str">
        <f t="shared" si="8"/>
        <v/>
      </c>
      <c r="AO22" t="str">
        <f t="shared" si="9"/>
        <v/>
      </c>
      <c r="AP22" t="str">
        <f t="shared" si="10"/>
        <v/>
      </c>
      <c r="AQ22" t="str">
        <f t="shared" si="11"/>
        <v/>
      </c>
      <c r="AR22" t="str">
        <f t="shared" si="12"/>
        <v/>
      </c>
      <c r="AS22" t="str">
        <f t="shared" si="13"/>
        <v/>
      </c>
    </row>
    <row r="23" spans="1:45" x14ac:dyDescent="0.25">
      <c r="A23">
        <v>22</v>
      </c>
      <c r="B23">
        <v>19</v>
      </c>
      <c r="C23">
        <f>COUNTIF($B$2:B22,B23)</f>
        <v>1</v>
      </c>
      <c r="D23" t="str">
        <f t="shared" si="2"/>
        <v>R</v>
      </c>
      <c r="E23">
        <f t="shared" si="14"/>
        <v>21</v>
      </c>
      <c r="F23">
        <f t="shared" si="15"/>
        <v>-1</v>
      </c>
      <c r="G23">
        <f t="shared" si="16"/>
        <v>1</v>
      </c>
      <c r="H23">
        <f t="shared" si="17"/>
        <v>-21</v>
      </c>
      <c r="I23">
        <f t="shared" si="18"/>
        <v>40</v>
      </c>
      <c r="J23" t="str">
        <f>IF(AND(G23=$L$10,F23=-1,S24=0),"PROG",IF(AND(R24=0,I23&lt;(P24-$L$9)),"LOCK",IF(AND(I23&lt;$L$5,MIN(I$2:I22)&gt;$L$5),"STOP",IF(AND(I23&gt;=$L$4,MAX(I$2:I22)&lt;$L$4),"KTF",""))))</f>
        <v/>
      </c>
      <c r="X23">
        <f t="shared" ca="1" si="4"/>
        <v>30</v>
      </c>
      <c r="AL23" t="str">
        <f t="shared" si="6"/>
        <v/>
      </c>
      <c r="AM23" t="str">
        <f t="shared" si="7"/>
        <v/>
      </c>
      <c r="AN23" t="str">
        <f t="shared" si="8"/>
        <v/>
      </c>
      <c r="AO23" t="str">
        <f t="shared" si="9"/>
        <v/>
      </c>
      <c r="AP23" t="str">
        <f t="shared" si="10"/>
        <v/>
      </c>
      <c r="AQ23" t="str">
        <f t="shared" si="11"/>
        <v/>
      </c>
      <c r="AR23" t="str">
        <f t="shared" si="12"/>
        <v/>
      </c>
      <c r="AS23" t="str">
        <f t="shared" si="13"/>
        <v/>
      </c>
    </row>
    <row r="24" spans="1:45" x14ac:dyDescent="0.25">
      <c r="A24">
        <v>23</v>
      </c>
      <c r="B24">
        <v>23</v>
      </c>
      <c r="C24">
        <f>COUNTIF($B$2:B23,B24)</f>
        <v>0</v>
      </c>
      <c r="D24" t="str">
        <f t="shared" si="2"/>
        <v/>
      </c>
      <c r="E24">
        <f t="shared" si="14"/>
        <v>20</v>
      </c>
      <c r="F24">
        <f t="shared" si="15"/>
        <v>1</v>
      </c>
      <c r="G24">
        <f t="shared" si="16"/>
        <v>2</v>
      </c>
      <c r="H24">
        <f t="shared" si="17"/>
        <v>32</v>
      </c>
      <c r="I24">
        <f t="shared" si="18"/>
        <v>72</v>
      </c>
      <c r="J24" t="str">
        <f>IF(AND(G24=$L$10,F24=-1,S25=0),"PROG",IF(AND(R25=0,I24&lt;(P25-$L$9)),"LOCK",IF(AND(I24&lt;$L$5,MIN(I$2:I23)&gt;$L$5),"STOP",IF(AND(I24&gt;=$L$4,MAX(I$2:I23)&lt;$L$4),"KTF",""))))</f>
        <v/>
      </c>
      <c r="N24" t="s">
        <v>17</v>
      </c>
      <c r="P24">
        <f>IF(E22=0,"",IF(I22&gt;P21,I22,P21))</f>
        <v>61</v>
      </c>
      <c r="Q24">
        <f>IF(Q21&lt;&gt;0,Q21,IF(P24&gt;=50,-(MIN(I$2:I22)-G23*E23),0))</f>
        <v>22</v>
      </c>
      <c r="R24">
        <f>IF(R21=1,1,IF(J22="LOCK",1,0))</f>
        <v>0</v>
      </c>
      <c r="S24">
        <f>IF(S21=1,1,IF(J22="PROG",1,0))</f>
        <v>0</v>
      </c>
      <c r="X24">
        <f t="shared" ca="1" si="4"/>
        <v>7</v>
      </c>
      <c r="AL24" t="str">
        <f t="shared" si="6"/>
        <v/>
      </c>
      <c r="AM24" t="str">
        <f t="shared" si="7"/>
        <v/>
      </c>
      <c r="AN24" t="str">
        <f t="shared" si="8"/>
        <v/>
      </c>
      <c r="AO24" t="str">
        <f t="shared" si="9"/>
        <v/>
      </c>
      <c r="AP24" t="str">
        <f t="shared" si="10"/>
        <v/>
      </c>
      <c r="AQ24" t="str">
        <f t="shared" si="11"/>
        <v/>
      </c>
      <c r="AR24" t="str">
        <f t="shared" si="12"/>
        <v/>
      </c>
      <c r="AS24" t="str">
        <f t="shared" si="13"/>
        <v/>
      </c>
    </row>
    <row r="25" spans="1:45" x14ac:dyDescent="0.25">
      <c r="A25">
        <v>24</v>
      </c>
      <c r="B25">
        <v>21</v>
      </c>
      <c r="C25">
        <f>COUNTIF($B$2:B24,B25)</f>
        <v>0</v>
      </c>
      <c r="D25" t="str">
        <f t="shared" si="2"/>
        <v/>
      </c>
      <c r="E25">
        <f t="shared" si="14"/>
        <v>19</v>
      </c>
      <c r="F25">
        <f t="shared" si="15"/>
        <v>1</v>
      </c>
      <c r="G25">
        <f t="shared" si="16"/>
        <v>1</v>
      </c>
      <c r="H25">
        <f t="shared" si="17"/>
        <v>17</v>
      </c>
      <c r="I25">
        <f t="shared" si="18"/>
        <v>89</v>
      </c>
      <c r="J25" t="str">
        <f>IF(AND(G25=$L$10,F25=-1,S26=0),"PROG",IF(AND(R26=0,I25&lt;(P26-$L$9)),"LOCK",IF(AND(I25&lt;$L$5,MIN(I$2:I24)&gt;$L$5),"STOP",IF(AND(I25&gt;=$L$4,MAX(I$2:I24)&lt;$L$4),"KTF",""))))</f>
        <v/>
      </c>
      <c r="P25">
        <f t="shared" ref="P25:P56" si="22">IF(E23=0,"",IF(I23&gt;P24,I23,P24))</f>
        <v>61</v>
      </c>
      <c r="Q25">
        <f>IF(Q24&lt;&gt;0,Q24,IF(P25&gt;=50,-(MIN(I$2:I23)-G24*E24),0))</f>
        <v>22</v>
      </c>
      <c r="R25">
        <f t="shared" ref="R25:R56" si="23">IF(R24=1,1,IF(J23="LOCK",1,0))</f>
        <v>0</v>
      </c>
      <c r="S25">
        <f t="shared" ref="S25:S56" si="24">IF(S24=1,1,IF(J23="PROG",1,0))</f>
        <v>0</v>
      </c>
      <c r="X25">
        <f t="shared" ca="1" si="4"/>
        <v>9</v>
      </c>
      <c r="AL25" t="str">
        <f t="shared" si="6"/>
        <v/>
      </c>
      <c r="AM25" t="str">
        <f t="shared" si="7"/>
        <v/>
      </c>
      <c r="AN25" t="str">
        <f t="shared" si="8"/>
        <v/>
      </c>
      <c r="AO25" t="str">
        <f t="shared" si="9"/>
        <v/>
      </c>
      <c r="AP25" t="str">
        <f t="shared" si="10"/>
        <v/>
      </c>
      <c r="AQ25" t="str">
        <f t="shared" si="11"/>
        <v/>
      </c>
      <c r="AR25" t="str">
        <f t="shared" si="12"/>
        <v/>
      </c>
      <c r="AS25" t="str">
        <f t="shared" si="13"/>
        <v/>
      </c>
    </row>
    <row r="26" spans="1:45" x14ac:dyDescent="0.25">
      <c r="A26">
        <v>25</v>
      </c>
      <c r="B26">
        <v>0</v>
      </c>
      <c r="C26">
        <f>COUNTIF($B$2:B25,B26)</f>
        <v>2</v>
      </c>
      <c r="D26" t="str">
        <f t="shared" si="2"/>
        <v>R</v>
      </c>
      <c r="E26">
        <f t="shared" si="14"/>
        <v>19</v>
      </c>
      <c r="F26">
        <f t="shared" si="15"/>
        <v>-1</v>
      </c>
      <c r="G26">
        <f t="shared" si="16"/>
        <v>1</v>
      </c>
      <c r="H26">
        <f t="shared" si="17"/>
        <v>-19</v>
      </c>
      <c r="I26">
        <f t="shared" si="18"/>
        <v>70</v>
      </c>
      <c r="J26" t="str">
        <f>IF(AND(G26=$L$10,F26=-1,S27=0),"PROG",IF(AND(R27=0,I26&lt;(P27-$L$9)),"LOCK",IF(AND(I26&lt;$L$5,MIN(I$2:I25)&gt;$L$5),"STOP",IF(AND(I26&gt;=$L$4,MAX(I$2:I25)&lt;$L$4),"KTF",""))))</f>
        <v/>
      </c>
      <c r="P26">
        <f t="shared" si="22"/>
        <v>72</v>
      </c>
      <c r="Q26">
        <f>IF(Q25&lt;&gt;0,Q25,IF(P26&gt;=50,-(MIN(I$2:I24)-G25*E25),0))</f>
        <v>22</v>
      </c>
      <c r="R26">
        <f t="shared" si="23"/>
        <v>0</v>
      </c>
      <c r="S26">
        <f t="shared" si="24"/>
        <v>0</v>
      </c>
      <c r="X26">
        <f t="shared" ca="1" si="4"/>
        <v>7</v>
      </c>
      <c r="AL26" t="str">
        <f t="shared" si="6"/>
        <v/>
      </c>
      <c r="AM26" t="str">
        <f t="shared" si="7"/>
        <v/>
      </c>
      <c r="AN26" t="str">
        <f t="shared" si="8"/>
        <v/>
      </c>
      <c r="AO26" t="str">
        <f t="shared" si="9"/>
        <v/>
      </c>
      <c r="AP26" t="str">
        <f t="shared" si="10"/>
        <v/>
      </c>
      <c r="AQ26" t="str">
        <f t="shared" si="11"/>
        <v/>
      </c>
      <c r="AR26" t="str">
        <f t="shared" si="12"/>
        <v/>
      </c>
      <c r="AS26" t="str">
        <f t="shared" si="13"/>
        <v/>
      </c>
    </row>
    <row r="27" spans="1:45" x14ac:dyDescent="0.25">
      <c r="A27">
        <v>26</v>
      </c>
      <c r="B27">
        <v>9</v>
      </c>
      <c r="C27">
        <f>COUNTIF($B$2:B26,B27)</f>
        <v>0</v>
      </c>
      <c r="D27" t="str">
        <f t="shared" si="2"/>
        <v/>
      </c>
      <c r="E27">
        <f t="shared" si="14"/>
        <v>18</v>
      </c>
      <c r="F27">
        <f t="shared" si="15"/>
        <v>1</v>
      </c>
      <c r="G27">
        <f t="shared" si="16"/>
        <v>2</v>
      </c>
      <c r="H27">
        <f t="shared" si="17"/>
        <v>36</v>
      </c>
      <c r="I27">
        <f t="shared" si="18"/>
        <v>106</v>
      </c>
      <c r="J27" t="str">
        <f>IF(AND(G27=$L$10,F27=-1,S28=0),"PROG",IF(AND(R28=0,I27&lt;(P28-$L$9)),"LOCK",IF(AND(I27&lt;$L$5,MIN(I$2:I26)&gt;$L$5),"STOP",IF(AND(I27&gt;=$L$4,MAX(I$2:I26)&lt;$L$4),"KTF",""))))</f>
        <v/>
      </c>
      <c r="P27">
        <f t="shared" si="22"/>
        <v>89</v>
      </c>
      <c r="Q27">
        <f>IF(Q26&lt;&gt;0,Q26,IF(P27&gt;=50,-(MIN(I$2:I25)-G26*E26),0))</f>
        <v>22</v>
      </c>
      <c r="R27">
        <f t="shared" si="23"/>
        <v>0</v>
      </c>
      <c r="S27">
        <f t="shared" si="24"/>
        <v>0</v>
      </c>
      <c r="X27">
        <f t="shared" ca="1" si="4"/>
        <v>35</v>
      </c>
      <c r="AL27" t="str">
        <f t="shared" si="6"/>
        <v/>
      </c>
      <c r="AM27" t="str">
        <f t="shared" si="7"/>
        <v/>
      </c>
      <c r="AN27" t="str">
        <f t="shared" si="8"/>
        <v/>
      </c>
      <c r="AO27" t="str">
        <f t="shared" si="9"/>
        <v/>
      </c>
      <c r="AP27" t="str">
        <f t="shared" si="10"/>
        <v/>
      </c>
      <c r="AQ27" t="str">
        <f t="shared" si="11"/>
        <v/>
      </c>
      <c r="AR27" t="str">
        <f t="shared" si="12"/>
        <v/>
      </c>
      <c r="AS27" t="str">
        <f t="shared" si="13"/>
        <v/>
      </c>
    </row>
    <row r="28" spans="1:45" x14ac:dyDescent="0.25">
      <c r="A28">
        <v>27</v>
      </c>
      <c r="B28">
        <v>3</v>
      </c>
      <c r="C28">
        <f>COUNTIF($B$2:B27,B28)</f>
        <v>1</v>
      </c>
      <c r="D28" t="str">
        <f t="shared" si="2"/>
        <v>R</v>
      </c>
      <c r="E28">
        <f t="shared" si="14"/>
        <v>18</v>
      </c>
      <c r="F28">
        <f t="shared" si="15"/>
        <v>-1</v>
      </c>
      <c r="G28">
        <f t="shared" si="16"/>
        <v>1</v>
      </c>
      <c r="H28">
        <f t="shared" si="17"/>
        <v>-18</v>
      </c>
      <c r="I28">
        <f t="shared" si="18"/>
        <v>88</v>
      </c>
      <c r="J28" t="str">
        <f>IF(AND(G28=$L$10,F28=-1,S29=0),"PROG",IF(AND(R29=0,I28&lt;(P29-$L$9)),"LOCK",IF(AND(I28&lt;$L$5,MIN(I$2:I27)&gt;$L$5),"STOP",IF(AND(I28&gt;=$L$4,MAX(I$2:I27)&lt;$L$4),"KTF",""))))</f>
        <v/>
      </c>
      <c r="P28">
        <f t="shared" si="22"/>
        <v>89</v>
      </c>
      <c r="Q28">
        <f>IF(Q27&lt;&gt;0,Q27,IF(P28&gt;=50,-(MIN(I$2:I26)-G27*E27),0))</f>
        <v>22</v>
      </c>
      <c r="R28">
        <f t="shared" si="23"/>
        <v>0</v>
      </c>
      <c r="S28">
        <f t="shared" si="24"/>
        <v>0</v>
      </c>
      <c r="X28">
        <f t="shared" ca="1" si="4"/>
        <v>8</v>
      </c>
      <c r="AL28" t="str">
        <f t="shared" si="6"/>
        <v/>
      </c>
      <c r="AM28" t="str">
        <f t="shared" si="7"/>
        <v/>
      </c>
      <c r="AN28" t="str">
        <f t="shared" si="8"/>
        <v/>
      </c>
      <c r="AO28" t="str">
        <f t="shared" si="9"/>
        <v/>
      </c>
      <c r="AP28" t="str">
        <f t="shared" si="10"/>
        <v/>
      </c>
      <c r="AQ28" t="str">
        <f t="shared" si="11"/>
        <v/>
      </c>
      <c r="AR28" t="str">
        <f t="shared" si="12"/>
        <v/>
      </c>
      <c r="AS28" t="str">
        <f t="shared" si="13"/>
        <v/>
      </c>
    </row>
    <row r="29" spans="1:45" x14ac:dyDescent="0.25">
      <c r="A29">
        <v>28</v>
      </c>
      <c r="B29">
        <v>24</v>
      </c>
      <c r="C29">
        <f>COUNTIF($B$2:B28,B29)</f>
        <v>0</v>
      </c>
      <c r="D29" t="str">
        <f t="shared" si="2"/>
        <v/>
      </c>
      <c r="E29">
        <f t="shared" si="14"/>
        <v>17</v>
      </c>
      <c r="F29">
        <f t="shared" si="15"/>
        <v>1</v>
      </c>
      <c r="G29">
        <f t="shared" si="16"/>
        <v>2</v>
      </c>
      <c r="H29">
        <f t="shared" si="17"/>
        <v>38</v>
      </c>
      <c r="I29">
        <f t="shared" si="18"/>
        <v>126</v>
      </c>
      <c r="J29" t="str">
        <f>IF(AND(G29=$L$10,F29=-1,S30=0),"PROG",IF(AND(R30=0,I29&lt;(P30-$L$9)),"LOCK",IF(AND(I29&lt;$L$5,MIN(I$2:I28)&gt;$L$5),"STOP",IF(AND(I29&gt;=$L$4,MAX(I$2:I28)&lt;$L$4),"KTF",""))))</f>
        <v/>
      </c>
      <c r="P29">
        <f t="shared" si="22"/>
        <v>106</v>
      </c>
      <c r="Q29">
        <f>IF(Q28&lt;&gt;0,Q28,IF(P29&gt;=50,-(MIN(I$2:I27)-G28*E28),0))</f>
        <v>22</v>
      </c>
      <c r="R29">
        <f t="shared" si="23"/>
        <v>0</v>
      </c>
      <c r="S29">
        <f t="shared" si="24"/>
        <v>0</v>
      </c>
      <c r="X29">
        <f t="shared" ca="1" si="4"/>
        <v>12</v>
      </c>
      <c r="AL29" t="str">
        <f t="shared" si="6"/>
        <v/>
      </c>
      <c r="AM29" t="str">
        <f t="shared" si="7"/>
        <v/>
      </c>
      <c r="AN29" t="str">
        <f t="shared" si="8"/>
        <v/>
      </c>
      <c r="AO29" t="str">
        <f t="shared" si="9"/>
        <v/>
      </c>
      <c r="AP29" t="str">
        <f t="shared" si="10"/>
        <v/>
      </c>
      <c r="AQ29" t="str">
        <f t="shared" si="11"/>
        <v/>
      </c>
      <c r="AR29" t="str">
        <f t="shared" si="12"/>
        <v/>
      </c>
      <c r="AS29" t="str">
        <f t="shared" si="13"/>
        <v/>
      </c>
    </row>
    <row r="30" spans="1:45" x14ac:dyDescent="0.25">
      <c r="A30">
        <v>29</v>
      </c>
      <c r="B30">
        <v>17</v>
      </c>
      <c r="C30">
        <f>COUNTIF($B$2:B29,B30)</f>
        <v>1</v>
      </c>
      <c r="D30" t="str">
        <f t="shared" si="2"/>
        <v>R</v>
      </c>
      <c r="E30">
        <f t="shared" si="14"/>
        <v>17</v>
      </c>
      <c r="F30">
        <f t="shared" si="15"/>
        <v>-1</v>
      </c>
      <c r="G30">
        <f t="shared" si="16"/>
        <v>1</v>
      </c>
      <c r="H30">
        <f t="shared" si="17"/>
        <v>-17</v>
      </c>
      <c r="I30">
        <f t="shared" si="18"/>
        <v>109</v>
      </c>
      <c r="J30" t="str">
        <f>IF(AND(G30=$L$10,F30=-1,S31=0),"PROG",IF(AND(R31=0,I30&lt;(P31-$L$9)),"LOCK",IF(AND(I30&lt;$L$5,MIN(I$2:I29)&gt;$L$5),"STOP",IF(AND(I30&gt;=$L$4,MAX(I$2:I29)&lt;$L$4),"KTF",""))))</f>
        <v/>
      </c>
      <c r="P30">
        <f t="shared" si="22"/>
        <v>106</v>
      </c>
      <c r="Q30">
        <f>IF(Q29&lt;&gt;0,Q29,IF(P30&gt;=50,-(MIN(I$2:I28)-G29*E29),0))</f>
        <v>22</v>
      </c>
      <c r="R30">
        <f t="shared" si="23"/>
        <v>0</v>
      </c>
      <c r="S30">
        <f t="shared" si="24"/>
        <v>0</v>
      </c>
      <c r="X30">
        <f t="shared" ca="1" si="4"/>
        <v>2</v>
      </c>
      <c r="AL30" t="str">
        <f t="shared" si="6"/>
        <v/>
      </c>
      <c r="AM30" t="str">
        <f t="shared" si="7"/>
        <v/>
      </c>
      <c r="AN30" t="str">
        <f t="shared" si="8"/>
        <v/>
      </c>
      <c r="AO30" t="str">
        <f t="shared" si="9"/>
        <v/>
      </c>
      <c r="AP30" t="str">
        <f t="shared" si="10"/>
        <v/>
      </c>
      <c r="AQ30" t="str">
        <f t="shared" si="11"/>
        <v/>
      </c>
      <c r="AR30" t="str">
        <f t="shared" si="12"/>
        <v/>
      </c>
      <c r="AS30" t="str">
        <f t="shared" si="13"/>
        <v/>
      </c>
    </row>
    <row r="31" spans="1:45" x14ac:dyDescent="0.25">
      <c r="A31">
        <v>30</v>
      </c>
      <c r="B31">
        <v>9</v>
      </c>
      <c r="C31">
        <f>COUNTIF($B$2:B30,B31)</f>
        <v>1</v>
      </c>
      <c r="D31" t="str">
        <f t="shared" si="2"/>
        <v>R</v>
      </c>
      <c r="E31">
        <f t="shared" si="14"/>
        <v>17</v>
      </c>
      <c r="F31">
        <f t="shared" si="15"/>
        <v>-1</v>
      </c>
      <c r="G31">
        <f t="shared" si="16"/>
        <v>2</v>
      </c>
      <c r="H31">
        <f t="shared" si="17"/>
        <v>-34</v>
      </c>
      <c r="I31">
        <f t="shared" si="18"/>
        <v>75</v>
      </c>
      <c r="J31" t="str">
        <f>IF(AND(G31=$L$10,F31=-1,S32=0),"PROG",IF(AND(R32=0,I31&lt;(P32-$L$9)),"LOCK",IF(AND(I31&lt;$L$5,MIN(I$2:I30)&gt;$L$5),"STOP",IF(AND(I31&gt;=$L$4,MAX(I$2:I30)&lt;$L$4),"KTF",""))))</f>
        <v/>
      </c>
      <c r="P31">
        <f t="shared" si="22"/>
        <v>126</v>
      </c>
      <c r="Q31">
        <f>IF(Q30&lt;&gt;0,Q30,IF(P31&gt;=50,-(MIN(I$2:I29)-G30*E30),0))</f>
        <v>22</v>
      </c>
      <c r="R31">
        <f t="shared" si="23"/>
        <v>0</v>
      </c>
      <c r="S31">
        <f t="shared" si="24"/>
        <v>0</v>
      </c>
      <c r="X31">
        <f t="shared" ca="1" si="4"/>
        <v>8</v>
      </c>
      <c r="AL31" t="str">
        <f t="shared" si="6"/>
        <v/>
      </c>
      <c r="AM31" t="str">
        <f t="shared" si="7"/>
        <v/>
      </c>
      <c r="AN31" t="str">
        <f t="shared" si="8"/>
        <v/>
      </c>
      <c r="AO31" t="str">
        <f t="shared" si="9"/>
        <v/>
      </c>
      <c r="AP31" t="str">
        <f t="shared" si="10"/>
        <v/>
      </c>
      <c r="AQ31" t="str">
        <f t="shared" si="11"/>
        <v/>
      </c>
      <c r="AR31" t="str">
        <f t="shared" si="12"/>
        <v/>
      </c>
      <c r="AS31" t="str">
        <f t="shared" si="13"/>
        <v/>
      </c>
    </row>
    <row r="32" spans="1:45" x14ac:dyDescent="0.25">
      <c r="A32">
        <v>31</v>
      </c>
      <c r="B32">
        <v>24</v>
      </c>
      <c r="C32">
        <f>COUNTIF($B$2:B31,B32)</f>
        <v>1</v>
      </c>
      <c r="D32" t="str">
        <f t="shared" si="2"/>
        <v>R</v>
      </c>
      <c r="E32">
        <f t="shared" si="14"/>
        <v>17</v>
      </c>
      <c r="F32">
        <f t="shared" si="15"/>
        <v>-1</v>
      </c>
      <c r="G32">
        <f t="shared" si="16"/>
        <v>3</v>
      </c>
      <c r="H32">
        <f t="shared" si="17"/>
        <v>-51</v>
      </c>
      <c r="I32">
        <f t="shared" si="18"/>
        <v>24</v>
      </c>
      <c r="J32" t="str">
        <f>IF(AND(G32=$L$10,F32=-1,S33=0),"PROG",IF(AND(R33=0,I32&lt;(P33-$L$9)),"LOCK",IF(AND(I32&lt;$L$5,MIN(I$2:I31)&gt;$L$5),"STOP",IF(AND(I32&gt;=$L$4,MAX(I$2:I31)&lt;$L$4),"KTF",""))))</f>
        <v>LOCK</v>
      </c>
      <c r="P32">
        <f t="shared" si="22"/>
        <v>126</v>
      </c>
      <c r="Q32">
        <f>IF(Q31&lt;&gt;0,Q31,IF(P32&gt;=50,-(MIN(I$2:I30)-G31*E31),0))</f>
        <v>22</v>
      </c>
      <c r="R32">
        <f t="shared" si="23"/>
        <v>0</v>
      </c>
      <c r="S32">
        <f t="shared" si="24"/>
        <v>0</v>
      </c>
      <c r="X32">
        <f t="shared" ca="1" si="4"/>
        <v>30</v>
      </c>
      <c r="AL32" t="str">
        <f t="shared" si="6"/>
        <v/>
      </c>
      <c r="AM32" t="str">
        <f t="shared" si="7"/>
        <v/>
      </c>
      <c r="AN32" t="str">
        <f t="shared" si="8"/>
        <v/>
      </c>
      <c r="AO32" t="str">
        <f t="shared" si="9"/>
        <v/>
      </c>
      <c r="AP32">
        <f t="shared" si="10"/>
        <v>24</v>
      </c>
      <c r="AQ32">
        <f t="shared" si="11"/>
        <v>31</v>
      </c>
      <c r="AR32" t="str">
        <f t="shared" si="12"/>
        <v/>
      </c>
      <c r="AS32" t="str">
        <f t="shared" si="13"/>
        <v/>
      </c>
    </row>
    <row r="33" spans="1:45" x14ac:dyDescent="0.25">
      <c r="A33">
        <v>32</v>
      </c>
      <c r="B33">
        <v>8</v>
      </c>
      <c r="C33">
        <f>COUNTIF($B$2:B32,B33)</f>
        <v>1</v>
      </c>
      <c r="D33" t="str">
        <f t="shared" si="2"/>
        <v>R</v>
      </c>
      <c r="E33">
        <f t="shared" si="14"/>
        <v>17</v>
      </c>
      <c r="F33">
        <f t="shared" si="15"/>
        <v>-1</v>
      </c>
      <c r="G33">
        <f t="shared" si="16"/>
        <v>4</v>
      </c>
      <c r="H33">
        <f t="shared" si="17"/>
        <v>-68</v>
      </c>
      <c r="I33">
        <f t="shared" si="18"/>
        <v>-44</v>
      </c>
      <c r="J33" t="str">
        <f>IF(AND(G33=$L$10,F33=-1,S34=0),"PROG",IF(AND(R34=0,I33&lt;(P34-$L$9)),"LOCK",IF(AND(I33&lt;$L$5,MIN(I$2:I32)&gt;$L$5),"STOP",IF(AND(I33&gt;=$L$4,MAX(I$2:I32)&lt;$L$4),"KTF",""))))</f>
        <v/>
      </c>
      <c r="P33">
        <f t="shared" si="22"/>
        <v>126</v>
      </c>
      <c r="Q33">
        <f>IF(Q32&lt;&gt;0,Q32,IF(P33&gt;=50,-(MIN(I$2:I31)-G32*E32),0))</f>
        <v>22</v>
      </c>
      <c r="R33">
        <f t="shared" si="23"/>
        <v>0</v>
      </c>
      <c r="S33">
        <f t="shared" si="24"/>
        <v>0</v>
      </c>
      <c r="X33">
        <f t="shared" ca="1" si="4"/>
        <v>35</v>
      </c>
      <c r="AL33" t="str">
        <f t="shared" si="6"/>
        <v/>
      </c>
      <c r="AM33" t="str">
        <f t="shared" si="7"/>
        <v/>
      </c>
      <c r="AN33" t="str">
        <f t="shared" si="8"/>
        <v/>
      </c>
      <c r="AO33" t="str">
        <f t="shared" si="9"/>
        <v/>
      </c>
      <c r="AP33" t="str">
        <f t="shared" si="10"/>
        <v/>
      </c>
      <c r="AQ33" t="str">
        <f t="shared" si="11"/>
        <v/>
      </c>
      <c r="AR33" t="str">
        <f t="shared" si="12"/>
        <v/>
      </c>
      <c r="AS33" t="str">
        <f t="shared" si="13"/>
        <v/>
      </c>
    </row>
    <row r="34" spans="1:45" x14ac:dyDescent="0.25">
      <c r="A34">
        <v>33</v>
      </c>
      <c r="B34">
        <v>9</v>
      </c>
      <c r="C34">
        <f>COUNTIF($B$2:B33,B34)</f>
        <v>2</v>
      </c>
      <c r="D34" t="str">
        <f t="shared" si="2"/>
        <v>R</v>
      </c>
      <c r="E34">
        <f t="shared" si="14"/>
        <v>17</v>
      </c>
      <c r="F34">
        <f t="shared" si="15"/>
        <v>-1</v>
      </c>
      <c r="G34">
        <f t="shared" si="16"/>
        <v>5</v>
      </c>
      <c r="H34">
        <f t="shared" si="17"/>
        <v>-85</v>
      </c>
      <c r="I34">
        <f t="shared" si="18"/>
        <v>-129</v>
      </c>
      <c r="J34" t="str">
        <f>IF(AND(G34=$L$10,F34=-1,S35=0),"PROG",IF(AND(R35=0,I34&lt;(P35-$L$9)),"LOCK",IF(AND(I34&lt;$L$5,MIN(I$2:I33)&gt;$L$5),"STOP",IF(AND(I34&gt;=$L$4,MAX(I$2:I33)&lt;$L$4),"KTF",""))))</f>
        <v>PROG</v>
      </c>
      <c r="P34">
        <f t="shared" si="22"/>
        <v>126</v>
      </c>
      <c r="Q34">
        <f>IF(Q33&lt;&gt;0,Q33,IF(P34&gt;=50,-(MIN(I$2:I32)-G33*E33),0))</f>
        <v>22</v>
      </c>
      <c r="R34">
        <f t="shared" si="23"/>
        <v>1</v>
      </c>
      <c r="S34">
        <f t="shared" si="24"/>
        <v>0</v>
      </c>
      <c r="X34">
        <f t="shared" ca="1" si="4"/>
        <v>7</v>
      </c>
      <c r="AL34" t="str">
        <f t="shared" si="6"/>
        <v/>
      </c>
      <c r="AM34" t="str">
        <f t="shared" si="7"/>
        <v/>
      </c>
      <c r="AN34" t="str">
        <f t="shared" si="8"/>
        <v/>
      </c>
      <c r="AO34" t="str">
        <f t="shared" si="9"/>
        <v/>
      </c>
      <c r="AP34" t="str">
        <f t="shared" si="10"/>
        <v/>
      </c>
      <c r="AQ34" t="str">
        <f t="shared" si="11"/>
        <v/>
      </c>
      <c r="AR34">
        <f t="shared" si="12"/>
        <v>-129</v>
      </c>
      <c r="AS34">
        <f t="shared" si="13"/>
        <v>33</v>
      </c>
    </row>
    <row r="35" spans="1:45" x14ac:dyDescent="0.25">
      <c r="A35">
        <v>34</v>
      </c>
      <c r="B35">
        <v>6</v>
      </c>
      <c r="C35">
        <f>COUNTIF($B$2:B34,B35)</f>
        <v>2</v>
      </c>
      <c r="D35" t="str">
        <f t="shared" si="2"/>
        <v>R</v>
      </c>
      <c r="E35">
        <f t="shared" si="14"/>
        <v>17</v>
      </c>
      <c r="F35">
        <f t="shared" si="15"/>
        <v>-1</v>
      </c>
      <c r="G35">
        <f t="shared" si="16"/>
        <v>6</v>
      </c>
      <c r="H35">
        <f t="shared" si="17"/>
        <v>-102</v>
      </c>
      <c r="I35">
        <f t="shared" si="18"/>
        <v>-231</v>
      </c>
      <c r="J35" t="str">
        <f>IF(AND(G35=$L$10,F35=-1,S36=0),"PROG",IF(AND(R36=0,I35&lt;(P36-$L$9)),"LOCK",IF(AND(I35&lt;$L$5,MIN(I$2:I34)&gt;$L$5),"STOP",IF(AND(I35&gt;=$L$4,MAX(I$2:I34)&lt;$L$4),"KTF",""))))</f>
        <v/>
      </c>
      <c r="P35">
        <f t="shared" si="22"/>
        <v>126</v>
      </c>
      <c r="Q35">
        <f>IF(Q34&lt;&gt;0,Q34,IF(P35&gt;=50,-(MIN(I$2:I33)-G34*E34),0))</f>
        <v>22</v>
      </c>
      <c r="R35">
        <f t="shared" si="23"/>
        <v>1</v>
      </c>
      <c r="S35">
        <f t="shared" si="24"/>
        <v>0</v>
      </c>
      <c r="X35">
        <f t="shared" ca="1" si="4"/>
        <v>12</v>
      </c>
      <c r="AL35" t="str">
        <f t="shared" ref="AL35:AL66" si="25">IF(J35="KTF",I35,"")</f>
        <v/>
      </c>
      <c r="AM35" t="str">
        <f t="shared" ref="AM35:AM66" si="26">IF(J35="KTF",A35,"")</f>
        <v/>
      </c>
      <c r="AN35" t="str">
        <f t="shared" ref="AN35:AN66" si="27">IF(J35="STOP",A35,"")</f>
        <v/>
      </c>
      <c r="AO35" t="str">
        <f t="shared" ref="AO35:AO66" si="28">IF(J35="STOP",I35,"")</f>
        <v/>
      </c>
      <c r="AP35" t="str">
        <f t="shared" ref="AP35:AP66" si="29">IF(J35="LOCK",I35,"")</f>
        <v/>
      </c>
      <c r="AQ35" t="str">
        <f t="shared" ref="AQ35:AQ66" si="30">IF(J35="LOCK",A35,"")</f>
        <v/>
      </c>
      <c r="AR35" t="str">
        <f t="shared" ref="AR35:AR66" si="31">IF(J35="PROG",I35,"")</f>
        <v/>
      </c>
      <c r="AS35" t="str">
        <f t="shared" ref="AS35:AS66" si="32">IF(J35="PROG",A35,"")</f>
        <v/>
      </c>
    </row>
    <row r="36" spans="1:45" x14ac:dyDescent="0.25">
      <c r="A36">
        <v>35</v>
      </c>
      <c r="B36">
        <v>25</v>
      </c>
      <c r="C36">
        <f>COUNTIF($B$2:B35,B36)</f>
        <v>1</v>
      </c>
      <c r="D36" t="str">
        <f t="shared" si="2"/>
        <v>R</v>
      </c>
      <c r="E36">
        <f t="shared" si="14"/>
        <v>17</v>
      </c>
      <c r="F36">
        <f t="shared" ref="F36:F67" si="33">IF(A36&lt;$L$8,"",IF(C36=0,1,-1))</f>
        <v>-1</v>
      </c>
      <c r="G36">
        <f t="shared" ref="G36:G67" si="34">IF(A36=$L$8,1,IF(A36&lt;$L$8,"",IF(E35=0,"",IF(G35-F35&lt;1,1,IF(F35=1,G35-$L$7,IF(F35=-1,G35+$L$6))))))</f>
        <v>7</v>
      </c>
      <c r="H36">
        <f t="shared" ref="H36:H67" si="35">IF(A36&lt;$L$8,0,IF(F36=1,(36-E36)*G36*$L$3,IF(F36=-1,G36*F36*E36*$L$3)))</f>
        <v>-119</v>
      </c>
      <c r="I36">
        <f t="shared" ref="I36:I67" si="36">IF(A36&lt;$L$8,0,H36+I35)</f>
        <v>-350</v>
      </c>
      <c r="J36" t="str">
        <f>IF(AND(G36=$L$10,F36=-1,S37=0),"PROG",IF(AND(R37=0,I36&lt;(P37-$L$9)),"LOCK",IF(AND(I36&lt;$L$5,MIN(I$2:I35)&gt;$L$5),"STOP",IF(AND(I36&gt;=$L$4,MAX(I$2:I35)&lt;$L$4),"KTF",""))))</f>
        <v/>
      </c>
      <c r="P36">
        <f t="shared" si="22"/>
        <v>126</v>
      </c>
      <c r="Q36">
        <f>IF(Q35&lt;&gt;0,Q35,IF(P36&gt;=50,-(MIN(I$2:I34)-G35*E35),0))</f>
        <v>22</v>
      </c>
      <c r="R36">
        <f t="shared" si="23"/>
        <v>1</v>
      </c>
      <c r="S36">
        <f t="shared" si="24"/>
        <v>1</v>
      </c>
      <c r="X36">
        <f t="shared" ca="1" si="4"/>
        <v>12</v>
      </c>
      <c r="AL36" t="str">
        <f t="shared" si="25"/>
        <v/>
      </c>
      <c r="AM36" t="str">
        <f t="shared" si="26"/>
        <v/>
      </c>
      <c r="AN36" t="str">
        <f t="shared" si="27"/>
        <v/>
      </c>
      <c r="AO36" t="str">
        <f t="shared" si="28"/>
        <v/>
      </c>
      <c r="AP36" t="str">
        <f t="shared" si="29"/>
        <v/>
      </c>
      <c r="AQ36" t="str">
        <f t="shared" si="30"/>
        <v/>
      </c>
      <c r="AR36" t="str">
        <f t="shared" si="31"/>
        <v/>
      </c>
      <c r="AS36" t="str">
        <f t="shared" si="32"/>
        <v/>
      </c>
    </row>
    <row r="37" spans="1:45" x14ac:dyDescent="0.25">
      <c r="A37">
        <v>36</v>
      </c>
      <c r="B37">
        <v>33</v>
      </c>
      <c r="C37">
        <f>COUNTIF($B$2:B36,B37)</f>
        <v>0</v>
      </c>
      <c r="D37" t="str">
        <f t="shared" si="2"/>
        <v/>
      </c>
      <c r="E37">
        <f t="shared" si="14"/>
        <v>16</v>
      </c>
      <c r="F37">
        <f t="shared" si="33"/>
        <v>1</v>
      </c>
      <c r="G37">
        <f t="shared" si="34"/>
        <v>8</v>
      </c>
      <c r="H37">
        <f t="shared" si="35"/>
        <v>160</v>
      </c>
      <c r="I37">
        <f t="shared" si="36"/>
        <v>-190</v>
      </c>
      <c r="J37" t="str">
        <f>IF(AND(G37=$L$10,F37=-1,S38=0),"PROG",IF(AND(R38=0,I37&lt;(P38-$L$9)),"LOCK",IF(AND(I37&lt;$L$5,MIN(I$2:I36)&gt;$L$5),"STOP",IF(AND(I37&gt;=$L$4,MAX(I$2:I36)&lt;$L$4),"KTF",""))))</f>
        <v/>
      </c>
      <c r="P37">
        <f t="shared" si="22"/>
        <v>126</v>
      </c>
      <c r="Q37">
        <f>IF(Q36&lt;&gt;0,Q36,IF(P37&gt;=50,-(MIN(I$2:I35)-G36*E36),0))</f>
        <v>22</v>
      </c>
      <c r="R37">
        <f t="shared" si="23"/>
        <v>1</v>
      </c>
      <c r="S37">
        <f t="shared" si="24"/>
        <v>1</v>
      </c>
      <c r="X37">
        <f t="shared" ca="1" si="4"/>
        <v>14</v>
      </c>
      <c r="AL37" t="str">
        <f t="shared" si="25"/>
        <v/>
      </c>
      <c r="AM37" t="str">
        <f t="shared" si="26"/>
        <v/>
      </c>
      <c r="AN37" t="str">
        <f t="shared" si="27"/>
        <v/>
      </c>
      <c r="AO37" t="str">
        <f t="shared" si="28"/>
        <v/>
      </c>
      <c r="AP37" t="str">
        <f t="shared" si="29"/>
        <v/>
      </c>
      <c r="AQ37" t="str">
        <f t="shared" si="30"/>
        <v/>
      </c>
      <c r="AR37" t="str">
        <f t="shared" si="31"/>
        <v/>
      </c>
      <c r="AS37" t="str">
        <f t="shared" si="32"/>
        <v/>
      </c>
    </row>
    <row r="38" spans="1:45" x14ac:dyDescent="0.25">
      <c r="A38">
        <v>37</v>
      </c>
      <c r="B38">
        <v>16</v>
      </c>
      <c r="C38">
        <f>COUNTIF($B$2:B37,B38)</f>
        <v>0</v>
      </c>
      <c r="D38" t="str">
        <f t="shared" si="2"/>
        <v/>
      </c>
      <c r="E38">
        <f t="shared" si="14"/>
        <v>15</v>
      </c>
      <c r="F38">
        <f t="shared" si="33"/>
        <v>1</v>
      </c>
      <c r="G38">
        <f t="shared" si="34"/>
        <v>7</v>
      </c>
      <c r="H38">
        <f t="shared" si="35"/>
        <v>147</v>
      </c>
      <c r="I38">
        <f t="shared" si="36"/>
        <v>-43</v>
      </c>
      <c r="J38" t="str">
        <f>IF(AND(G38=$L$10,F38=-1,S39=0),"PROG",IF(AND(R39=0,I38&lt;(P39-$L$9)),"LOCK",IF(AND(I38&lt;$L$5,MIN(I$2:I37)&gt;$L$5),"STOP",IF(AND(I38&gt;=$L$4,MAX(I$2:I37)&lt;$L$4),"KTF",""))))</f>
        <v/>
      </c>
      <c r="P38">
        <f t="shared" si="22"/>
        <v>126</v>
      </c>
      <c r="Q38">
        <f>IF(Q37&lt;&gt;0,Q37,IF(P38&gt;=50,-(MIN(I$2:I36)-G37*E37),0))</f>
        <v>22</v>
      </c>
      <c r="R38">
        <f t="shared" si="23"/>
        <v>1</v>
      </c>
      <c r="S38">
        <f t="shared" si="24"/>
        <v>1</v>
      </c>
      <c r="X38">
        <f t="shared" ca="1" si="4"/>
        <v>13</v>
      </c>
      <c r="AL38" t="str">
        <f t="shared" si="25"/>
        <v/>
      </c>
      <c r="AM38" t="str">
        <f t="shared" si="26"/>
        <v/>
      </c>
      <c r="AN38" t="str">
        <f t="shared" si="27"/>
        <v/>
      </c>
      <c r="AO38" t="str">
        <f t="shared" si="28"/>
        <v/>
      </c>
      <c r="AP38" t="str">
        <f t="shared" si="29"/>
        <v/>
      </c>
      <c r="AQ38" t="str">
        <f t="shared" si="30"/>
        <v/>
      </c>
      <c r="AR38" t="str">
        <f t="shared" si="31"/>
        <v/>
      </c>
      <c r="AS38" t="str">
        <f t="shared" si="32"/>
        <v/>
      </c>
    </row>
    <row r="39" spans="1:45" x14ac:dyDescent="0.25">
      <c r="A39">
        <v>38</v>
      </c>
      <c r="B39">
        <v>20</v>
      </c>
      <c r="C39">
        <f>COUNTIF($B$2:B38,B39)</f>
        <v>1</v>
      </c>
      <c r="D39" t="str">
        <f t="shared" si="2"/>
        <v>R</v>
      </c>
      <c r="E39">
        <f t="shared" si="14"/>
        <v>15</v>
      </c>
      <c r="F39">
        <f t="shared" si="33"/>
        <v>-1</v>
      </c>
      <c r="G39">
        <f t="shared" si="34"/>
        <v>6</v>
      </c>
      <c r="H39">
        <f t="shared" si="35"/>
        <v>-90</v>
      </c>
      <c r="I39">
        <f t="shared" si="36"/>
        <v>-133</v>
      </c>
      <c r="J39" t="str">
        <f>IF(AND(G39=$L$10,F39=-1,S40=0),"PROG",IF(AND(R40=0,I39&lt;(P40-$L$9)),"LOCK",IF(AND(I39&lt;$L$5,MIN(I$2:I38)&gt;$L$5),"STOP",IF(AND(I39&gt;=$L$4,MAX(I$2:I38)&lt;$L$4),"KTF",""))))</f>
        <v/>
      </c>
      <c r="P39">
        <f t="shared" si="22"/>
        <v>126</v>
      </c>
      <c r="Q39">
        <f>IF(Q38&lt;&gt;0,Q38,IF(P39&gt;=50,-(MIN(I$2:I37)-G38*E38),0))</f>
        <v>22</v>
      </c>
      <c r="R39">
        <f t="shared" si="23"/>
        <v>1</v>
      </c>
      <c r="S39">
        <f t="shared" si="24"/>
        <v>1</v>
      </c>
      <c r="X39">
        <f t="shared" ca="1" si="4"/>
        <v>31</v>
      </c>
      <c r="AL39" t="str">
        <f t="shared" si="25"/>
        <v/>
      </c>
      <c r="AM39" t="str">
        <f t="shared" si="26"/>
        <v/>
      </c>
      <c r="AN39" t="str">
        <f t="shared" si="27"/>
        <v/>
      </c>
      <c r="AO39" t="str">
        <f t="shared" si="28"/>
        <v/>
      </c>
      <c r="AP39" t="str">
        <f t="shared" si="29"/>
        <v/>
      </c>
      <c r="AQ39" t="str">
        <f t="shared" si="30"/>
        <v/>
      </c>
      <c r="AR39" t="str">
        <f t="shared" si="31"/>
        <v/>
      </c>
      <c r="AS39" t="str">
        <f t="shared" si="32"/>
        <v/>
      </c>
    </row>
    <row r="40" spans="1:45" x14ac:dyDescent="0.25">
      <c r="A40">
        <v>39</v>
      </c>
      <c r="B40">
        <v>33</v>
      </c>
      <c r="C40">
        <f>COUNTIF($B$2:B39,B40)</f>
        <v>1</v>
      </c>
      <c r="D40" t="str">
        <f t="shared" si="2"/>
        <v>R</v>
      </c>
      <c r="E40">
        <f t="shared" si="14"/>
        <v>15</v>
      </c>
      <c r="F40">
        <f t="shared" si="33"/>
        <v>-1</v>
      </c>
      <c r="G40">
        <f t="shared" si="34"/>
        <v>7</v>
      </c>
      <c r="H40">
        <f t="shared" si="35"/>
        <v>-105</v>
      </c>
      <c r="I40">
        <f t="shared" si="36"/>
        <v>-238</v>
      </c>
      <c r="J40" t="str">
        <f>IF(AND(G40=$L$10,F40=-1,S41=0),"PROG",IF(AND(R41=0,I40&lt;(P41-$L$9)),"LOCK",IF(AND(I40&lt;$L$5,MIN(I$2:I39)&gt;$L$5),"STOP",IF(AND(I40&gt;=$L$4,MAX(I$2:I39)&lt;$L$4),"KTF",""))))</f>
        <v/>
      </c>
      <c r="P40">
        <f t="shared" si="22"/>
        <v>126</v>
      </c>
      <c r="Q40">
        <f>IF(Q39&lt;&gt;0,Q39,IF(P40&gt;=50,-(MIN(I$2:I38)-G39*E39),0))</f>
        <v>22</v>
      </c>
      <c r="R40">
        <f t="shared" si="23"/>
        <v>1</v>
      </c>
      <c r="S40">
        <f t="shared" si="24"/>
        <v>1</v>
      </c>
      <c r="X40">
        <f t="shared" ca="1" si="4"/>
        <v>15</v>
      </c>
      <c r="AL40" t="str">
        <f t="shared" si="25"/>
        <v/>
      </c>
      <c r="AM40" t="str">
        <f t="shared" si="26"/>
        <v/>
      </c>
      <c r="AN40" t="str">
        <f t="shared" si="27"/>
        <v/>
      </c>
      <c r="AO40" t="str">
        <f t="shared" si="28"/>
        <v/>
      </c>
      <c r="AP40" t="str">
        <f t="shared" si="29"/>
        <v/>
      </c>
      <c r="AQ40" t="str">
        <f t="shared" si="30"/>
        <v/>
      </c>
      <c r="AR40" t="str">
        <f t="shared" si="31"/>
        <v/>
      </c>
      <c r="AS40" t="str">
        <f t="shared" si="32"/>
        <v/>
      </c>
    </row>
    <row r="41" spans="1:45" x14ac:dyDescent="0.25">
      <c r="A41">
        <v>40</v>
      </c>
      <c r="B41">
        <v>6</v>
      </c>
      <c r="C41">
        <f>COUNTIF($B$2:B40,B41)</f>
        <v>3</v>
      </c>
      <c r="D41" t="str">
        <f t="shared" si="2"/>
        <v>R</v>
      </c>
      <c r="E41">
        <f t="shared" si="14"/>
        <v>15</v>
      </c>
      <c r="F41">
        <f t="shared" si="33"/>
        <v>-1</v>
      </c>
      <c r="G41">
        <f t="shared" si="34"/>
        <v>8</v>
      </c>
      <c r="H41">
        <f t="shared" si="35"/>
        <v>-120</v>
      </c>
      <c r="I41">
        <f t="shared" si="36"/>
        <v>-358</v>
      </c>
      <c r="J41" t="str">
        <f>IF(AND(G41=$L$10,F41=-1,S42=0),"PROG",IF(AND(R42=0,I41&lt;(P42-$L$9)),"LOCK",IF(AND(I41&lt;$L$5,MIN(I$2:I40)&gt;$L$5),"STOP",IF(AND(I41&gt;=$L$4,MAX(I$2:I40)&lt;$L$4),"KTF",""))))</f>
        <v/>
      </c>
      <c r="P41">
        <f t="shared" si="22"/>
        <v>126</v>
      </c>
      <c r="Q41">
        <f>IF(Q40&lt;&gt;0,Q40,IF(P41&gt;=50,-(MIN(I$2:I39)-G40*E40),0))</f>
        <v>22</v>
      </c>
      <c r="R41">
        <f t="shared" si="23"/>
        <v>1</v>
      </c>
      <c r="S41">
        <f t="shared" si="24"/>
        <v>1</v>
      </c>
      <c r="X41">
        <f t="shared" ca="1" si="4"/>
        <v>16</v>
      </c>
      <c r="AL41" t="str">
        <f t="shared" si="25"/>
        <v/>
      </c>
      <c r="AM41" t="str">
        <f t="shared" si="26"/>
        <v/>
      </c>
      <c r="AN41" t="str">
        <f t="shared" si="27"/>
        <v/>
      </c>
      <c r="AO41" t="str">
        <f t="shared" si="28"/>
        <v/>
      </c>
      <c r="AP41" t="str">
        <f t="shared" si="29"/>
        <v/>
      </c>
      <c r="AQ41" t="str">
        <f t="shared" si="30"/>
        <v/>
      </c>
      <c r="AR41" t="str">
        <f t="shared" si="31"/>
        <v/>
      </c>
      <c r="AS41" t="str">
        <f t="shared" si="32"/>
        <v/>
      </c>
    </row>
    <row r="42" spans="1:45" x14ac:dyDescent="0.25">
      <c r="A42">
        <v>41</v>
      </c>
      <c r="B42">
        <v>31</v>
      </c>
      <c r="C42">
        <f>COUNTIF($B$2:B41,B42)</f>
        <v>0</v>
      </c>
      <c r="D42" t="str">
        <f t="shared" si="2"/>
        <v/>
      </c>
      <c r="E42">
        <f t="shared" si="14"/>
        <v>14</v>
      </c>
      <c r="F42">
        <f t="shared" si="33"/>
        <v>1</v>
      </c>
      <c r="G42">
        <f t="shared" si="34"/>
        <v>9</v>
      </c>
      <c r="H42">
        <f t="shared" si="35"/>
        <v>198</v>
      </c>
      <c r="I42">
        <f t="shared" si="36"/>
        <v>-160</v>
      </c>
      <c r="J42" t="str">
        <f>IF(AND(G42=$L$10,F42=-1,S43=0),"PROG",IF(AND(R43=0,I42&lt;(P43-$L$9)),"LOCK",IF(AND(I42&lt;$L$5,MIN(I$2:I41)&gt;$L$5),"STOP",IF(AND(I42&gt;=$L$4,MAX(I$2:I41)&lt;$L$4),"KTF",""))))</f>
        <v/>
      </c>
      <c r="P42">
        <f t="shared" si="22"/>
        <v>126</v>
      </c>
      <c r="Q42">
        <f>IF(Q41&lt;&gt;0,Q41,IF(P42&gt;=50,-(MIN(I$2:I40)-G41*E41),0))</f>
        <v>22</v>
      </c>
      <c r="R42">
        <f t="shared" si="23"/>
        <v>1</v>
      </c>
      <c r="S42">
        <f t="shared" si="24"/>
        <v>1</v>
      </c>
      <c r="X42">
        <f t="shared" ca="1" si="4"/>
        <v>1</v>
      </c>
      <c r="AL42" t="str">
        <f t="shared" si="25"/>
        <v/>
      </c>
      <c r="AM42" t="str">
        <f t="shared" si="26"/>
        <v/>
      </c>
      <c r="AN42" t="str">
        <f t="shared" si="27"/>
        <v/>
      </c>
      <c r="AO42" t="str">
        <f t="shared" si="28"/>
        <v/>
      </c>
      <c r="AP42" t="str">
        <f t="shared" si="29"/>
        <v/>
      </c>
      <c r="AQ42" t="str">
        <f t="shared" si="30"/>
        <v/>
      </c>
      <c r="AR42" t="str">
        <f t="shared" si="31"/>
        <v/>
      </c>
      <c r="AS42" t="str">
        <f t="shared" si="32"/>
        <v/>
      </c>
    </row>
    <row r="43" spans="1:45" x14ac:dyDescent="0.25">
      <c r="A43">
        <v>42</v>
      </c>
      <c r="B43">
        <v>8</v>
      </c>
      <c r="C43">
        <f>COUNTIF($B$2:B42,B43)</f>
        <v>2</v>
      </c>
      <c r="D43" t="str">
        <f t="shared" si="2"/>
        <v>R</v>
      </c>
      <c r="E43">
        <f t="shared" si="14"/>
        <v>14</v>
      </c>
      <c r="F43">
        <f t="shared" si="33"/>
        <v>-1</v>
      </c>
      <c r="G43">
        <f t="shared" si="34"/>
        <v>8</v>
      </c>
      <c r="H43">
        <f t="shared" si="35"/>
        <v>-112</v>
      </c>
      <c r="I43">
        <f t="shared" si="36"/>
        <v>-272</v>
      </c>
      <c r="J43" t="str">
        <f>IF(AND(G43=$L$10,F43=-1,S44=0),"PROG",IF(AND(R44=0,I43&lt;(P44-$L$9)),"LOCK",IF(AND(I43&lt;$L$5,MIN(I$2:I42)&gt;$L$5),"STOP",IF(AND(I43&gt;=$L$4,MAX(I$2:I42)&lt;$L$4),"KTF",""))))</f>
        <v/>
      </c>
      <c r="P43">
        <f t="shared" si="22"/>
        <v>126</v>
      </c>
      <c r="Q43">
        <f>IF(Q42&lt;&gt;0,Q42,IF(P43&gt;=50,-(MIN(I$2:I41)-G42*E42),0))</f>
        <v>22</v>
      </c>
      <c r="R43">
        <f t="shared" si="23"/>
        <v>1</v>
      </c>
      <c r="S43">
        <f t="shared" si="24"/>
        <v>1</v>
      </c>
      <c r="X43">
        <f t="shared" ca="1" si="4"/>
        <v>10</v>
      </c>
      <c r="AL43" t="str">
        <f t="shared" si="25"/>
        <v/>
      </c>
      <c r="AM43" t="str">
        <f t="shared" si="26"/>
        <v/>
      </c>
      <c r="AN43" t="str">
        <f t="shared" si="27"/>
        <v/>
      </c>
      <c r="AO43" t="str">
        <f t="shared" si="28"/>
        <v/>
      </c>
      <c r="AP43" t="str">
        <f t="shared" si="29"/>
        <v/>
      </c>
      <c r="AQ43" t="str">
        <f t="shared" si="30"/>
        <v/>
      </c>
      <c r="AR43" t="str">
        <f t="shared" si="31"/>
        <v/>
      </c>
      <c r="AS43" t="str">
        <f t="shared" si="32"/>
        <v/>
      </c>
    </row>
    <row r="44" spans="1:45" x14ac:dyDescent="0.25">
      <c r="A44">
        <v>43</v>
      </c>
      <c r="B44">
        <v>33</v>
      </c>
      <c r="C44">
        <f>COUNTIF($B$2:B43,B44)</f>
        <v>2</v>
      </c>
      <c r="D44" t="str">
        <f t="shared" si="2"/>
        <v>R</v>
      </c>
      <c r="E44">
        <f t="shared" si="14"/>
        <v>14</v>
      </c>
      <c r="F44">
        <f t="shared" si="33"/>
        <v>-1</v>
      </c>
      <c r="G44">
        <f t="shared" si="34"/>
        <v>9</v>
      </c>
      <c r="H44">
        <f t="shared" si="35"/>
        <v>-126</v>
      </c>
      <c r="I44">
        <f t="shared" si="36"/>
        <v>-398</v>
      </c>
      <c r="J44" t="str">
        <f>IF(AND(G44=$L$10,F44=-1,S45=0),"PROG",IF(AND(R45=0,I44&lt;(P45-$L$9)),"LOCK",IF(AND(I44&lt;$L$5,MIN(I$2:I43)&gt;$L$5),"STOP",IF(AND(I44&gt;=$L$4,MAX(I$2:I43)&lt;$L$4),"KTF",""))))</f>
        <v/>
      </c>
      <c r="P44">
        <f t="shared" si="22"/>
        <v>126</v>
      </c>
      <c r="Q44">
        <f>IF(Q43&lt;&gt;0,Q43,IF(P44&gt;=50,-(MIN(I$2:I42)-G43*E43),0))</f>
        <v>22</v>
      </c>
      <c r="R44">
        <f t="shared" si="23"/>
        <v>1</v>
      </c>
      <c r="S44">
        <f t="shared" si="24"/>
        <v>1</v>
      </c>
      <c r="X44">
        <f t="shared" ca="1" si="4"/>
        <v>11</v>
      </c>
      <c r="AL44" t="str">
        <f t="shared" si="25"/>
        <v/>
      </c>
      <c r="AM44" t="str">
        <f t="shared" si="26"/>
        <v/>
      </c>
      <c r="AN44" t="str">
        <f t="shared" si="27"/>
        <v/>
      </c>
      <c r="AO44" t="str">
        <f t="shared" si="28"/>
        <v/>
      </c>
      <c r="AP44" t="str">
        <f t="shared" si="29"/>
        <v/>
      </c>
      <c r="AQ44" t="str">
        <f t="shared" si="30"/>
        <v/>
      </c>
      <c r="AR44" t="str">
        <f t="shared" si="31"/>
        <v/>
      </c>
      <c r="AS44" t="str">
        <f t="shared" si="32"/>
        <v/>
      </c>
    </row>
    <row r="45" spans="1:45" x14ac:dyDescent="0.25">
      <c r="A45">
        <v>44</v>
      </c>
      <c r="B45">
        <v>2</v>
      </c>
      <c r="C45">
        <f>COUNTIF($B$2:B44,B45)</f>
        <v>1</v>
      </c>
      <c r="D45" t="str">
        <f t="shared" si="2"/>
        <v>R</v>
      </c>
      <c r="E45">
        <f t="shared" si="14"/>
        <v>14</v>
      </c>
      <c r="F45">
        <f t="shared" si="33"/>
        <v>-1</v>
      </c>
      <c r="G45">
        <f t="shared" si="34"/>
        <v>10</v>
      </c>
      <c r="H45">
        <f t="shared" si="35"/>
        <v>-140</v>
      </c>
      <c r="I45">
        <f t="shared" si="36"/>
        <v>-538</v>
      </c>
      <c r="J45" t="str">
        <f>IF(AND(G45=$L$10,F45=-1,S46=0),"PROG",IF(AND(R46=0,I45&lt;(P46-$L$9)),"LOCK",IF(AND(I45&lt;$L$5,MIN(I$2:I44)&gt;$L$5),"STOP",IF(AND(I45&gt;=$L$4,MAX(I$2:I44)&lt;$L$4),"KTF",""))))</f>
        <v>STOP</v>
      </c>
      <c r="P45">
        <f t="shared" si="22"/>
        <v>126</v>
      </c>
      <c r="Q45">
        <f>IF(Q44&lt;&gt;0,Q44,IF(P45&gt;=50,-(MIN(I$2:I43)-G44*E44),0))</f>
        <v>22</v>
      </c>
      <c r="R45">
        <f t="shared" si="23"/>
        <v>1</v>
      </c>
      <c r="S45">
        <f t="shared" si="24"/>
        <v>1</v>
      </c>
      <c r="X45">
        <f t="shared" ca="1" si="4"/>
        <v>22</v>
      </c>
      <c r="AL45" t="str">
        <f t="shared" si="25"/>
        <v/>
      </c>
      <c r="AM45" t="str">
        <f t="shared" si="26"/>
        <v/>
      </c>
      <c r="AN45">
        <f t="shared" si="27"/>
        <v>44</v>
      </c>
      <c r="AO45">
        <f t="shared" si="28"/>
        <v>-538</v>
      </c>
      <c r="AP45" t="str">
        <f t="shared" si="29"/>
        <v/>
      </c>
      <c r="AQ45" t="str">
        <f t="shared" si="30"/>
        <v/>
      </c>
      <c r="AR45" t="str">
        <f t="shared" si="31"/>
        <v/>
      </c>
      <c r="AS45" t="str">
        <f t="shared" si="32"/>
        <v/>
      </c>
    </row>
    <row r="46" spans="1:45" x14ac:dyDescent="0.25">
      <c r="A46">
        <v>45</v>
      </c>
      <c r="B46">
        <v>2</v>
      </c>
      <c r="C46">
        <f>COUNTIF($B$2:B45,B46)</f>
        <v>2</v>
      </c>
      <c r="D46" t="str">
        <f t="shared" si="2"/>
        <v>R</v>
      </c>
      <c r="E46">
        <f t="shared" si="14"/>
        <v>14</v>
      </c>
      <c r="F46">
        <f t="shared" si="33"/>
        <v>-1</v>
      </c>
      <c r="G46">
        <f t="shared" si="34"/>
        <v>11</v>
      </c>
      <c r="H46">
        <f t="shared" si="35"/>
        <v>-154</v>
      </c>
      <c r="I46">
        <f t="shared" si="36"/>
        <v>-692</v>
      </c>
      <c r="J46" t="str">
        <f>IF(AND(G46=$L$10,F46=-1,S47=0),"PROG",IF(AND(R47=0,I46&lt;(P47-$L$9)),"LOCK",IF(AND(I46&lt;$L$5,MIN(I$2:I45)&gt;$L$5),"STOP",IF(AND(I46&gt;=$L$4,MAX(I$2:I45)&lt;$L$4),"KTF",""))))</f>
        <v/>
      </c>
      <c r="P46">
        <f t="shared" si="22"/>
        <v>126</v>
      </c>
      <c r="Q46">
        <f>IF(Q45&lt;&gt;0,Q45,IF(P46&gt;=50,-(MIN(I$2:I44)-G45*E45),0))</f>
        <v>22</v>
      </c>
      <c r="R46">
        <f t="shared" si="23"/>
        <v>1</v>
      </c>
      <c r="S46">
        <f t="shared" si="24"/>
        <v>1</v>
      </c>
      <c r="X46">
        <f t="shared" ca="1" si="4"/>
        <v>32</v>
      </c>
      <c r="AL46" t="str">
        <f t="shared" si="25"/>
        <v/>
      </c>
      <c r="AM46" t="str">
        <f t="shared" si="26"/>
        <v/>
      </c>
      <c r="AN46" t="str">
        <f t="shared" si="27"/>
        <v/>
      </c>
      <c r="AO46" t="str">
        <f t="shared" si="28"/>
        <v/>
      </c>
      <c r="AP46" t="str">
        <f t="shared" si="29"/>
        <v/>
      </c>
      <c r="AQ46" t="str">
        <f t="shared" si="30"/>
        <v/>
      </c>
      <c r="AR46" t="str">
        <f t="shared" si="31"/>
        <v/>
      </c>
      <c r="AS46" t="str">
        <f t="shared" si="32"/>
        <v/>
      </c>
    </row>
    <row r="47" spans="1:45" x14ac:dyDescent="0.25">
      <c r="A47">
        <v>46</v>
      </c>
      <c r="B47">
        <v>11</v>
      </c>
      <c r="C47">
        <f>COUNTIF($B$2:B46,B47)</f>
        <v>0</v>
      </c>
      <c r="D47" t="str">
        <f t="shared" si="2"/>
        <v/>
      </c>
      <c r="E47">
        <f t="shared" si="14"/>
        <v>13</v>
      </c>
      <c r="F47">
        <f t="shared" si="33"/>
        <v>1</v>
      </c>
      <c r="G47">
        <f t="shared" si="34"/>
        <v>12</v>
      </c>
      <c r="H47">
        <f t="shared" si="35"/>
        <v>276</v>
      </c>
      <c r="I47">
        <f t="shared" si="36"/>
        <v>-416</v>
      </c>
      <c r="J47" t="str">
        <f>IF(AND(G47=$L$10,F47=-1,S48=0),"PROG",IF(AND(R48=0,I47&lt;(P48-$L$9)),"LOCK",IF(AND(I47&lt;$L$5,MIN(I$2:I46)&gt;$L$5),"STOP",IF(AND(I47&gt;=$L$4,MAX(I$2:I46)&lt;$L$4),"KTF",""))))</f>
        <v/>
      </c>
      <c r="P47">
        <f t="shared" si="22"/>
        <v>126</v>
      </c>
      <c r="Q47">
        <f>IF(Q46&lt;&gt;0,Q46,IF(P47&gt;=50,-(MIN(I$2:I45)-G46*E46),0))</f>
        <v>22</v>
      </c>
      <c r="R47">
        <f t="shared" si="23"/>
        <v>1</v>
      </c>
      <c r="S47">
        <f t="shared" si="24"/>
        <v>1</v>
      </c>
      <c r="X47">
        <f t="shared" ca="1" si="4"/>
        <v>6</v>
      </c>
      <c r="AL47" t="str">
        <f t="shared" si="25"/>
        <v/>
      </c>
      <c r="AM47" t="str">
        <f t="shared" si="26"/>
        <v/>
      </c>
      <c r="AN47" t="str">
        <f t="shared" si="27"/>
        <v/>
      </c>
      <c r="AO47" t="str">
        <f t="shared" si="28"/>
        <v/>
      </c>
      <c r="AP47" t="str">
        <f t="shared" si="29"/>
        <v/>
      </c>
      <c r="AQ47" t="str">
        <f t="shared" si="30"/>
        <v/>
      </c>
      <c r="AR47" t="str">
        <f t="shared" si="31"/>
        <v/>
      </c>
      <c r="AS47" t="str">
        <f t="shared" si="32"/>
        <v/>
      </c>
    </row>
    <row r="48" spans="1:45" x14ac:dyDescent="0.25">
      <c r="A48">
        <v>47</v>
      </c>
      <c r="B48">
        <v>9</v>
      </c>
      <c r="C48">
        <f>COUNTIF($B$2:B47,B48)</f>
        <v>3</v>
      </c>
      <c r="D48" t="str">
        <f t="shared" si="2"/>
        <v>R</v>
      </c>
      <c r="E48">
        <f t="shared" si="14"/>
        <v>13</v>
      </c>
      <c r="F48">
        <f t="shared" si="33"/>
        <v>-1</v>
      </c>
      <c r="G48">
        <f t="shared" si="34"/>
        <v>11</v>
      </c>
      <c r="H48">
        <f t="shared" si="35"/>
        <v>-143</v>
      </c>
      <c r="I48">
        <f t="shared" si="36"/>
        <v>-559</v>
      </c>
      <c r="J48" t="str">
        <f>IF(AND(G48=$L$10,F48=-1,S49=0),"PROG",IF(AND(R49=0,I48&lt;(P49-$L$9)),"LOCK",IF(AND(I48&lt;$L$5,MIN(I$2:I47)&gt;$L$5),"STOP",IF(AND(I48&gt;=$L$4,MAX(I$2:I47)&lt;$L$4),"KTF",""))))</f>
        <v/>
      </c>
      <c r="P48">
        <f t="shared" si="22"/>
        <v>126</v>
      </c>
      <c r="Q48">
        <f>IF(Q47&lt;&gt;0,Q47,IF(P48&gt;=50,-(MIN(I$2:I46)-G47*E47),0))</f>
        <v>22</v>
      </c>
      <c r="R48">
        <f t="shared" si="23"/>
        <v>1</v>
      </c>
      <c r="S48">
        <f t="shared" si="24"/>
        <v>1</v>
      </c>
      <c r="X48">
        <f t="shared" ca="1" si="4"/>
        <v>27</v>
      </c>
      <c r="AL48" t="str">
        <f t="shared" si="25"/>
        <v/>
      </c>
      <c r="AM48" t="str">
        <f t="shared" si="26"/>
        <v/>
      </c>
      <c r="AN48" t="str">
        <f t="shared" si="27"/>
        <v/>
      </c>
      <c r="AO48" t="str">
        <f t="shared" si="28"/>
        <v/>
      </c>
      <c r="AP48" t="str">
        <f t="shared" si="29"/>
        <v/>
      </c>
      <c r="AQ48" t="str">
        <f t="shared" si="30"/>
        <v/>
      </c>
      <c r="AR48" t="str">
        <f t="shared" si="31"/>
        <v/>
      </c>
      <c r="AS48" t="str">
        <f t="shared" si="32"/>
        <v/>
      </c>
    </row>
    <row r="49" spans="1:45" x14ac:dyDescent="0.25">
      <c r="A49">
        <v>48</v>
      </c>
      <c r="B49">
        <v>20</v>
      </c>
      <c r="C49">
        <f>COUNTIF($B$2:B48,B49)</f>
        <v>2</v>
      </c>
      <c r="D49" t="str">
        <f t="shared" si="2"/>
        <v>R</v>
      </c>
      <c r="E49">
        <f t="shared" si="14"/>
        <v>13</v>
      </c>
      <c r="F49">
        <f t="shared" si="33"/>
        <v>-1</v>
      </c>
      <c r="G49">
        <f t="shared" si="34"/>
        <v>12</v>
      </c>
      <c r="H49">
        <f t="shared" si="35"/>
        <v>-156</v>
      </c>
      <c r="I49">
        <f t="shared" si="36"/>
        <v>-715</v>
      </c>
      <c r="J49" t="str">
        <f>IF(AND(G49=$L$10,F49=-1,S50=0),"PROG",IF(AND(R50=0,I49&lt;(P50-$L$9)),"LOCK",IF(AND(I49&lt;$L$5,MIN(I$2:I48)&gt;$L$5),"STOP",IF(AND(I49&gt;=$L$4,MAX(I$2:I48)&lt;$L$4),"KTF",""))))</f>
        <v/>
      </c>
      <c r="P49">
        <f t="shared" si="22"/>
        <v>126</v>
      </c>
      <c r="Q49">
        <f>IF(Q48&lt;&gt;0,Q48,IF(P49&gt;=50,-(MIN(I$2:I47)-G48*E48),0))</f>
        <v>22</v>
      </c>
      <c r="R49">
        <f t="shared" si="23"/>
        <v>1</v>
      </c>
      <c r="S49">
        <f t="shared" si="24"/>
        <v>1</v>
      </c>
      <c r="X49">
        <f t="shared" ca="1" si="4"/>
        <v>26</v>
      </c>
      <c r="AL49" t="str">
        <f t="shared" si="25"/>
        <v/>
      </c>
      <c r="AM49" t="str">
        <f t="shared" si="26"/>
        <v/>
      </c>
      <c r="AN49" t="str">
        <f t="shared" si="27"/>
        <v/>
      </c>
      <c r="AO49" t="str">
        <f t="shared" si="28"/>
        <v/>
      </c>
      <c r="AP49" t="str">
        <f t="shared" si="29"/>
        <v/>
      </c>
      <c r="AQ49" t="str">
        <f t="shared" si="30"/>
        <v/>
      </c>
      <c r="AR49" t="str">
        <f t="shared" si="31"/>
        <v/>
      </c>
      <c r="AS49" t="str">
        <f t="shared" si="32"/>
        <v/>
      </c>
    </row>
    <row r="50" spans="1:45" x14ac:dyDescent="0.25">
      <c r="A50">
        <v>49</v>
      </c>
      <c r="B50">
        <v>9</v>
      </c>
      <c r="C50">
        <f>COUNTIF($B$2:B49,B50)</f>
        <v>4</v>
      </c>
      <c r="D50" t="str">
        <f t="shared" si="2"/>
        <v>R</v>
      </c>
      <c r="E50">
        <f t="shared" si="14"/>
        <v>13</v>
      </c>
      <c r="F50">
        <f t="shared" si="33"/>
        <v>-1</v>
      </c>
      <c r="G50">
        <f t="shared" si="34"/>
        <v>13</v>
      </c>
      <c r="H50">
        <f t="shared" si="35"/>
        <v>-169</v>
      </c>
      <c r="I50">
        <f t="shared" si="36"/>
        <v>-884</v>
      </c>
      <c r="J50" t="str">
        <f>IF(AND(G50=$L$10,F50=-1,S51=0),"PROG",IF(AND(R51=0,I50&lt;(P51-$L$9)),"LOCK",IF(AND(I50&lt;$L$5,MIN(I$2:I49)&gt;$L$5),"STOP",IF(AND(I50&gt;=$L$4,MAX(I$2:I49)&lt;$L$4),"KTF",""))))</f>
        <v/>
      </c>
      <c r="P50">
        <f t="shared" si="22"/>
        <v>126</v>
      </c>
      <c r="Q50">
        <f>IF(Q49&lt;&gt;0,Q49,IF(P50&gt;=50,-(MIN(I$2:I48)-G49*E49),0))</f>
        <v>22</v>
      </c>
      <c r="R50">
        <f t="shared" si="23"/>
        <v>1</v>
      </c>
      <c r="S50">
        <f t="shared" si="24"/>
        <v>1</v>
      </c>
      <c r="X50">
        <f t="shared" ca="1" si="4"/>
        <v>2</v>
      </c>
      <c r="AL50" t="str">
        <f t="shared" si="25"/>
        <v/>
      </c>
      <c r="AM50" t="str">
        <f t="shared" si="26"/>
        <v/>
      </c>
      <c r="AN50" t="str">
        <f t="shared" si="27"/>
        <v/>
      </c>
      <c r="AO50" t="str">
        <f t="shared" si="28"/>
        <v/>
      </c>
      <c r="AP50" t="str">
        <f t="shared" si="29"/>
        <v/>
      </c>
      <c r="AQ50" t="str">
        <f t="shared" si="30"/>
        <v/>
      </c>
      <c r="AR50" t="str">
        <f t="shared" si="31"/>
        <v/>
      </c>
      <c r="AS50" t="str">
        <f t="shared" si="32"/>
        <v/>
      </c>
    </row>
    <row r="51" spans="1:45" x14ac:dyDescent="0.25">
      <c r="A51">
        <v>50</v>
      </c>
      <c r="B51">
        <v>11</v>
      </c>
      <c r="C51">
        <f>COUNTIF($B$2:B50,B51)</f>
        <v>1</v>
      </c>
      <c r="D51" t="str">
        <f t="shared" si="2"/>
        <v>R</v>
      </c>
      <c r="E51">
        <f t="shared" si="14"/>
        <v>13</v>
      </c>
      <c r="F51">
        <f t="shared" si="33"/>
        <v>-1</v>
      </c>
      <c r="G51">
        <f t="shared" si="34"/>
        <v>14</v>
      </c>
      <c r="H51">
        <f t="shared" si="35"/>
        <v>-182</v>
      </c>
      <c r="I51">
        <f t="shared" si="36"/>
        <v>-1066</v>
      </c>
      <c r="J51" t="str">
        <f>IF(AND(G51=$L$10,F51=-1,S52=0),"PROG",IF(AND(R52=0,I51&lt;(P52-$L$9)),"LOCK",IF(AND(I51&lt;$L$5,MIN(I$2:I50)&gt;$L$5),"STOP",IF(AND(I51&gt;=$L$4,MAX(I$2:I50)&lt;$L$4),"KTF",""))))</f>
        <v/>
      </c>
      <c r="P51">
        <f t="shared" si="22"/>
        <v>126</v>
      </c>
      <c r="Q51">
        <f>IF(Q50&lt;&gt;0,Q50,IF(P51&gt;=50,-(MIN(I$2:I49)-G50*E50),0))</f>
        <v>22</v>
      </c>
      <c r="R51">
        <f t="shared" si="23"/>
        <v>1</v>
      </c>
      <c r="S51">
        <f t="shared" si="24"/>
        <v>1</v>
      </c>
      <c r="X51">
        <f t="shared" ca="1" si="4"/>
        <v>15</v>
      </c>
      <c r="AL51" t="str">
        <f t="shared" si="25"/>
        <v/>
      </c>
      <c r="AM51" t="str">
        <f t="shared" si="26"/>
        <v/>
      </c>
      <c r="AN51" t="str">
        <f t="shared" si="27"/>
        <v/>
      </c>
      <c r="AO51" t="str">
        <f t="shared" si="28"/>
        <v/>
      </c>
      <c r="AP51" t="str">
        <f t="shared" si="29"/>
        <v/>
      </c>
      <c r="AQ51" t="str">
        <f t="shared" si="30"/>
        <v/>
      </c>
      <c r="AR51" t="str">
        <f t="shared" si="31"/>
        <v/>
      </c>
      <c r="AS51" t="str">
        <f t="shared" si="32"/>
        <v/>
      </c>
    </row>
    <row r="52" spans="1:45" x14ac:dyDescent="0.25">
      <c r="A52">
        <v>51</v>
      </c>
      <c r="B52">
        <v>18</v>
      </c>
      <c r="C52">
        <f>COUNTIF($B$2:B51,B52)</f>
        <v>0</v>
      </c>
      <c r="D52" t="str">
        <f t="shared" si="2"/>
        <v/>
      </c>
      <c r="E52">
        <f t="shared" si="14"/>
        <v>12</v>
      </c>
      <c r="F52">
        <f t="shared" si="33"/>
        <v>1</v>
      </c>
      <c r="G52">
        <f t="shared" si="34"/>
        <v>15</v>
      </c>
      <c r="H52">
        <f t="shared" si="35"/>
        <v>360</v>
      </c>
      <c r="I52">
        <f t="shared" si="36"/>
        <v>-706</v>
      </c>
      <c r="J52" t="str">
        <f>IF(AND(G52=$L$10,F52=-1,S53=0),"PROG",IF(AND(R53=0,I52&lt;(P53-$L$9)),"LOCK",IF(AND(I52&lt;$L$5,MIN(I$2:I51)&gt;$L$5),"STOP",IF(AND(I52&gt;=$L$4,MAX(I$2:I51)&lt;$L$4),"KTF",""))))</f>
        <v/>
      </c>
      <c r="P52">
        <f t="shared" si="22"/>
        <v>126</v>
      </c>
      <c r="Q52">
        <f>IF(Q51&lt;&gt;0,Q51,IF(P52&gt;=50,-(MIN(I$2:I50)-G51*E51),0))</f>
        <v>22</v>
      </c>
      <c r="R52">
        <f t="shared" si="23"/>
        <v>1</v>
      </c>
      <c r="S52">
        <f t="shared" si="24"/>
        <v>1</v>
      </c>
      <c r="X52">
        <f t="shared" ca="1" si="4"/>
        <v>14</v>
      </c>
      <c r="AL52" t="str">
        <f t="shared" si="25"/>
        <v/>
      </c>
      <c r="AM52" t="str">
        <f t="shared" si="26"/>
        <v/>
      </c>
      <c r="AN52" t="str">
        <f t="shared" si="27"/>
        <v/>
      </c>
      <c r="AO52" t="str">
        <f t="shared" si="28"/>
        <v/>
      </c>
      <c r="AP52" t="str">
        <f t="shared" si="29"/>
        <v/>
      </c>
      <c r="AQ52" t="str">
        <f t="shared" si="30"/>
        <v/>
      </c>
      <c r="AR52" t="str">
        <f t="shared" si="31"/>
        <v/>
      </c>
      <c r="AS52" t="str">
        <f t="shared" si="32"/>
        <v/>
      </c>
    </row>
    <row r="53" spans="1:45" x14ac:dyDescent="0.25">
      <c r="A53">
        <v>52</v>
      </c>
      <c r="B53">
        <v>26</v>
      </c>
      <c r="C53">
        <f>COUNTIF($B$2:B52,B53)</f>
        <v>2</v>
      </c>
      <c r="D53" t="str">
        <f t="shared" si="2"/>
        <v>R</v>
      </c>
      <c r="E53">
        <f t="shared" si="14"/>
        <v>12</v>
      </c>
      <c r="F53">
        <f t="shared" si="33"/>
        <v>-1</v>
      </c>
      <c r="G53">
        <f t="shared" si="34"/>
        <v>14</v>
      </c>
      <c r="H53">
        <f t="shared" si="35"/>
        <v>-168</v>
      </c>
      <c r="I53">
        <f t="shared" si="36"/>
        <v>-874</v>
      </c>
      <c r="J53" t="str">
        <f>IF(AND(G53=$L$10,F53=-1,S54=0),"PROG",IF(AND(R54=0,I53&lt;(P54-$L$9)),"LOCK",IF(AND(I53&lt;$L$5,MIN(I$2:I52)&gt;$L$5),"STOP",IF(AND(I53&gt;=$L$4,MAX(I$2:I52)&lt;$L$4),"KTF",""))))</f>
        <v/>
      </c>
      <c r="P53">
        <f t="shared" si="22"/>
        <v>126</v>
      </c>
      <c r="Q53">
        <f>IF(Q52&lt;&gt;0,Q52,IF(P53&gt;=50,-(MIN(I$2:I51)-G52*E52),0))</f>
        <v>22</v>
      </c>
      <c r="R53">
        <f t="shared" si="23"/>
        <v>1</v>
      </c>
      <c r="S53">
        <f t="shared" si="24"/>
        <v>1</v>
      </c>
      <c r="X53">
        <f t="shared" ca="1" si="4"/>
        <v>5</v>
      </c>
      <c r="AL53" t="str">
        <f t="shared" si="25"/>
        <v/>
      </c>
      <c r="AM53" t="str">
        <f t="shared" si="26"/>
        <v/>
      </c>
      <c r="AN53" t="str">
        <f t="shared" si="27"/>
        <v/>
      </c>
      <c r="AO53" t="str">
        <f t="shared" si="28"/>
        <v/>
      </c>
      <c r="AP53" t="str">
        <f t="shared" si="29"/>
        <v/>
      </c>
      <c r="AQ53" t="str">
        <f t="shared" si="30"/>
        <v/>
      </c>
      <c r="AR53" t="str">
        <f t="shared" si="31"/>
        <v/>
      </c>
      <c r="AS53" t="str">
        <f t="shared" si="32"/>
        <v/>
      </c>
    </row>
    <row r="54" spans="1:45" x14ac:dyDescent="0.25">
      <c r="A54">
        <v>53</v>
      </c>
      <c r="B54">
        <v>25</v>
      </c>
      <c r="C54">
        <f>COUNTIF($B$2:B53,B54)</f>
        <v>2</v>
      </c>
      <c r="D54" t="str">
        <f t="shared" si="2"/>
        <v>R</v>
      </c>
      <c r="E54">
        <f t="shared" si="14"/>
        <v>12</v>
      </c>
      <c r="F54">
        <f t="shared" si="33"/>
        <v>-1</v>
      </c>
      <c r="G54">
        <f t="shared" si="34"/>
        <v>15</v>
      </c>
      <c r="H54">
        <f t="shared" si="35"/>
        <v>-180</v>
      </c>
      <c r="I54">
        <f t="shared" si="36"/>
        <v>-1054</v>
      </c>
      <c r="J54" t="str">
        <f>IF(AND(G54=$L$10,F54=-1,S55=0),"PROG",IF(AND(R55=0,I54&lt;(P55-$L$9)),"LOCK",IF(AND(I54&lt;$L$5,MIN(I$2:I53)&gt;$L$5),"STOP",IF(AND(I54&gt;=$L$4,MAX(I$2:I53)&lt;$L$4),"KTF",""))))</f>
        <v/>
      </c>
      <c r="P54">
        <f t="shared" si="22"/>
        <v>126</v>
      </c>
      <c r="Q54">
        <f>IF(Q53&lt;&gt;0,Q53,IF(P54&gt;=50,-(MIN(I$2:I52)-G53*E53),0))</f>
        <v>22</v>
      </c>
      <c r="R54">
        <f t="shared" si="23"/>
        <v>1</v>
      </c>
      <c r="S54">
        <f t="shared" si="24"/>
        <v>1</v>
      </c>
      <c r="X54">
        <f t="shared" ca="1" si="4"/>
        <v>29</v>
      </c>
      <c r="AL54" t="str">
        <f t="shared" si="25"/>
        <v/>
      </c>
      <c r="AM54" t="str">
        <f t="shared" si="26"/>
        <v/>
      </c>
      <c r="AN54" t="str">
        <f t="shared" si="27"/>
        <v/>
      </c>
      <c r="AO54" t="str">
        <f t="shared" si="28"/>
        <v/>
      </c>
      <c r="AP54" t="str">
        <f t="shared" si="29"/>
        <v/>
      </c>
      <c r="AQ54" t="str">
        <f t="shared" si="30"/>
        <v/>
      </c>
      <c r="AR54" t="str">
        <f t="shared" si="31"/>
        <v/>
      </c>
      <c r="AS54" t="str">
        <f t="shared" si="32"/>
        <v/>
      </c>
    </row>
    <row r="55" spans="1:45" x14ac:dyDescent="0.25">
      <c r="A55">
        <v>54</v>
      </c>
      <c r="B55">
        <v>5</v>
      </c>
      <c r="C55">
        <f>COUNTIF($B$2:B54,B55)</f>
        <v>1</v>
      </c>
      <c r="D55" t="str">
        <f t="shared" si="2"/>
        <v>R</v>
      </c>
      <c r="E55">
        <f t="shared" si="14"/>
        <v>12</v>
      </c>
      <c r="F55">
        <f t="shared" si="33"/>
        <v>-1</v>
      </c>
      <c r="G55">
        <f t="shared" si="34"/>
        <v>16</v>
      </c>
      <c r="H55">
        <f t="shared" si="35"/>
        <v>-192</v>
      </c>
      <c r="I55">
        <f t="shared" si="36"/>
        <v>-1246</v>
      </c>
      <c r="J55" t="str">
        <f>IF(AND(G55=$L$10,F55=-1,S56=0),"PROG",IF(AND(R56=0,I55&lt;(P56-$L$9)),"LOCK",IF(AND(I55&lt;$L$5,MIN(I$2:I54)&gt;$L$5),"STOP",IF(AND(I55&gt;=$L$4,MAX(I$2:I54)&lt;$L$4),"KTF",""))))</f>
        <v/>
      </c>
      <c r="P55">
        <f t="shared" si="22"/>
        <v>126</v>
      </c>
      <c r="Q55">
        <f>IF(Q54&lt;&gt;0,Q54,IF(P55&gt;=50,-(MIN(I$2:I53)-G54*E54),0))</f>
        <v>22</v>
      </c>
      <c r="R55">
        <f t="shared" si="23"/>
        <v>1</v>
      </c>
      <c r="S55">
        <f t="shared" si="24"/>
        <v>1</v>
      </c>
      <c r="X55">
        <f t="shared" ca="1" si="4"/>
        <v>15</v>
      </c>
      <c r="AL55" t="str">
        <f t="shared" si="25"/>
        <v/>
      </c>
      <c r="AM55" t="str">
        <f t="shared" si="26"/>
        <v/>
      </c>
      <c r="AN55" t="str">
        <f t="shared" si="27"/>
        <v/>
      </c>
      <c r="AO55" t="str">
        <f t="shared" si="28"/>
        <v/>
      </c>
      <c r="AP55" t="str">
        <f t="shared" si="29"/>
        <v/>
      </c>
      <c r="AQ55" t="str">
        <f t="shared" si="30"/>
        <v/>
      </c>
      <c r="AR55" t="str">
        <f t="shared" si="31"/>
        <v/>
      </c>
      <c r="AS55" t="str">
        <f t="shared" si="32"/>
        <v/>
      </c>
    </row>
    <row r="56" spans="1:45" x14ac:dyDescent="0.25">
      <c r="A56">
        <v>55</v>
      </c>
      <c r="B56">
        <v>9</v>
      </c>
      <c r="C56">
        <f>COUNTIF($B$2:B55,B56)</f>
        <v>5</v>
      </c>
      <c r="D56" t="str">
        <f t="shared" si="2"/>
        <v>R</v>
      </c>
      <c r="E56">
        <f t="shared" si="14"/>
        <v>12</v>
      </c>
      <c r="F56">
        <f t="shared" si="33"/>
        <v>-1</v>
      </c>
      <c r="G56">
        <f t="shared" si="34"/>
        <v>17</v>
      </c>
      <c r="H56">
        <f t="shared" si="35"/>
        <v>-204</v>
      </c>
      <c r="I56">
        <f t="shared" si="36"/>
        <v>-1450</v>
      </c>
      <c r="J56" t="str">
        <f>IF(AND(G56=$L$10,F56=-1,S57=0),"PROG",IF(AND(R57=0,I56&lt;(P57-$L$9)),"LOCK",IF(AND(I56&lt;$L$5,MIN(I$2:I55)&gt;$L$5),"STOP",IF(AND(I56&gt;=$L$4,MAX(I$2:I55)&lt;$L$4),"KTF",""))))</f>
        <v/>
      </c>
      <c r="P56">
        <f t="shared" si="22"/>
        <v>126</v>
      </c>
      <c r="Q56">
        <f>IF(Q55&lt;&gt;0,Q55,IF(P56&gt;=50,-(MIN(I$2:I54)-G55*E55),0))</f>
        <v>22</v>
      </c>
      <c r="R56">
        <f t="shared" si="23"/>
        <v>1</v>
      </c>
      <c r="S56">
        <f t="shared" si="24"/>
        <v>1</v>
      </c>
      <c r="X56">
        <f t="shared" ca="1" si="4"/>
        <v>5</v>
      </c>
      <c r="AL56" t="str">
        <f t="shared" si="25"/>
        <v/>
      </c>
      <c r="AM56" t="str">
        <f t="shared" si="26"/>
        <v/>
      </c>
      <c r="AN56" t="str">
        <f t="shared" si="27"/>
        <v/>
      </c>
      <c r="AO56" t="str">
        <f t="shared" si="28"/>
        <v/>
      </c>
      <c r="AP56" t="str">
        <f t="shared" si="29"/>
        <v/>
      </c>
      <c r="AQ56" t="str">
        <f t="shared" si="30"/>
        <v/>
      </c>
      <c r="AR56" t="str">
        <f t="shared" si="31"/>
        <v/>
      </c>
      <c r="AS56" t="str">
        <f t="shared" si="32"/>
        <v/>
      </c>
    </row>
    <row r="57" spans="1:45" x14ac:dyDescent="0.25">
      <c r="A57">
        <v>56</v>
      </c>
      <c r="B57">
        <v>28</v>
      </c>
      <c r="C57">
        <f>COUNTIF($B$2:B56,B57)</f>
        <v>2</v>
      </c>
      <c r="D57" t="str">
        <f t="shared" si="2"/>
        <v>R</v>
      </c>
      <c r="E57">
        <f t="shared" si="14"/>
        <v>12</v>
      </c>
      <c r="F57">
        <f t="shared" si="33"/>
        <v>-1</v>
      </c>
      <c r="G57">
        <f t="shared" si="34"/>
        <v>18</v>
      </c>
      <c r="H57">
        <f t="shared" si="35"/>
        <v>-216</v>
      </c>
      <c r="I57">
        <f t="shared" si="36"/>
        <v>-1666</v>
      </c>
      <c r="J57" t="str">
        <f>IF(AND(G57=$L$10,F57=-1,S58=0),"PROG",IF(AND(R58=0,I57&lt;(P58-$L$9)),"LOCK",IF(AND(I57&lt;$L$5,MIN(I$2:I56)&gt;$L$5),"STOP",IF(AND(I57&gt;=$L$4,MAX(I$2:I56)&lt;$L$4),"KTF",""))))</f>
        <v/>
      </c>
      <c r="P57">
        <f t="shared" ref="P57:P88" si="37">IF(E55=0,"",IF(I55&gt;P56,I55,P56))</f>
        <v>126</v>
      </c>
      <c r="Q57">
        <f>IF(Q56&lt;&gt;0,Q56,IF(P57&gt;=50,-(MIN(I$2:I55)-G56*E56),0))</f>
        <v>22</v>
      </c>
      <c r="R57">
        <f t="shared" ref="R57:R88" si="38">IF(R56=1,1,IF(J55="LOCK",1,0))</f>
        <v>1</v>
      </c>
      <c r="S57">
        <f t="shared" ref="S57:S88" si="39">IF(S56=1,1,IF(J55="PROG",1,0))</f>
        <v>1</v>
      </c>
      <c r="X57">
        <f t="shared" ca="1" si="4"/>
        <v>6</v>
      </c>
      <c r="AL57" t="str">
        <f t="shared" si="25"/>
        <v/>
      </c>
      <c r="AM57" t="str">
        <f t="shared" si="26"/>
        <v/>
      </c>
      <c r="AN57" t="str">
        <f t="shared" si="27"/>
        <v/>
      </c>
      <c r="AO57" t="str">
        <f t="shared" si="28"/>
        <v/>
      </c>
      <c r="AP57" t="str">
        <f t="shared" si="29"/>
        <v/>
      </c>
      <c r="AQ57" t="str">
        <f t="shared" si="30"/>
        <v/>
      </c>
      <c r="AR57" t="str">
        <f t="shared" si="31"/>
        <v/>
      </c>
      <c r="AS57" t="str">
        <f t="shared" si="32"/>
        <v/>
      </c>
    </row>
    <row r="58" spans="1:45" x14ac:dyDescent="0.25">
      <c r="A58">
        <v>57</v>
      </c>
      <c r="B58">
        <v>13</v>
      </c>
      <c r="C58">
        <f>COUNTIF($B$2:B57,B58)</f>
        <v>0</v>
      </c>
      <c r="D58" t="str">
        <f t="shared" si="2"/>
        <v/>
      </c>
      <c r="E58">
        <f t="shared" si="14"/>
        <v>11</v>
      </c>
      <c r="F58">
        <f t="shared" si="33"/>
        <v>1</v>
      </c>
      <c r="G58">
        <f t="shared" si="34"/>
        <v>19</v>
      </c>
      <c r="H58">
        <f t="shared" si="35"/>
        <v>475</v>
      </c>
      <c r="I58">
        <f t="shared" si="36"/>
        <v>-1191</v>
      </c>
      <c r="J58" t="str">
        <f>IF(AND(G58=$L$10,F58=-1,S59=0),"PROG",IF(AND(R59=0,I58&lt;(P59-$L$9)),"LOCK",IF(AND(I58&lt;$L$5,MIN(I$2:I57)&gt;$L$5),"STOP",IF(AND(I58&gt;=$L$4,MAX(I$2:I57)&lt;$L$4),"KTF",""))))</f>
        <v/>
      </c>
      <c r="P58">
        <f t="shared" si="37"/>
        <v>126</v>
      </c>
      <c r="Q58">
        <f>IF(Q57&lt;&gt;0,Q57,IF(P58&gt;=50,-(MIN(I$2:I56)-G57*E57),0))</f>
        <v>22</v>
      </c>
      <c r="R58">
        <f t="shared" si="38"/>
        <v>1</v>
      </c>
      <c r="S58">
        <f t="shared" si="39"/>
        <v>1</v>
      </c>
      <c r="X58">
        <f t="shared" ca="1" si="4"/>
        <v>1</v>
      </c>
      <c r="AL58" t="str">
        <f t="shared" si="25"/>
        <v/>
      </c>
      <c r="AM58" t="str">
        <f t="shared" si="26"/>
        <v/>
      </c>
      <c r="AN58" t="str">
        <f t="shared" si="27"/>
        <v/>
      </c>
      <c r="AO58" t="str">
        <f t="shared" si="28"/>
        <v/>
      </c>
      <c r="AP58" t="str">
        <f t="shared" si="29"/>
        <v/>
      </c>
      <c r="AQ58" t="str">
        <f t="shared" si="30"/>
        <v/>
      </c>
      <c r="AR58" t="str">
        <f t="shared" si="31"/>
        <v/>
      </c>
      <c r="AS58" t="str">
        <f t="shared" si="32"/>
        <v/>
      </c>
    </row>
    <row r="59" spans="1:45" x14ac:dyDescent="0.25">
      <c r="A59">
        <v>58</v>
      </c>
      <c r="B59">
        <v>26</v>
      </c>
      <c r="C59">
        <f>COUNTIF($B$2:B58,B59)</f>
        <v>3</v>
      </c>
      <c r="D59" t="str">
        <f t="shared" si="2"/>
        <v>R</v>
      </c>
      <c r="E59">
        <f t="shared" si="14"/>
        <v>11</v>
      </c>
      <c r="F59">
        <f t="shared" si="33"/>
        <v>-1</v>
      </c>
      <c r="G59">
        <f t="shared" si="34"/>
        <v>18</v>
      </c>
      <c r="H59">
        <f t="shared" si="35"/>
        <v>-198</v>
      </c>
      <c r="I59">
        <f t="shared" si="36"/>
        <v>-1389</v>
      </c>
      <c r="J59" t="str">
        <f>IF(AND(G59=$L$10,F59=-1,S60=0),"PROG",IF(AND(R60=0,I59&lt;(P60-$L$9)),"LOCK",IF(AND(I59&lt;$L$5,MIN(I$2:I58)&gt;$L$5),"STOP",IF(AND(I59&gt;=$L$4,MAX(I$2:I58)&lt;$L$4),"KTF",""))))</f>
        <v/>
      </c>
      <c r="P59">
        <f t="shared" si="37"/>
        <v>126</v>
      </c>
      <c r="Q59">
        <f>IF(Q58&lt;&gt;0,Q58,IF(P59&gt;=50,-(MIN(I$2:I57)-G58*E58),0))</f>
        <v>22</v>
      </c>
      <c r="R59">
        <f t="shared" si="38"/>
        <v>1</v>
      </c>
      <c r="S59">
        <f t="shared" si="39"/>
        <v>1</v>
      </c>
      <c r="X59">
        <f t="shared" ca="1" si="4"/>
        <v>3</v>
      </c>
      <c r="AL59" t="str">
        <f t="shared" si="25"/>
        <v/>
      </c>
      <c r="AM59" t="str">
        <f t="shared" si="26"/>
        <v/>
      </c>
      <c r="AN59" t="str">
        <f t="shared" si="27"/>
        <v/>
      </c>
      <c r="AO59" t="str">
        <f t="shared" si="28"/>
        <v/>
      </c>
      <c r="AP59" t="str">
        <f t="shared" si="29"/>
        <v/>
      </c>
      <c r="AQ59" t="str">
        <f t="shared" si="30"/>
        <v/>
      </c>
      <c r="AR59" t="str">
        <f t="shared" si="31"/>
        <v/>
      </c>
      <c r="AS59" t="str">
        <f t="shared" si="32"/>
        <v/>
      </c>
    </row>
    <row r="60" spans="1:45" x14ac:dyDescent="0.25">
      <c r="A60">
        <v>59</v>
      </c>
      <c r="B60">
        <v>33</v>
      </c>
      <c r="C60">
        <f>COUNTIF($B$2:B59,B60)</f>
        <v>3</v>
      </c>
      <c r="D60" t="str">
        <f t="shared" si="2"/>
        <v>R</v>
      </c>
      <c r="E60">
        <f t="shared" si="14"/>
        <v>11</v>
      </c>
      <c r="F60">
        <f t="shared" si="33"/>
        <v>-1</v>
      </c>
      <c r="G60">
        <f t="shared" si="34"/>
        <v>19</v>
      </c>
      <c r="H60">
        <f t="shared" si="35"/>
        <v>-209</v>
      </c>
      <c r="I60">
        <f t="shared" si="36"/>
        <v>-1598</v>
      </c>
      <c r="J60" t="str">
        <f>IF(AND(G60=$L$10,F60=-1,S61=0),"PROG",IF(AND(R61=0,I60&lt;(P61-$L$9)),"LOCK",IF(AND(I60&lt;$L$5,MIN(I$2:I59)&gt;$L$5),"STOP",IF(AND(I60&gt;=$L$4,MAX(I$2:I59)&lt;$L$4),"KTF",""))))</f>
        <v/>
      </c>
      <c r="P60">
        <f t="shared" si="37"/>
        <v>126</v>
      </c>
      <c r="Q60">
        <f>IF(Q59&lt;&gt;0,Q59,IF(P60&gt;=50,-(MIN(I$2:I58)-G59*E59),0))</f>
        <v>22</v>
      </c>
      <c r="R60">
        <f t="shared" si="38"/>
        <v>1</v>
      </c>
      <c r="S60">
        <f t="shared" si="39"/>
        <v>1</v>
      </c>
      <c r="X60">
        <f t="shared" ca="1" si="4"/>
        <v>19</v>
      </c>
      <c r="AL60" t="str">
        <f t="shared" si="25"/>
        <v/>
      </c>
      <c r="AM60" t="str">
        <f t="shared" si="26"/>
        <v/>
      </c>
      <c r="AN60" t="str">
        <f t="shared" si="27"/>
        <v/>
      </c>
      <c r="AO60" t="str">
        <f t="shared" si="28"/>
        <v/>
      </c>
      <c r="AP60" t="str">
        <f t="shared" si="29"/>
        <v/>
      </c>
      <c r="AQ60" t="str">
        <f t="shared" si="30"/>
        <v/>
      </c>
      <c r="AR60" t="str">
        <f t="shared" si="31"/>
        <v/>
      </c>
      <c r="AS60" t="str">
        <f t="shared" si="32"/>
        <v/>
      </c>
    </row>
    <row r="61" spans="1:45" x14ac:dyDescent="0.25">
      <c r="A61">
        <v>60</v>
      </c>
      <c r="B61">
        <v>36</v>
      </c>
      <c r="C61">
        <f>COUNTIF($B$2:B60,B61)</f>
        <v>0</v>
      </c>
      <c r="D61" t="str">
        <f t="shared" si="2"/>
        <v/>
      </c>
      <c r="E61">
        <f t="shared" si="14"/>
        <v>10</v>
      </c>
      <c r="F61">
        <f t="shared" si="33"/>
        <v>1</v>
      </c>
      <c r="G61">
        <f t="shared" si="34"/>
        <v>20</v>
      </c>
      <c r="H61">
        <f t="shared" si="35"/>
        <v>520</v>
      </c>
      <c r="I61">
        <f t="shared" si="36"/>
        <v>-1078</v>
      </c>
      <c r="J61" t="str">
        <f>IF(AND(G61=$L$10,F61=-1,S62=0),"PROG",IF(AND(R62=0,I61&lt;(P62-$L$9)),"LOCK",IF(AND(I61&lt;$L$5,MIN(I$2:I60)&gt;$L$5),"STOP",IF(AND(I61&gt;=$L$4,MAX(I$2:I60)&lt;$L$4),"KTF",""))))</f>
        <v/>
      </c>
      <c r="P61">
        <f t="shared" si="37"/>
        <v>126</v>
      </c>
      <c r="Q61">
        <f>IF(Q60&lt;&gt;0,Q60,IF(P61&gt;=50,-(MIN(I$2:I59)-G60*E60),0))</f>
        <v>22</v>
      </c>
      <c r="R61">
        <f t="shared" si="38"/>
        <v>1</v>
      </c>
      <c r="S61">
        <f t="shared" si="39"/>
        <v>1</v>
      </c>
      <c r="X61">
        <f t="shared" ca="1" si="4"/>
        <v>12</v>
      </c>
      <c r="AL61" t="str">
        <f t="shared" si="25"/>
        <v/>
      </c>
      <c r="AM61" t="str">
        <f t="shared" si="26"/>
        <v/>
      </c>
      <c r="AN61" t="str">
        <f t="shared" si="27"/>
        <v/>
      </c>
      <c r="AO61" t="str">
        <f t="shared" si="28"/>
        <v/>
      </c>
      <c r="AP61" t="str">
        <f t="shared" si="29"/>
        <v/>
      </c>
      <c r="AQ61" t="str">
        <f t="shared" si="30"/>
        <v/>
      </c>
      <c r="AR61" t="str">
        <f t="shared" si="31"/>
        <v/>
      </c>
      <c r="AS61" t="str">
        <f t="shared" si="32"/>
        <v/>
      </c>
    </row>
    <row r="62" spans="1:45" x14ac:dyDescent="0.25">
      <c r="A62">
        <v>61</v>
      </c>
      <c r="B62">
        <v>7</v>
      </c>
      <c r="C62">
        <f>COUNTIF($B$2:B61,B62)</f>
        <v>1</v>
      </c>
      <c r="D62" t="str">
        <f t="shared" si="2"/>
        <v>R</v>
      </c>
      <c r="E62">
        <f t="shared" si="14"/>
        <v>10</v>
      </c>
      <c r="F62">
        <f t="shared" si="33"/>
        <v>-1</v>
      </c>
      <c r="G62">
        <f t="shared" si="34"/>
        <v>19</v>
      </c>
      <c r="H62">
        <f t="shared" si="35"/>
        <v>-190</v>
      </c>
      <c r="I62">
        <f t="shared" si="36"/>
        <v>-1268</v>
      </c>
      <c r="J62" t="str">
        <f>IF(AND(G62=$L$10,F62=-1,S63=0),"PROG",IF(AND(R63=0,I62&lt;(P63-$L$9)),"LOCK",IF(AND(I62&lt;$L$5,MIN(I$2:I61)&gt;$L$5),"STOP",IF(AND(I62&gt;=$L$4,MAX(I$2:I61)&lt;$L$4),"KTF",""))))</f>
        <v/>
      </c>
      <c r="P62">
        <f t="shared" si="37"/>
        <v>126</v>
      </c>
      <c r="Q62">
        <f>IF(Q61&lt;&gt;0,Q61,IF(P62&gt;=50,-(MIN(I$2:I60)-G61*E61),0))</f>
        <v>22</v>
      </c>
      <c r="R62">
        <f t="shared" si="38"/>
        <v>1</v>
      </c>
      <c r="S62">
        <f t="shared" si="39"/>
        <v>1</v>
      </c>
      <c r="X62">
        <f t="shared" ca="1" si="4"/>
        <v>25</v>
      </c>
      <c r="AL62" t="str">
        <f t="shared" si="25"/>
        <v/>
      </c>
      <c r="AM62" t="str">
        <f t="shared" si="26"/>
        <v/>
      </c>
      <c r="AN62" t="str">
        <f t="shared" si="27"/>
        <v/>
      </c>
      <c r="AO62" t="str">
        <f t="shared" si="28"/>
        <v/>
      </c>
      <c r="AP62" t="str">
        <f t="shared" si="29"/>
        <v/>
      </c>
      <c r="AQ62" t="str">
        <f t="shared" si="30"/>
        <v/>
      </c>
      <c r="AR62" t="str">
        <f t="shared" si="31"/>
        <v/>
      </c>
      <c r="AS62" t="str">
        <f t="shared" si="32"/>
        <v/>
      </c>
    </row>
    <row r="63" spans="1:45" x14ac:dyDescent="0.25">
      <c r="A63">
        <v>62</v>
      </c>
      <c r="B63">
        <v>9</v>
      </c>
      <c r="C63">
        <f>COUNTIF($B$2:B62,B63)</f>
        <v>6</v>
      </c>
      <c r="D63" t="str">
        <f t="shared" si="2"/>
        <v>R</v>
      </c>
      <c r="E63">
        <f t="shared" si="14"/>
        <v>10</v>
      </c>
      <c r="F63">
        <f t="shared" si="33"/>
        <v>-1</v>
      </c>
      <c r="G63">
        <f t="shared" si="34"/>
        <v>20</v>
      </c>
      <c r="H63">
        <f t="shared" si="35"/>
        <v>-200</v>
      </c>
      <c r="I63">
        <f t="shared" si="36"/>
        <v>-1468</v>
      </c>
      <c r="J63" t="str">
        <f>IF(AND(G63=$L$10,F63=-1,S64=0),"PROG",IF(AND(R64=0,I63&lt;(P64-$L$9)),"LOCK",IF(AND(I63&lt;$L$5,MIN(I$2:I62)&gt;$L$5),"STOP",IF(AND(I63&gt;=$L$4,MAX(I$2:I62)&lt;$L$4),"KTF",""))))</f>
        <v/>
      </c>
      <c r="P63">
        <f t="shared" si="37"/>
        <v>126</v>
      </c>
      <c r="Q63">
        <f>IF(Q62&lt;&gt;0,Q62,IF(P63&gt;=50,-(MIN(I$2:I61)-G62*E62),0))</f>
        <v>22</v>
      </c>
      <c r="R63">
        <f t="shared" si="38"/>
        <v>1</v>
      </c>
      <c r="S63">
        <f t="shared" si="39"/>
        <v>1</v>
      </c>
      <c r="X63">
        <f t="shared" ca="1" si="4"/>
        <v>26</v>
      </c>
      <c r="AL63" t="str">
        <f t="shared" si="25"/>
        <v/>
      </c>
      <c r="AM63" t="str">
        <f t="shared" si="26"/>
        <v/>
      </c>
      <c r="AN63" t="str">
        <f t="shared" si="27"/>
        <v/>
      </c>
      <c r="AO63" t="str">
        <f t="shared" si="28"/>
        <v/>
      </c>
      <c r="AP63" t="str">
        <f t="shared" si="29"/>
        <v/>
      </c>
      <c r="AQ63" t="str">
        <f t="shared" si="30"/>
        <v/>
      </c>
      <c r="AR63" t="str">
        <f t="shared" si="31"/>
        <v/>
      </c>
      <c r="AS63" t="str">
        <f t="shared" si="32"/>
        <v/>
      </c>
    </row>
    <row r="64" spans="1:45" x14ac:dyDescent="0.25">
      <c r="A64">
        <v>63</v>
      </c>
      <c r="B64">
        <v>25</v>
      </c>
      <c r="C64">
        <f>COUNTIF($B$2:B63,B64)</f>
        <v>3</v>
      </c>
      <c r="D64" t="str">
        <f t="shared" si="2"/>
        <v>R</v>
      </c>
      <c r="E64">
        <f t="shared" si="14"/>
        <v>10</v>
      </c>
      <c r="F64">
        <f t="shared" si="33"/>
        <v>-1</v>
      </c>
      <c r="G64">
        <f t="shared" si="34"/>
        <v>21</v>
      </c>
      <c r="H64">
        <f t="shared" si="35"/>
        <v>-210</v>
      </c>
      <c r="I64">
        <f t="shared" si="36"/>
        <v>-1678</v>
      </c>
      <c r="J64" t="str">
        <f>IF(AND(G64=$L$10,F64=-1,S65=0),"PROG",IF(AND(R65=0,I64&lt;(P65-$L$9)),"LOCK",IF(AND(I64&lt;$L$5,MIN(I$2:I63)&gt;$L$5),"STOP",IF(AND(I64&gt;=$L$4,MAX(I$2:I63)&lt;$L$4),"KTF",""))))</f>
        <v/>
      </c>
      <c r="P64">
        <f t="shared" si="37"/>
        <v>126</v>
      </c>
      <c r="Q64">
        <f>IF(Q63&lt;&gt;0,Q63,IF(P64&gt;=50,-(MIN(I$2:I62)-G63*E63),0))</f>
        <v>22</v>
      </c>
      <c r="R64">
        <f t="shared" si="38"/>
        <v>1</v>
      </c>
      <c r="S64">
        <f t="shared" si="39"/>
        <v>1</v>
      </c>
      <c r="X64">
        <f t="shared" ca="1" si="4"/>
        <v>8</v>
      </c>
      <c r="AL64" t="str">
        <f t="shared" si="25"/>
        <v/>
      </c>
      <c r="AM64" t="str">
        <f t="shared" si="26"/>
        <v/>
      </c>
      <c r="AN64" t="str">
        <f t="shared" si="27"/>
        <v/>
      </c>
      <c r="AO64" t="str">
        <f t="shared" si="28"/>
        <v/>
      </c>
      <c r="AP64" t="str">
        <f t="shared" si="29"/>
        <v/>
      </c>
      <c r="AQ64" t="str">
        <f t="shared" si="30"/>
        <v/>
      </c>
      <c r="AR64" t="str">
        <f t="shared" si="31"/>
        <v/>
      </c>
      <c r="AS64" t="str">
        <f t="shared" si="32"/>
        <v/>
      </c>
    </row>
    <row r="65" spans="1:45" x14ac:dyDescent="0.25">
      <c r="A65">
        <v>64</v>
      </c>
      <c r="B65">
        <v>25</v>
      </c>
      <c r="C65">
        <f>COUNTIF($B$2:B64,B65)</f>
        <v>4</v>
      </c>
      <c r="D65" t="str">
        <f t="shared" si="2"/>
        <v>R</v>
      </c>
      <c r="E65">
        <f t="shared" si="14"/>
        <v>10</v>
      </c>
      <c r="F65">
        <f t="shared" si="33"/>
        <v>-1</v>
      </c>
      <c r="G65">
        <f t="shared" si="34"/>
        <v>22</v>
      </c>
      <c r="H65">
        <f t="shared" si="35"/>
        <v>-220</v>
      </c>
      <c r="I65">
        <f t="shared" si="36"/>
        <v>-1898</v>
      </c>
      <c r="J65" t="str">
        <f>IF(AND(G65=$L$10,F65=-1,S66=0),"PROG",IF(AND(R66=0,I65&lt;(P66-$L$9)),"LOCK",IF(AND(I65&lt;$L$5,MIN(I$2:I64)&gt;$L$5),"STOP",IF(AND(I65&gt;=$L$4,MAX(I$2:I64)&lt;$L$4),"KTF",""))))</f>
        <v/>
      </c>
      <c r="P65">
        <f t="shared" si="37"/>
        <v>126</v>
      </c>
      <c r="Q65">
        <f>IF(Q64&lt;&gt;0,Q64,IF(P65&gt;=50,-(MIN(I$2:I63)-G64*E64),0))</f>
        <v>22</v>
      </c>
      <c r="R65">
        <f t="shared" si="38"/>
        <v>1</v>
      </c>
      <c r="S65">
        <f t="shared" si="39"/>
        <v>1</v>
      </c>
      <c r="X65">
        <f t="shared" ca="1" si="4"/>
        <v>10</v>
      </c>
      <c r="AL65" t="str">
        <f t="shared" si="25"/>
        <v/>
      </c>
      <c r="AM65" t="str">
        <f t="shared" si="26"/>
        <v/>
      </c>
      <c r="AN65" t="str">
        <f t="shared" si="27"/>
        <v/>
      </c>
      <c r="AO65" t="str">
        <f t="shared" si="28"/>
        <v/>
      </c>
      <c r="AP65" t="str">
        <f t="shared" si="29"/>
        <v/>
      </c>
      <c r="AQ65" t="str">
        <f t="shared" si="30"/>
        <v/>
      </c>
      <c r="AR65" t="str">
        <f t="shared" si="31"/>
        <v/>
      </c>
      <c r="AS65" t="str">
        <f t="shared" si="32"/>
        <v/>
      </c>
    </row>
    <row r="66" spans="1:45" x14ac:dyDescent="0.25">
      <c r="A66">
        <v>65</v>
      </c>
      <c r="B66">
        <v>23</v>
      </c>
      <c r="C66">
        <f>COUNTIF($B$2:B65,B66)</f>
        <v>1</v>
      </c>
      <c r="D66" t="str">
        <f t="shared" si="2"/>
        <v>R</v>
      </c>
      <c r="E66">
        <f t="shared" si="14"/>
        <v>10</v>
      </c>
      <c r="F66">
        <f t="shared" si="33"/>
        <v>-1</v>
      </c>
      <c r="G66">
        <f t="shared" si="34"/>
        <v>23</v>
      </c>
      <c r="H66">
        <f t="shared" si="35"/>
        <v>-230</v>
      </c>
      <c r="I66">
        <f t="shared" si="36"/>
        <v>-2128</v>
      </c>
      <c r="J66" t="str">
        <f>IF(AND(G66=$L$10,F66=-1,S67=0),"PROG",IF(AND(R67=0,I66&lt;(P67-$L$9)),"LOCK",IF(AND(I66&lt;$L$5,MIN(I$2:I65)&gt;$L$5),"STOP",IF(AND(I66&gt;=$L$4,MAX(I$2:I65)&lt;$L$4),"KTF",""))))</f>
        <v/>
      </c>
      <c r="P66">
        <f t="shared" si="37"/>
        <v>126</v>
      </c>
      <c r="Q66">
        <f>IF(Q65&lt;&gt;0,Q65,IF(P66&gt;=50,-(MIN(I$2:I64)-G65*E65),0))</f>
        <v>22</v>
      </c>
      <c r="R66">
        <f t="shared" si="38"/>
        <v>1</v>
      </c>
      <c r="S66">
        <f t="shared" si="39"/>
        <v>1</v>
      </c>
      <c r="X66">
        <f t="shared" ca="1" si="4"/>
        <v>25</v>
      </c>
      <c r="AL66" t="str">
        <f t="shared" si="25"/>
        <v/>
      </c>
      <c r="AM66" t="str">
        <f t="shared" si="26"/>
        <v/>
      </c>
      <c r="AN66" t="str">
        <f t="shared" si="27"/>
        <v/>
      </c>
      <c r="AO66" t="str">
        <f t="shared" si="28"/>
        <v/>
      </c>
      <c r="AP66" t="str">
        <f t="shared" si="29"/>
        <v/>
      </c>
      <c r="AQ66" t="str">
        <f t="shared" si="30"/>
        <v/>
      </c>
      <c r="AR66" t="str">
        <f t="shared" si="31"/>
        <v/>
      </c>
      <c r="AS66" t="str">
        <f t="shared" si="32"/>
        <v/>
      </c>
    </row>
    <row r="67" spans="1:45" x14ac:dyDescent="0.25">
      <c r="A67">
        <v>66</v>
      </c>
      <c r="B67">
        <v>26</v>
      </c>
      <c r="C67">
        <f>COUNTIF($B$2:B66,B67)</f>
        <v>4</v>
      </c>
      <c r="D67" t="str">
        <f t="shared" ref="D67:D100" si="40">IF(C67&gt;0,"R","")</f>
        <v>R</v>
      </c>
      <c r="E67">
        <f t="shared" si="14"/>
        <v>10</v>
      </c>
      <c r="F67">
        <f t="shared" si="33"/>
        <v>-1</v>
      </c>
      <c r="G67">
        <f t="shared" si="34"/>
        <v>24</v>
      </c>
      <c r="H67">
        <f t="shared" si="35"/>
        <v>-240</v>
      </c>
      <c r="I67">
        <f t="shared" si="36"/>
        <v>-2368</v>
      </c>
      <c r="J67" t="str">
        <f>IF(AND(G67=$L$10,F67=-1,S68=0),"PROG",IF(AND(R68=0,I67&lt;(P68-$L$9)),"LOCK",IF(AND(I67&lt;$L$5,MIN(I$2:I66)&gt;$L$5),"STOP",IF(AND(I67&gt;=$L$4,MAX(I$2:I66)&lt;$L$4),"KTF",""))))</f>
        <v/>
      </c>
      <c r="P67">
        <f t="shared" si="37"/>
        <v>126</v>
      </c>
      <c r="Q67">
        <f>IF(Q66&lt;&gt;0,Q66,IF(P67&gt;=50,-(MIN(I$2:I65)-G66*E66),0))</f>
        <v>22</v>
      </c>
      <c r="R67">
        <f t="shared" si="38"/>
        <v>1</v>
      </c>
      <c r="S67">
        <f t="shared" si="39"/>
        <v>1</v>
      </c>
      <c r="X67">
        <f t="shared" ref="X67:X101" ca="1" si="41">RANDBETWEEN(0,36)</f>
        <v>28</v>
      </c>
      <c r="AL67" t="str">
        <f t="shared" ref="AL67:AL101" si="42">IF(J67="KTF",I67,"")</f>
        <v/>
      </c>
      <c r="AM67" t="str">
        <f t="shared" ref="AM67:AM101" si="43">IF(J67="KTF",A67,"")</f>
        <v/>
      </c>
      <c r="AN67" t="str">
        <f t="shared" ref="AN67:AN101" si="44">IF(J67="STOP",A67,"")</f>
        <v/>
      </c>
      <c r="AO67" t="str">
        <f t="shared" ref="AO67:AO101" si="45">IF(J67="STOP",I67,"")</f>
        <v/>
      </c>
      <c r="AP67" t="str">
        <f t="shared" ref="AP67:AP101" si="46">IF(J67="LOCK",I67,"")</f>
        <v/>
      </c>
      <c r="AQ67" t="str">
        <f t="shared" ref="AQ67:AQ101" si="47">IF(J67="LOCK",A67,"")</f>
        <v/>
      </c>
      <c r="AR67" t="str">
        <f t="shared" ref="AR67:AR101" si="48">IF(J67="PROG",I67,"")</f>
        <v/>
      </c>
      <c r="AS67" t="str">
        <f t="shared" ref="AS67:AS101" si="49">IF(J67="PROG",A67,"")</f>
        <v/>
      </c>
    </row>
    <row r="68" spans="1:45" x14ac:dyDescent="0.25">
      <c r="A68">
        <v>67</v>
      </c>
      <c r="B68">
        <v>20</v>
      </c>
      <c r="C68">
        <f>COUNTIF($B$2:B67,B68)</f>
        <v>3</v>
      </c>
      <c r="D68" t="str">
        <f t="shared" si="40"/>
        <v>R</v>
      </c>
      <c r="E68">
        <f t="shared" ref="E68:E100" si="50">IF(C68&gt;0,E67,E67-1)</f>
        <v>10</v>
      </c>
      <c r="F68">
        <f t="shared" ref="F68:F101" si="51">IF(A68&lt;$L$8,"",IF(C68=0,1,-1))</f>
        <v>-1</v>
      </c>
      <c r="G68">
        <f t="shared" ref="G68:G101" si="52">IF(A68=$L$8,1,IF(A68&lt;$L$8,"",IF(E67=0,"",IF(G67-F67&lt;1,1,IF(F67=1,G67-$L$7,IF(F67=-1,G67+$L$6))))))</f>
        <v>25</v>
      </c>
      <c r="H68">
        <f t="shared" ref="H68:H99" si="53">IF(A68&lt;$L$8,0,IF(F68=1,(36-E68)*G68*$L$3,IF(F68=-1,G68*F68*E68*$L$3)))</f>
        <v>-250</v>
      </c>
      <c r="I68">
        <f t="shared" ref="I68:I99" si="54">IF(A68&lt;$L$8,0,H68+I67)</f>
        <v>-2618</v>
      </c>
      <c r="J68" t="str">
        <f>IF(AND(G68=$L$10,F68=-1,S69=0),"PROG",IF(AND(R69=0,I68&lt;(P69-$L$9)),"LOCK",IF(AND(I68&lt;$L$5,MIN(I$2:I67)&gt;$L$5),"STOP",IF(AND(I68&gt;=$L$4,MAX(I$2:I67)&lt;$L$4),"KTF",""))))</f>
        <v/>
      </c>
      <c r="P68">
        <f t="shared" si="37"/>
        <v>126</v>
      </c>
      <c r="Q68">
        <f>IF(Q67&lt;&gt;0,Q67,IF(P68&gt;=50,-(MIN(I$2:I66)-G67*E67),0))</f>
        <v>22</v>
      </c>
      <c r="R68">
        <f t="shared" si="38"/>
        <v>1</v>
      </c>
      <c r="S68">
        <f t="shared" si="39"/>
        <v>1</v>
      </c>
      <c r="X68">
        <f t="shared" ca="1" si="41"/>
        <v>23</v>
      </c>
      <c r="AL68" t="str">
        <f t="shared" si="42"/>
        <v/>
      </c>
      <c r="AM68" t="str">
        <f t="shared" si="43"/>
        <v/>
      </c>
      <c r="AN68" t="str">
        <f t="shared" si="44"/>
        <v/>
      </c>
      <c r="AO68" t="str">
        <f t="shared" si="45"/>
        <v/>
      </c>
      <c r="AP68" t="str">
        <f t="shared" si="46"/>
        <v/>
      </c>
      <c r="AQ68" t="str">
        <f t="shared" si="47"/>
        <v/>
      </c>
      <c r="AR68" t="str">
        <f t="shared" si="48"/>
        <v/>
      </c>
      <c r="AS68" t="str">
        <f t="shared" si="49"/>
        <v/>
      </c>
    </row>
    <row r="69" spans="1:45" x14ac:dyDescent="0.25">
      <c r="A69">
        <v>68</v>
      </c>
      <c r="B69">
        <v>5</v>
      </c>
      <c r="C69">
        <f>COUNTIF($B$2:B68,B69)</f>
        <v>2</v>
      </c>
      <c r="D69" t="str">
        <f t="shared" si="40"/>
        <v>R</v>
      </c>
      <c r="E69">
        <f t="shared" si="50"/>
        <v>10</v>
      </c>
      <c r="F69">
        <f t="shared" si="51"/>
        <v>-1</v>
      </c>
      <c r="G69">
        <f t="shared" si="52"/>
        <v>26</v>
      </c>
      <c r="H69">
        <f t="shared" si="53"/>
        <v>-260</v>
      </c>
      <c r="I69">
        <f t="shared" si="54"/>
        <v>-2878</v>
      </c>
      <c r="J69" t="str">
        <f>IF(AND(G69=$L$10,F69=-1,S70=0),"PROG",IF(AND(R70=0,I69&lt;(P70-$L$9)),"LOCK",IF(AND(I69&lt;$L$5,MIN(I$2:I68)&gt;$L$5),"STOP",IF(AND(I69&gt;=$L$4,MAX(I$2:I68)&lt;$L$4),"KTF",""))))</f>
        <v/>
      </c>
      <c r="P69">
        <f t="shared" si="37"/>
        <v>126</v>
      </c>
      <c r="Q69">
        <f>IF(Q68&lt;&gt;0,Q68,IF(P69&gt;=50,-(MIN(I$2:I67)-G68*E68),0))</f>
        <v>22</v>
      </c>
      <c r="R69">
        <f t="shared" si="38"/>
        <v>1</v>
      </c>
      <c r="S69">
        <f t="shared" si="39"/>
        <v>1</v>
      </c>
      <c r="X69">
        <f t="shared" ca="1" si="41"/>
        <v>34</v>
      </c>
      <c r="AL69" t="str">
        <f t="shared" si="42"/>
        <v/>
      </c>
      <c r="AM69" t="str">
        <f t="shared" si="43"/>
        <v/>
      </c>
      <c r="AN69" t="str">
        <f t="shared" si="44"/>
        <v/>
      </c>
      <c r="AO69" t="str">
        <f t="shared" si="45"/>
        <v/>
      </c>
      <c r="AP69" t="str">
        <f t="shared" si="46"/>
        <v/>
      </c>
      <c r="AQ69" t="str">
        <f t="shared" si="47"/>
        <v/>
      </c>
      <c r="AR69" t="str">
        <f t="shared" si="48"/>
        <v/>
      </c>
      <c r="AS69" t="str">
        <f t="shared" si="49"/>
        <v/>
      </c>
    </row>
    <row r="70" spans="1:45" x14ac:dyDescent="0.25">
      <c r="A70">
        <v>69</v>
      </c>
      <c r="B70">
        <v>2</v>
      </c>
      <c r="C70">
        <f>COUNTIF($B$2:B69,B70)</f>
        <v>3</v>
      </c>
      <c r="D70" t="str">
        <f t="shared" si="40"/>
        <v>R</v>
      </c>
      <c r="E70">
        <f t="shared" si="50"/>
        <v>10</v>
      </c>
      <c r="F70">
        <f t="shared" si="51"/>
        <v>-1</v>
      </c>
      <c r="G70">
        <f t="shared" si="52"/>
        <v>27</v>
      </c>
      <c r="H70">
        <f t="shared" si="53"/>
        <v>-270</v>
      </c>
      <c r="I70">
        <f t="shared" si="54"/>
        <v>-3148</v>
      </c>
      <c r="J70" t="str">
        <f>IF(AND(G70=$L$10,F70=-1,S71=0),"PROG",IF(AND(R71=0,I70&lt;(P71-$L$9)),"LOCK",IF(AND(I70&lt;$L$5,MIN(I$2:I69)&gt;$L$5),"STOP",IF(AND(I70&gt;=$L$4,MAX(I$2:I69)&lt;$L$4),"KTF",""))))</f>
        <v/>
      </c>
      <c r="P70">
        <f t="shared" si="37"/>
        <v>126</v>
      </c>
      <c r="Q70">
        <f>IF(Q69&lt;&gt;0,Q69,IF(P70&gt;=50,-(MIN(I$2:I68)-G69*E69),0))</f>
        <v>22</v>
      </c>
      <c r="R70">
        <f t="shared" si="38"/>
        <v>1</v>
      </c>
      <c r="S70">
        <f t="shared" si="39"/>
        <v>1</v>
      </c>
      <c r="X70">
        <f t="shared" ca="1" si="41"/>
        <v>10</v>
      </c>
      <c r="AL70" t="str">
        <f t="shared" si="42"/>
        <v/>
      </c>
      <c r="AM70" t="str">
        <f t="shared" si="43"/>
        <v/>
      </c>
      <c r="AN70" t="str">
        <f t="shared" si="44"/>
        <v/>
      </c>
      <c r="AO70" t="str">
        <f t="shared" si="45"/>
        <v/>
      </c>
      <c r="AP70" t="str">
        <f t="shared" si="46"/>
        <v/>
      </c>
      <c r="AQ70" t="str">
        <f t="shared" si="47"/>
        <v/>
      </c>
      <c r="AR70" t="str">
        <f t="shared" si="48"/>
        <v/>
      </c>
      <c r="AS70" t="str">
        <f t="shared" si="49"/>
        <v/>
      </c>
    </row>
    <row r="71" spans="1:45" x14ac:dyDescent="0.25">
      <c r="A71">
        <v>70</v>
      </c>
      <c r="B71">
        <v>25</v>
      </c>
      <c r="C71">
        <f>COUNTIF($B$2:B70,B71)</f>
        <v>5</v>
      </c>
      <c r="D71" t="str">
        <f t="shared" si="40"/>
        <v>R</v>
      </c>
      <c r="E71">
        <f t="shared" si="50"/>
        <v>10</v>
      </c>
      <c r="F71">
        <f t="shared" si="51"/>
        <v>-1</v>
      </c>
      <c r="G71">
        <f t="shared" si="52"/>
        <v>28</v>
      </c>
      <c r="H71">
        <f t="shared" si="53"/>
        <v>-280</v>
      </c>
      <c r="I71">
        <f t="shared" si="54"/>
        <v>-3428</v>
      </c>
      <c r="J71" t="str">
        <f>IF(AND(G71=$L$10,F71=-1,S72=0),"PROG",IF(AND(R72=0,I71&lt;(P72-$L$9)),"LOCK",IF(AND(I71&lt;$L$5,MIN(I$2:I70)&gt;$L$5),"STOP",IF(AND(I71&gt;=$L$4,MAX(I$2:I70)&lt;$L$4),"KTF",""))))</f>
        <v/>
      </c>
      <c r="P71">
        <f t="shared" si="37"/>
        <v>126</v>
      </c>
      <c r="Q71">
        <f>IF(Q70&lt;&gt;0,Q70,IF(P71&gt;=50,-(MIN(I$2:I69)-G70*E70),0))</f>
        <v>22</v>
      </c>
      <c r="R71">
        <f t="shared" si="38"/>
        <v>1</v>
      </c>
      <c r="S71">
        <f t="shared" si="39"/>
        <v>1</v>
      </c>
      <c r="X71">
        <f t="shared" ca="1" si="41"/>
        <v>11</v>
      </c>
      <c r="AL71" t="str">
        <f t="shared" si="42"/>
        <v/>
      </c>
      <c r="AM71" t="str">
        <f t="shared" si="43"/>
        <v/>
      </c>
      <c r="AN71" t="str">
        <f t="shared" si="44"/>
        <v/>
      </c>
      <c r="AO71" t="str">
        <f t="shared" si="45"/>
        <v/>
      </c>
      <c r="AP71" t="str">
        <f t="shared" si="46"/>
        <v/>
      </c>
      <c r="AQ71" t="str">
        <f t="shared" si="47"/>
        <v/>
      </c>
      <c r="AR71" t="str">
        <f t="shared" si="48"/>
        <v/>
      </c>
      <c r="AS71" t="str">
        <f t="shared" si="49"/>
        <v/>
      </c>
    </row>
    <row r="72" spans="1:45" x14ac:dyDescent="0.25">
      <c r="A72">
        <v>71</v>
      </c>
      <c r="B72">
        <v>26</v>
      </c>
      <c r="C72">
        <f>COUNTIF($B$2:B71,B72)</f>
        <v>5</v>
      </c>
      <c r="D72" t="str">
        <f t="shared" si="40"/>
        <v>R</v>
      </c>
      <c r="E72">
        <f t="shared" si="50"/>
        <v>10</v>
      </c>
      <c r="F72">
        <f t="shared" si="51"/>
        <v>-1</v>
      </c>
      <c r="G72">
        <f t="shared" si="52"/>
        <v>29</v>
      </c>
      <c r="H72">
        <f t="shared" si="53"/>
        <v>-290</v>
      </c>
      <c r="I72">
        <f t="shared" si="54"/>
        <v>-3718</v>
      </c>
      <c r="J72" t="str">
        <f>IF(AND(G72=$L$10,F72=-1,S73=0),"PROG",IF(AND(R73=0,I72&lt;(P73-$L$9)),"LOCK",IF(AND(I72&lt;$L$5,MIN(I$2:I71)&gt;$L$5),"STOP",IF(AND(I72&gt;=$L$4,MAX(I$2:I71)&lt;$L$4),"KTF",""))))</f>
        <v/>
      </c>
      <c r="P72">
        <f t="shared" si="37"/>
        <v>126</v>
      </c>
      <c r="Q72">
        <f>IF(Q71&lt;&gt;0,Q71,IF(P72&gt;=50,-(MIN(I$2:I70)-G71*E71),0))</f>
        <v>22</v>
      </c>
      <c r="R72">
        <f t="shared" si="38"/>
        <v>1</v>
      </c>
      <c r="S72">
        <f t="shared" si="39"/>
        <v>1</v>
      </c>
      <c r="X72">
        <f t="shared" ca="1" si="41"/>
        <v>10</v>
      </c>
      <c r="AL72" t="str">
        <f t="shared" si="42"/>
        <v/>
      </c>
      <c r="AM72" t="str">
        <f t="shared" si="43"/>
        <v/>
      </c>
      <c r="AN72" t="str">
        <f t="shared" si="44"/>
        <v/>
      </c>
      <c r="AO72" t="str">
        <f t="shared" si="45"/>
        <v/>
      </c>
      <c r="AP72" t="str">
        <f t="shared" si="46"/>
        <v/>
      </c>
      <c r="AQ72" t="str">
        <f t="shared" si="47"/>
        <v/>
      </c>
      <c r="AR72" t="str">
        <f t="shared" si="48"/>
        <v/>
      </c>
      <c r="AS72" t="str">
        <f t="shared" si="49"/>
        <v/>
      </c>
    </row>
    <row r="73" spans="1:45" x14ac:dyDescent="0.25">
      <c r="A73">
        <v>72</v>
      </c>
      <c r="B73">
        <v>18</v>
      </c>
      <c r="C73">
        <f>COUNTIF($B$2:B72,B73)</f>
        <v>1</v>
      </c>
      <c r="D73" t="str">
        <f t="shared" si="40"/>
        <v>R</v>
      </c>
      <c r="E73">
        <f t="shared" si="50"/>
        <v>10</v>
      </c>
      <c r="F73">
        <f t="shared" si="51"/>
        <v>-1</v>
      </c>
      <c r="G73">
        <f t="shared" si="52"/>
        <v>30</v>
      </c>
      <c r="H73">
        <f t="shared" si="53"/>
        <v>-300</v>
      </c>
      <c r="I73">
        <f t="shared" si="54"/>
        <v>-4018</v>
      </c>
      <c r="J73" t="str">
        <f>IF(AND(G73=$L$10,F73=-1,S74=0),"PROG",IF(AND(R74=0,I73&lt;(P74-$L$9)),"LOCK",IF(AND(I73&lt;$L$5,MIN(I$2:I72)&gt;$L$5),"STOP",IF(AND(I73&gt;=$L$4,MAX(I$2:I72)&lt;$L$4),"KTF",""))))</f>
        <v/>
      </c>
      <c r="P73">
        <f t="shared" si="37"/>
        <v>126</v>
      </c>
      <c r="Q73">
        <f>IF(Q72&lt;&gt;0,Q72,IF(P73&gt;=50,-(MIN(I$2:I71)-G72*E72),0))</f>
        <v>22</v>
      </c>
      <c r="R73">
        <f t="shared" si="38"/>
        <v>1</v>
      </c>
      <c r="S73">
        <f t="shared" si="39"/>
        <v>1</v>
      </c>
      <c r="X73">
        <f t="shared" ca="1" si="41"/>
        <v>1</v>
      </c>
      <c r="AL73" t="str">
        <f t="shared" si="42"/>
        <v/>
      </c>
      <c r="AM73" t="str">
        <f t="shared" si="43"/>
        <v/>
      </c>
      <c r="AN73" t="str">
        <f t="shared" si="44"/>
        <v/>
      </c>
      <c r="AO73" t="str">
        <f t="shared" si="45"/>
        <v/>
      </c>
      <c r="AP73" t="str">
        <f t="shared" si="46"/>
        <v/>
      </c>
      <c r="AQ73" t="str">
        <f t="shared" si="47"/>
        <v/>
      </c>
      <c r="AR73" t="str">
        <f t="shared" si="48"/>
        <v/>
      </c>
      <c r="AS73" t="str">
        <f t="shared" si="49"/>
        <v/>
      </c>
    </row>
    <row r="74" spans="1:45" x14ac:dyDescent="0.25">
      <c r="A74">
        <v>73</v>
      </c>
      <c r="B74">
        <v>26</v>
      </c>
      <c r="C74">
        <f>COUNTIF($B$2:B73,B74)</f>
        <v>6</v>
      </c>
      <c r="D74" t="str">
        <f t="shared" si="40"/>
        <v>R</v>
      </c>
      <c r="E74">
        <f t="shared" si="50"/>
        <v>10</v>
      </c>
      <c r="F74">
        <f t="shared" si="51"/>
        <v>-1</v>
      </c>
      <c r="G74">
        <f t="shared" si="52"/>
        <v>31</v>
      </c>
      <c r="H74">
        <f t="shared" si="53"/>
        <v>-310</v>
      </c>
      <c r="I74">
        <f t="shared" si="54"/>
        <v>-4328</v>
      </c>
      <c r="J74" t="str">
        <f>IF(AND(G74=$L$10,F74=-1,S75=0),"PROG",IF(AND(R75=0,I74&lt;(P75-$L$9)),"LOCK",IF(AND(I74&lt;$L$5,MIN(I$2:I73)&gt;$L$5),"STOP",IF(AND(I74&gt;=$L$4,MAX(I$2:I73)&lt;$L$4),"KTF",""))))</f>
        <v/>
      </c>
      <c r="P74">
        <f t="shared" si="37"/>
        <v>126</v>
      </c>
      <c r="Q74">
        <f>IF(Q73&lt;&gt;0,Q73,IF(P74&gt;=50,-(MIN(I$2:I72)-G73*E73),0))</f>
        <v>22</v>
      </c>
      <c r="R74">
        <f t="shared" si="38"/>
        <v>1</v>
      </c>
      <c r="S74">
        <f t="shared" si="39"/>
        <v>1</v>
      </c>
      <c r="X74">
        <f t="shared" ca="1" si="41"/>
        <v>16</v>
      </c>
      <c r="AL74" t="str">
        <f t="shared" si="42"/>
        <v/>
      </c>
      <c r="AM74" t="str">
        <f t="shared" si="43"/>
        <v/>
      </c>
      <c r="AN74" t="str">
        <f t="shared" si="44"/>
        <v/>
      </c>
      <c r="AO74" t="str">
        <f t="shared" si="45"/>
        <v/>
      </c>
      <c r="AP74" t="str">
        <f t="shared" si="46"/>
        <v/>
      </c>
      <c r="AQ74" t="str">
        <f t="shared" si="47"/>
        <v/>
      </c>
      <c r="AR74" t="str">
        <f t="shared" si="48"/>
        <v/>
      </c>
      <c r="AS74" t="str">
        <f t="shared" si="49"/>
        <v/>
      </c>
    </row>
    <row r="75" spans="1:45" x14ac:dyDescent="0.25">
      <c r="A75">
        <v>74</v>
      </c>
      <c r="B75">
        <v>16</v>
      </c>
      <c r="C75">
        <f>COUNTIF($B$2:B74,B75)</f>
        <v>1</v>
      </c>
      <c r="D75" t="str">
        <f t="shared" si="40"/>
        <v>R</v>
      </c>
      <c r="E75">
        <f t="shared" si="50"/>
        <v>10</v>
      </c>
      <c r="F75">
        <f t="shared" si="51"/>
        <v>-1</v>
      </c>
      <c r="G75">
        <f t="shared" si="52"/>
        <v>32</v>
      </c>
      <c r="H75">
        <f t="shared" si="53"/>
        <v>-320</v>
      </c>
      <c r="I75">
        <f t="shared" si="54"/>
        <v>-4648</v>
      </c>
      <c r="J75" t="str">
        <f>IF(AND(G75=$L$10,F75=-1,S76=0),"PROG",IF(AND(R76=0,I75&lt;(P76-$L$9)),"LOCK",IF(AND(I75&lt;$L$5,MIN(I$2:I74)&gt;$L$5),"STOP",IF(AND(I75&gt;=$L$4,MAX(I$2:I74)&lt;$L$4),"KTF",""))))</f>
        <v/>
      </c>
      <c r="P75">
        <f t="shared" si="37"/>
        <v>126</v>
      </c>
      <c r="Q75">
        <f>IF(Q74&lt;&gt;0,Q74,IF(P75&gt;=50,-(MIN(I$2:I73)-G74*E74),0))</f>
        <v>22</v>
      </c>
      <c r="R75">
        <f t="shared" si="38"/>
        <v>1</v>
      </c>
      <c r="S75">
        <f t="shared" si="39"/>
        <v>1</v>
      </c>
      <c r="X75">
        <f t="shared" ca="1" si="41"/>
        <v>28</v>
      </c>
      <c r="AL75" t="str">
        <f t="shared" si="42"/>
        <v/>
      </c>
      <c r="AM75" t="str">
        <f t="shared" si="43"/>
        <v/>
      </c>
      <c r="AN75" t="str">
        <f t="shared" si="44"/>
        <v/>
      </c>
      <c r="AO75" t="str">
        <f t="shared" si="45"/>
        <v/>
      </c>
      <c r="AP75" t="str">
        <f t="shared" si="46"/>
        <v/>
      </c>
      <c r="AQ75" t="str">
        <f t="shared" si="47"/>
        <v/>
      </c>
      <c r="AR75" t="str">
        <f t="shared" si="48"/>
        <v/>
      </c>
      <c r="AS75" t="str">
        <f t="shared" si="49"/>
        <v/>
      </c>
    </row>
    <row r="76" spans="1:45" x14ac:dyDescent="0.25">
      <c r="A76">
        <v>75</v>
      </c>
      <c r="B76">
        <v>19</v>
      </c>
      <c r="C76">
        <f>COUNTIF($B$2:B75,B76)</f>
        <v>2</v>
      </c>
      <c r="D76" t="str">
        <f t="shared" si="40"/>
        <v>R</v>
      </c>
      <c r="E76">
        <f t="shared" si="50"/>
        <v>10</v>
      </c>
      <c r="F76">
        <f t="shared" si="51"/>
        <v>-1</v>
      </c>
      <c r="G76">
        <f t="shared" si="52"/>
        <v>33</v>
      </c>
      <c r="H76">
        <f t="shared" si="53"/>
        <v>-330</v>
      </c>
      <c r="I76">
        <f t="shared" si="54"/>
        <v>-4978</v>
      </c>
      <c r="J76" t="str">
        <f>IF(AND(G76=$L$10,F76=-1,S77=0),"PROG",IF(AND(R77=0,I76&lt;(P77-$L$9)),"LOCK",IF(AND(I76&lt;$L$5,MIN(I$2:I75)&gt;$L$5),"STOP",IF(AND(I76&gt;=$L$4,MAX(I$2:I75)&lt;$L$4),"KTF",""))))</f>
        <v/>
      </c>
      <c r="P76">
        <f t="shared" si="37"/>
        <v>126</v>
      </c>
      <c r="Q76">
        <f>IF(Q75&lt;&gt;0,Q75,IF(P76&gt;=50,-(MIN(I$2:I74)-G75*E75),0))</f>
        <v>22</v>
      </c>
      <c r="R76">
        <f t="shared" si="38"/>
        <v>1</v>
      </c>
      <c r="S76">
        <f t="shared" si="39"/>
        <v>1</v>
      </c>
      <c r="X76">
        <f t="shared" ca="1" si="41"/>
        <v>4</v>
      </c>
      <c r="AL76" t="str">
        <f t="shared" si="42"/>
        <v/>
      </c>
      <c r="AM76" t="str">
        <f t="shared" si="43"/>
        <v/>
      </c>
      <c r="AN76" t="str">
        <f t="shared" si="44"/>
        <v/>
      </c>
      <c r="AO76" t="str">
        <f t="shared" si="45"/>
        <v/>
      </c>
      <c r="AP76" t="str">
        <f t="shared" si="46"/>
        <v/>
      </c>
      <c r="AQ76" t="str">
        <f t="shared" si="47"/>
        <v/>
      </c>
      <c r="AR76" t="str">
        <f t="shared" si="48"/>
        <v/>
      </c>
      <c r="AS76" t="str">
        <f t="shared" si="49"/>
        <v/>
      </c>
    </row>
    <row r="77" spans="1:45" x14ac:dyDescent="0.25">
      <c r="A77">
        <v>76</v>
      </c>
      <c r="B77">
        <v>10</v>
      </c>
      <c r="C77">
        <f>COUNTIF($B$2:B76,B77)</f>
        <v>0</v>
      </c>
      <c r="D77" t="str">
        <f t="shared" si="40"/>
        <v/>
      </c>
      <c r="E77">
        <f t="shared" si="50"/>
        <v>9</v>
      </c>
      <c r="F77">
        <f t="shared" si="51"/>
        <v>1</v>
      </c>
      <c r="G77">
        <f t="shared" si="52"/>
        <v>34</v>
      </c>
      <c r="H77">
        <f t="shared" si="53"/>
        <v>918</v>
      </c>
      <c r="I77">
        <f t="shared" si="54"/>
        <v>-4060</v>
      </c>
      <c r="J77" t="str">
        <f>IF(AND(G77=$L$10,F77=-1,S78=0),"PROG",IF(AND(R78=0,I77&lt;(P78-$L$9)),"LOCK",IF(AND(I77&lt;$L$5,MIN(I$2:I76)&gt;$L$5),"STOP",IF(AND(I77&gt;=$L$4,MAX(I$2:I76)&lt;$L$4),"KTF",""))))</f>
        <v/>
      </c>
      <c r="P77">
        <f t="shared" si="37"/>
        <v>126</v>
      </c>
      <c r="Q77">
        <f>IF(Q76&lt;&gt;0,Q76,IF(P77&gt;=50,-(MIN(I$2:I75)-G76*E76),0))</f>
        <v>22</v>
      </c>
      <c r="R77">
        <f t="shared" si="38"/>
        <v>1</v>
      </c>
      <c r="S77">
        <f t="shared" si="39"/>
        <v>1</v>
      </c>
      <c r="X77">
        <f t="shared" ca="1" si="41"/>
        <v>5</v>
      </c>
      <c r="AL77" t="str">
        <f t="shared" si="42"/>
        <v/>
      </c>
      <c r="AM77" t="str">
        <f t="shared" si="43"/>
        <v/>
      </c>
      <c r="AN77" t="str">
        <f t="shared" si="44"/>
        <v/>
      </c>
      <c r="AO77" t="str">
        <f t="shared" si="45"/>
        <v/>
      </c>
      <c r="AP77" t="str">
        <f t="shared" si="46"/>
        <v/>
      </c>
      <c r="AQ77" t="str">
        <f t="shared" si="47"/>
        <v/>
      </c>
      <c r="AR77" t="str">
        <f t="shared" si="48"/>
        <v/>
      </c>
      <c r="AS77" t="str">
        <f t="shared" si="49"/>
        <v/>
      </c>
    </row>
    <row r="78" spans="1:45" x14ac:dyDescent="0.25">
      <c r="A78">
        <v>77</v>
      </c>
      <c r="B78">
        <v>3</v>
      </c>
      <c r="C78">
        <f>COUNTIF($B$2:B77,B78)</f>
        <v>2</v>
      </c>
      <c r="D78" t="str">
        <f t="shared" si="40"/>
        <v>R</v>
      </c>
      <c r="E78">
        <f t="shared" si="50"/>
        <v>9</v>
      </c>
      <c r="F78">
        <f t="shared" si="51"/>
        <v>-1</v>
      </c>
      <c r="G78">
        <f t="shared" si="52"/>
        <v>33</v>
      </c>
      <c r="H78">
        <f t="shared" si="53"/>
        <v>-297</v>
      </c>
      <c r="I78">
        <f t="shared" si="54"/>
        <v>-4357</v>
      </c>
      <c r="J78" t="str">
        <f>IF(AND(G78=$L$10,F78=-1,S79=0),"PROG",IF(AND(R79=0,I78&lt;(P79-$L$9)),"LOCK",IF(AND(I78&lt;$L$5,MIN(I$2:I77)&gt;$L$5),"STOP",IF(AND(I78&gt;=$L$4,MAX(I$2:I77)&lt;$L$4),"KTF",""))))</f>
        <v/>
      </c>
      <c r="P78">
        <f t="shared" si="37"/>
        <v>126</v>
      </c>
      <c r="Q78">
        <f>IF(Q77&lt;&gt;0,Q77,IF(P78&gt;=50,-(MIN(I$2:I76)-G77*E77),0))</f>
        <v>22</v>
      </c>
      <c r="R78">
        <f t="shared" si="38"/>
        <v>1</v>
      </c>
      <c r="S78">
        <f t="shared" si="39"/>
        <v>1</v>
      </c>
      <c r="X78">
        <f t="shared" ca="1" si="41"/>
        <v>0</v>
      </c>
      <c r="AL78" t="str">
        <f t="shared" si="42"/>
        <v/>
      </c>
      <c r="AM78" t="str">
        <f t="shared" si="43"/>
        <v/>
      </c>
      <c r="AN78" t="str">
        <f t="shared" si="44"/>
        <v/>
      </c>
      <c r="AO78" t="str">
        <f t="shared" si="45"/>
        <v/>
      </c>
      <c r="AP78" t="str">
        <f t="shared" si="46"/>
        <v/>
      </c>
      <c r="AQ78" t="str">
        <f t="shared" si="47"/>
        <v/>
      </c>
      <c r="AR78" t="str">
        <f t="shared" si="48"/>
        <v/>
      </c>
      <c r="AS78" t="str">
        <f t="shared" si="49"/>
        <v/>
      </c>
    </row>
    <row r="79" spans="1:45" x14ac:dyDescent="0.25">
      <c r="A79">
        <v>78</v>
      </c>
      <c r="B79">
        <v>33</v>
      </c>
      <c r="C79">
        <f>COUNTIF($B$2:B78,B79)</f>
        <v>4</v>
      </c>
      <c r="D79" t="str">
        <f t="shared" si="40"/>
        <v>R</v>
      </c>
      <c r="E79">
        <f t="shared" si="50"/>
        <v>9</v>
      </c>
      <c r="F79">
        <f t="shared" si="51"/>
        <v>-1</v>
      </c>
      <c r="G79">
        <f t="shared" si="52"/>
        <v>34</v>
      </c>
      <c r="H79">
        <f t="shared" si="53"/>
        <v>-306</v>
      </c>
      <c r="I79">
        <f t="shared" si="54"/>
        <v>-4663</v>
      </c>
      <c r="J79" t="str">
        <f>IF(AND(G79=$L$10,F79=-1,S80=0),"PROG",IF(AND(R80=0,I79&lt;(P80-$L$9)),"LOCK",IF(AND(I79&lt;$L$5,MIN(I$2:I78)&gt;$L$5),"STOP",IF(AND(I79&gt;=$L$4,MAX(I$2:I78)&lt;$L$4),"KTF",""))))</f>
        <v/>
      </c>
      <c r="P79">
        <f t="shared" si="37"/>
        <v>126</v>
      </c>
      <c r="Q79">
        <f>IF(Q78&lt;&gt;0,Q78,IF(P79&gt;=50,-(MIN(I$2:I77)-G78*E78),0))</f>
        <v>22</v>
      </c>
      <c r="R79">
        <f t="shared" si="38"/>
        <v>1</v>
      </c>
      <c r="S79">
        <f t="shared" si="39"/>
        <v>1</v>
      </c>
      <c r="X79">
        <f t="shared" ca="1" si="41"/>
        <v>34</v>
      </c>
      <c r="AL79" t="str">
        <f t="shared" si="42"/>
        <v/>
      </c>
      <c r="AM79" t="str">
        <f t="shared" si="43"/>
        <v/>
      </c>
      <c r="AN79" t="str">
        <f t="shared" si="44"/>
        <v/>
      </c>
      <c r="AO79" t="str">
        <f t="shared" si="45"/>
        <v/>
      </c>
      <c r="AP79" t="str">
        <f t="shared" si="46"/>
        <v/>
      </c>
      <c r="AQ79" t="str">
        <f t="shared" si="47"/>
        <v/>
      </c>
      <c r="AR79" t="str">
        <f t="shared" si="48"/>
        <v/>
      </c>
      <c r="AS79" t="str">
        <f t="shared" si="49"/>
        <v/>
      </c>
    </row>
    <row r="80" spans="1:45" x14ac:dyDescent="0.25">
      <c r="A80">
        <v>79</v>
      </c>
      <c r="B80">
        <v>20</v>
      </c>
      <c r="C80">
        <f>COUNTIF($B$2:B79,B80)</f>
        <v>4</v>
      </c>
      <c r="D80" t="str">
        <f t="shared" si="40"/>
        <v>R</v>
      </c>
      <c r="E80">
        <f t="shared" si="50"/>
        <v>9</v>
      </c>
      <c r="F80">
        <f t="shared" si="51"/>
        <v>-1</v>
      </c>
      <c r="G80">
        <f t="shared" si="52"/>
        <v>35</v>
      </c>
      <c r="H80">
        <f t="shared" si="53"/>
        <v>-315</v>
      </c>
      <c r="I80">
        <f t="shared" si="54"/>
        <v>-4978</v>
      </c>
      <c r="J80" t="str">
        <f>IF(AND(G80=$L$10,F80=-1,S81=0),"PROG",IF(AND(R81=0,I80&lt;(P81-$L$9)),"LOCK",IF(AND(I80&lt;$L$5,MIN(I$2:I79)&gt;$L$5),"STOP",IF(AND(I80&gt;=$L$4,MAX(I$2:I79)&lt;$L$4),"KTF",""))))</f>
        <v/>
      </c>
      <c r="P80">
        <f t="shared" si="37"/>
        <v>126</v>
      </c>
      <c r="Q80">
        <f>IF(Q79&lt;&gt;0,Q79,IF(P80&gt;=50,-(MIN(I$2:I78)-G79*E79),0))</f>
        <v>22</v>
      </c>
      <c r="R80">
        <f t="shared" si="38"/>
        <v>1</v>
      </c>
      <c r="S80">
        <f t="shared" si="39"/>
        <v>1</v>
      </c>
      <c r="X80">
        <f t="shared" ca="1" si="41"/>
        <v>23</v>
      </c>
      <c r="AL80" t="str">
        <f t="shared" si="42"/>
        <v/>
      </c>
      <c r="AM80" t="str">
        <f t="shared" si="43"/>
        <v/>
      </c>
      <c r="AN80" t="str">
        <f t="shared" si="44"/>
        <v/>
      </c>
      <c r="AO80" t="str">
        <f t="shared" si="45"/>
        <v/>
      </c>
      <c r="AP80" t="str">
        <f t="shared" si="46"/>
        <v/>
      </c>
      <c r="AQ80" t="str">
        <f t="shared" si="47"/>
        <v/>
      </c>
      <c r="AR80" t="str">
        <f t="shared" si="48"/>
        <v/>
      </c>
      <c r="AS80" t="str">
        <f t="shared" si="49"/>
        <v/>
      </c>
    </row>
    <row r="81" spans="1:45" x14ac:dyDescent="0.25">
      <c r="A81">
        <v>80</v>
      </c>
      <c r="B81">
        <v>3</v>
      </c>
      <c r="C81">
        <f>COUNTIF($B$2:B80,B81)</f>
        <v>3</v>
      </c>
      <c r="D81" t="str">
        <f t="shared" si="40"/>
        <v>R</v>
      </c>
      <c r="E81">
        <f t="shared" si="50"/>
        <v>9</v>
      </c>
      <c r="F81">
        <f t="shared" si="51"/>
        <v>-1</v>
      </c>
      <c r="G81">
        <f t="shared" si="52"/>
        <v>36</v>
      </c>
      <c r="H81">
        <f t="shared" si="53"/>
        <v>-324</v>
      </c>
      <c r="I81">
        <f t="shared" si="54"/>
        <v>-5302</v>
      </c>
      <c r="J81" t="str">
        <f>IF(AND(G81=$L$10,F81=-1,S82=0),"PROG",IF(AND(R82=0,I81&lt;(P82-$L$9)),"LOCK",IF(AND(I81&lt;$L$5,MIN(I$2:I80)&gt;$L$5),"STOP",IF(AND(I81&gt;=$L$4,MAX(I$2:I80)&lt;$L$4),"KTF",""))))</f>
        <v/>
      </c>
      <c r="P81">
        <f t="shared" si="37"/>
        <v>126</v>
      </c>
      <c r="Q81">
        <f>IF(Q80&lt;&gt;0,Q80,IF(P81&gt;=50,-(MIN(I$2:I79)-G80*E80),0))</f>
        <v>22</v>
      </c>
      <c r="R81">
        <f t="shared" si="38"/>
        <v>1</v>
      </c>
      <c r="S81">
        <f t="shared" si="39"/>
        <v>1</v>
      </c>
      <c r="X81">
        <f t="shared" ca="1" si="41"/>
        <v>30</v>
      </c>
      <c r="AL81" t="str">
        <f t="shared" si="42"/>
        <v/>
      </c>
      <c r="AM81" t="str">
        <f t="shared" si="43"/>
        <v/>
      </c>
      <c r="AN81" t="str">
        <f t="shared" si="44"/>
        <v/>
      </c>
      <c r="AO81" t="str">
        <f t="shared" si="45"/>
        <v/>
      </c>
      <c r="AP81" t="str">
        <f t="shared" si="46"/>
        <v/>
      </c>
      <c r="AQ81" t="str">
        <f t="shared" si="47"/>
        <v/>
      </c>
      <c r="AR81" t="str">
        <f t="shared" si="48"/>
        <v/>
      </c>
      <c r="AS81" t="str">
        <f t="shared" si="49"/>
        <v/>
      </c>
    </row>
    <row r="82" spans="1:45" x14ac:dyDescent="0.25">
      <c r="A82">
        <v>81</v>
      </c>
      <c r="B82">
        <v>21</v>
      </c>
      <c r="C82">
        <f>COUNTIF($B$2:B81,B82)</f>
        <v>1</v>
      </c>
      <c r="D82" t="str">
        <f t="shared" si="40"/>
        <v>R</v>
      </c>
      <c r="E82">
        <f t="shared" si="50"/>
        <v>9</v>
      </c>
      <c r="F82">
        <f t="shared" si="51"/>
        <v>-1</v>
      </c>
      <c r="G82">
        <f t="shared" si="52"/>
        <v>37</v>
      </c>
      <c r="H82">
        <f t="shared" si="53"/>
        <v>-333</v>
      </c>
      <c r="I82">
        <f t="shared" si="54"/>
        <v>-5635</v>
      </c>
      <c r="J82" t="str">
        <f>IF(AND(G82=$L$10,F82=-1,S83=0),"PROG",IF(AND(R83=0,I82&lt;(P83-$L$9)),"LOCK",IF(AND(I82&lt;$L$5,MIN(I$2:I81)&gt;$L$5),"STOP",IF(AND(I82&gt;=$L$4,MAX(I$2:I81)&lt;$L$4),"KTF",""))))</f>
        <v/>
      </c>
      <c r="P82">
        <f t="shared" si="37"/>
        <v>126</v>
      </c>
      <c r="Q82">
        <f>IF(Q81&lt;&gt;0,Q81,IF(P82&gt;=50,-(MIN(I$2:I80)-G81*E81),0))</f>
        <v>22</v>
      </c>
      <c r="R82">
        <f t="shared" si="38"/>
        <v>1</v>
      </c>
      <c r="S82">
        <f t="shared" si="39"/>
        <v>1</v>
      </c>
      <c r="X82">
        <f t="shared" ca="1" si="41"/>
        <v>7</v>
      </c>
      <c r="AL82" t="str">
        <f t="shared" si="42"/>
        <v/>
      </c>
      <c r="AM82" t="str">
        <f t="shared" si="43"/>
        <v/>
      </c>
      <c r="AN82" t="str">
        <f t="shared" si="44"/>
        <v/>
      </c>
      <c r="AO82" t="str">
        <f t="shared" si="45"/>
        <v/>
      </c>
      <c r="AP82" t="str">
        <f t="shared" si="46"/>
        <v/>
      </c>
      <c r="AQ82" t="str">
        <f t="shared" si="47"/>
        <v/>
      </c>
      <c r="AR82" t="str">
        <f t="shared" si="48"/>
        <v/>
      </c>
      <c r="AS82" t="str">
        <f t="shared" si="49"/>
        <v/>
      </c>
    </row>
    <row r="83" spans="1:45" x14ac:dyDescent="0.25">
      <c r="A83">
        <v>82</v>
      </c>
      <c r="B83">
        <v>10</v>
      </c>
      <c r="C83">
        <f>COUNTIF($B$2:B82,B83)</f>
        <v>1</v>
      </c>
      <c r="D83" t="str">
        <f t="shared" si="40"/>
        <v>R</v>
      </c>
      <c r="E83">
        <f t="shared" si="50"/>
        <v>9</v>
      </c>
      <c r="F83">
        <f t="shared" si="51"/>
        <v>-1</v>
      </c>
      <c r="G83">
        <f t="shared" si="52"/>
        <v>38</v>
      </c>
      <c r="H83">
        <f t="shared" si="53"/>
        <v>-342</v>
      </c>
      <c r="I83">
        <f t="shared" si="54"/>
        <v>-5977</v>
      </c>
      <c r="J83" t="str">
        <f>IF(AND(G83=$L$10,F83=-1,S84=0),"PROG",IF(AND(R84=0,I83&lt;(P84-$L$9)),"LOCK",IF(AND(I83&lt;$L$5,MIN(I$2:I82)&gt;$L$5),"STOP",IF(AND(I83&gt;=$L$4,MAX(I$2:I82)&lt;$L$4),"KTF",""))))</f>
        <v/>
      </c>
      <c r="P83">
        <f t="shared" si="37"/>
        <v>126</v>
      </c>
      <c r="Q83">
        <f>IF(Q82&lt;&gt;0,Q82,IF(P83&gt;=50,-(MIN(I$2:I81)-G82*E82),0))</f>
        <v>22</v>
      </c>
      <c r="R83">
        <f t="shared" si="38"/>
        <v>1</v>
      </c>
      <c r="S83">
        <f t="shared" si="39"/>
        <v>1</v>
      </c>
      <c r="X83">
        <f t="shared" ca="1" si="41"/>
        <v>29</v>
      </c>
      <c r="AL83" t="str">
        <f t="shared" si="42"/>
        <v/>
      </c>
      <c r="AM83" t="str">
        <f t="shared" si="43"/>
        <v/>
      </c>
      <c r="AN83" t="str">
        <f t="shared" si="44"/>
        <v/>
      </c>
      <c r="AO83" t="str">
        <f t="shared" si="45"/>
        <v/>
      </c>
      <c r="AP83" t="str">
        <f t="shared" si="46"/>
        <v/>
      </c>
      <c r="AQ83" t="str">
        <f t="shared" si="47"/>
        <v/>
      </c>
      <c r="AR83" t="str">
        <f t="shared" si="48"/>
        <v/>
      </c>
      <c r="AS83" t="str">
        <f t="shared" si="49"/>
        <v/>
      </c>
    </row>
    <row r="84" spans="1:45" x14ac:dyDescent="0.25">
      <c r="A84">
        <v>83</v>
      </c>
      <c r="B84">
        <v>28</v>
      </c>
      <c r="C84">
        <f>COUNTIF($B$2:B83,B84)</f>
        <v>3</v>
      </c>
      <c r="D84" t="str">
        <f t="shared" si="40"/>
        <v>R</v>
      </c>
      <c r="E84">
        <f t="shared" si="50"/>
        <v>9</v>
      </c>
      <c r="F84">
        <f t="shared" si="51"/>
        <v>-1</v>
      </c>
      <c r="G84">
        <f t="shared" si="52"/>
        <v>39</v>
      </c>
      <c r="H84">
        <f t="shared" si="53"/>
        <v>-351</v>
      </c>
      <c r="I84">
        <f t="shared" si="54"/>
        <v>-6328</v>
      </c>
      <c r="J84" t="str">
        <f>IF(AND(G84=$L$10,F84=-1,S85=0),"PROG",IF(AND(R85=0,I84&lt;(P85-$L$9)),"LOCK",IF(AND(I84&lt;$L$5,MIN(I$2:I83)&gt;$L$5),"STOP",IF(AND(I84&gt;=$L$4,MAX(I$2:I83)&lt;$L$4),"KTF",""))))</f>
        <v/>
      </c>
      <c r="P84">
        <f t="shared" si="37"/>
        <v>126</v>
      </c>
      <c r="Q84">
        <f>IF(Q83&lt;&gt;0,Q83,IF(P84&gt;=50,-(MIN(I$2:I82)-G83*E83),0))</f>
        <v>22</v>
      </c>
      <c r="R84">
        <f t="shared" si="38"/>
        <v>1</v>
      </c>
      <c r="S84">
        <f t="shared" si="39"/>
        <v>1</v>
      </c>
      <c r="X84">
        <f t="shared" ca="1" si="41"/>
        <v>14</v>
      </c>
      <c r="AL84" t="str">
        <f t="shared" si="42"/>
        <v/>
      </c>
      <c r="AM84" t="str">
        <f t="shared" si="43"/>
        <v/>
      </c>
      <c r="AN84" t="str">
        <f t="shared" si="44"/>
        <v/>
      </c>
      <c r="AO84" t="str">
        <f t="shared" si="45"/>
        <v/>
      </c>
      <c r="AP84" t="str">
        <f t="shared" si="46"/>
        <v/>
      </c>
      <c r="AQ84" t="str">
        <f t="shared" si="47"/>
        <v/>
      </c>
      <c r="AR84" t="str">
        <f t="shared" si="48"/>
        <v/>
      </c>
      <c r="AS84" t="str">
        <f t="shared" si="49"/>
        <v/>
      </c>
    </row>
    <row r="85" spans="1:45" x14ac:dyDescent="0.25">
      <c r="A85">
        <v>84</v>
      </c>
      <c r="B85">
        <v>34</v>
      </c>
      <c r="C85">
        <f>COUNTIF($B$2:B84,B85)</f>
        <v>0</v>
      </c>
      <c r="D85" t="str">
        <f t="shared" si="40"/>
        <v/>
      </c>
      <c r="E85">
        <f t="shared" si="50"/>
        <v>8</v>
      </c>
      <c r="F85">
        <f t="shared" si="51"/>
        <v>1</v>
      </c>
      <c r="G85">
        <f t="shared" si="52"/>
        <v>40</v>
      </c>
      <c r="H85">
        <f t="shared" si="53"/>
        <v>1120</v>
      </c>
      <c r="I85">
        <f t="shared" si="54"/>
        <v>-5208</v>
      </c>
      <c r="J85" t="str">
        <f>IF(AND(G85=$L$10,F85=-1,S86=0),"PROG",IF(AND(R86=0,I85&lt;(P86-$L$9)),"LOCK",IF(AND(I85&lt;$L$5,MIN(I$2:I84)&gt;$L$5),"STOP",IF(AND(I85&gt;=$L$4,MAX(I$2:I84)&lt;$L$4),"KTF",""))))</f>
        <v/>
      </c>
      <c r="P85">
        <f t="shared" si="37"/>
        <v>126</v>
      </c>
      <c r="Q85">
        <f>IF(Q84&lt;&gt;0,Q84,IF(P85&gt;=50,-(MIN(I$2:I83)-G84*E84),0))</f>
        <v>22</v>
      </c>
      <c r="R85">
        <f t="shared" si="38"/>
        <v>1</v>
      </c>
      <c r="S85">
        <f t="shared" si="39"/>
        <v>1</v>
      </c>
      <c r="X85">
        <f t="shared" ca="1" si="41"/>
        <v>25</v>
      </c>
      <c r="AL85" t="str">
        <f t="shared" si="42"/>
        <v/>
      </c>
      <c r="AM85" t="str">
        <f t="shared" si="43"/>
        <v/>
      </c>
      <c r="AN85" t="str">
        <f t="shared" si="44"/>
        <v/>
      </c>
      <c r="AO85" t="str">
        <f t="shared" si="45"/>
        <v/>
      </c>
      <c r="AP85" t="str">
        <f t="shared" si="46"/>
        <v/>
      </c>
      <c r="AQ85" t="str">
        <f t="shared" si="47"/>
        <v/>
      </c>
      <c r="AR85" t="str">
        <f t="shared" si="48"/>
        <v/>
      </c>
      <c r="AS85" t="str">
        <f t="shared" si="49"/>
        <v/>
      </c>
    </row>
    <row r="86" spans="1:45" x14ac:dyDescent="0.25">
      <c r="A86">
        <v>85</v>
      </c>
      <c r="B86">
        <v>14</v>
      </c>
      <c r="C86">
        <f>COUNTIF($B$2:B85,B86)</f>
        <v>1</v>
      </c>
      <c r="D86" t="str">
        <f t="shared" si="40"/>
        <v>R</v>
      </c>
      <c r="E86">
        <f t="shared" si="50"/>
        <v>8</v>
      </c>
      <c r="F86">
        <f t="shared" si="51"/>
        <v>-1</v>
      </c>
      <c r="G86">
        <f t="shared" si="52"/>
        <v>39</v>
      </c>
      <c r="H86">
        <f t="shared" si="53"/>
        <v>-312</v>
      </c>
      <c r="I86">
        <f t="shared" si="54"/>
        <v>-5520</v>
      </c>
      <c r="J86" t="str">
        <f>IF(AND(G86=$L$10,F86=-1,S87=0),"PROG",IF(AND(R87=0,I86&lt;(P87-$L$9)),"LOCK",IF(AND(I86&lt;$L$5,MIN(I$2:I85)&gt;$L$5),"STOP",IF(AND(I86&gt;=$L$4,MAX(I$2:I85)&lt;$L$4),"KTF",""))))</f>
        <v/>
      </c>
      <c r="P86">
        <f t="shared" si="37"/>
        <v>126</v>
      </c>
      <c r="Q86">
        <f>IF(Q85&lt;&gt;0,Q85,IF(P86&gt;=50,-(MIN(I$2:I84)-G85*E85),0))</f>
        <v>22</v>
      </c>
      <c r="R86">
        <f t="shared" si="38"/>
        <v>1</v>
      </c>
      <c r="S86">
        <f t="shared" si="39"/>
        <v>1</v>
      </c>
      <c r="X86">
        <f t="shared" ca="1" si="41"/>
        <v>14</v>
      </c>
      <c r="AL86" t="str">
        <f t="shared" si="42"/>
        <v/>
      </c>
      <c r="AM86" t="str">
        <f t="shared" si="43"/>
        <v/>
      </c>
      <c r="AN86" t="str">
        <f t="shared" si="44"/>
        <v/>
      </c>
      <c r="AO86" t="str">
        <f t="shared" si="45"/>
        <v/>
      </c>
      <c r="AP86" t="str">
        <f t="shared" si="46"/>
        <v/>
      </c>
      <c r="AQ86" t="str">
        <f t="shared" si="47"/>
        <v/>
      </c>
      <c r="AR86" t="str">
        <f t="shared" si="48"/>
        <v/>
      </c>
      <c r="AS86" t="str">
        <f t="shared" si="49"/>
        <v/>
      </c>
    </row>
    <row r="87" spans="1:45" x14ac:dyDescent="0.25">
      <c r="A87">
        <v>86</v>
      </c>
      <c r="B87">
        <v>9</v>
      </c>
      <c r="C87">
        <f>COUNTIF($B$2:B86,B87)</f>
        <v>7</v>
      </c>
      <c r="D87" t="str">
        <f t="shared" si="40"/>
        <v>R</v>
      </c>
      <c r="E87">
        <f t="shared" si="50"/>
        <v>8</v>
      </c>
      <c r="F87">
        <f t="shared" si="51"/>
        <v>-1</v>
      </c>
      <c r="G87">
        <f t="shared" si="52"/>
        <v>40</v>
      </c>
      <c r="H87">
        <f t="shared" si="53"/>
        <v>-320</v>
      </c>
      <c r="I87">
        <f t="shared" si="54"/>
        <v>-5840</v>
      </c>
      <c r="J87" t="str">
        <f>IF(AND(G87=$L$10,F87=-1,S88=0),"PROG",IF(AND(R88=0,I87&lt;(P88-$L$9)),"LOCK",IF(AND(I87&lt;$L$5,MIN(I$2:I86)&gt;$L$5),"STOP",IF(AND(I87&gt;=$L$4,MAX(I$2:I86)&lt;$L$4),"KTF",""))))</f>
        <v/>
      </c>
      <c r="P87">
        <f t="shared" si="37"/>
        <v>126</v>
      </c>
      <c r="Q87">
        <f>IF(Q86&lt;&gt;0,Q86,IF(P87&gt;=50,-(MIN(I$2:I85)-G86*E86),0))</f>
        <v>22</v>
      </c>
      <c r="R87">
        <f t="shared" si="38"/>
        <v>1</v>
      </c>
      <c r="S87">
        <f t="shared" si="39"/>
        <v>1</v>
      </c>
      <c r="X87">
        <f t="shared" ca="1" si="41"/>
        <v>11</v>
      </c>
      <c r="AL87" t="str">
        <f t="shared" si="42"/>
        <v/>
      </c>
      <c r="AM87" t="str">
        <f t="shared" si="43"/>
        <v/>
      </c>
      <c r="AN87" t="str">
        <f t="shared" si="44"/>
        <v/>
      </c>
      <c r="AO87" t="str">
        <f t="shared" si="45"/>
        <v/>
      </c>
      <c r="AP87" t="str">
        <f t="shared" si="46"/>
        <v/>
      </c>
      <c r="AQ87" t="str">
        <f t="shared" si="47"/>
        <v/>
      </c>
      <c r="AR87" t="str">
        <f t="shared" si="48"/>
        <v/>
      </c>
      <c r="AS87" t="str">
        <f t="shared" si="49"/>
        <v/>
      </c>
    </row>
    <row r="88" spans="1:45" x14ac:dyDescent="0.25">
      <c r="A88">
        <v>87</v>
      </c>
      <c r="B88">
        <v>9</v>
      </c>
      <c r="C88">
        <f>COUNTIF($B$2:B87,B88)</f>
        <v>8</v>
      </c>
      <c r="D88" t="str">
        <f t="shared" si="40"/>
        <v>R</v>
      </c>
      <c r="E88">
        <f t="shared" si="50"/>
        <v>8</v>
      </c>
      <c r="F88">
        <f t="shared" si="51"/>
        <v>-1</v>
      </c>
      <c r="G88">
        <f t="shared" si="52"/>
        <v>41</v>
      </c>
      <c r="H88">
        <f t="shared" si="53"/>
        <v>-328</v>
      </c>
      <c r="I88">
        <f t="shared" si="54"/>
        <v>-6168</v>
      </c>
      <c r="J88" t="str">
        <f>IF(AND(G88=$L$10,F88=-1,S89=0),"PROG",IF(AND(R89=0,I88&lt;(P89-$L$9)),"LOCK",IF(AND(I88&lt;$L$5,MIN(I$2:I87)&gt;$L$5),"STOP",IF(AND(I88&gt;=$L$4,MAX(I$2:I87)&lt;$L$4),"KTF",""))))</f>
        <v/>
      </c>
      <c r="P88">
        <f t="shared" si="37"/>
        <v>126</v>
      </c>
      <c r="Q88">
        <f>IF(Q87&lt;&gt;0,Q87,IF(P88&gt;=50,-(MIN(I$2:I86)-G87*E87),0))</f>
        <v>22</v>
      </c>
      <c r="R88">
        <f t="shared" si="38"/>
        <v>1</v>
      </c>
      <c r="S88">
        <f t="shared" si="39"/>
        <v>1</v>
      </c>
      <c r="X88">
        <f t="shared" ca="1" si="41"/>
        <v>7</v>
      </c>
      <c r="AL88" t="str">
        <f t="shared" si="42"/>
        <v/>
      </c>
      <c r="AM88" t="str">
        <f t="shared" si="43"/>
        <v/>
      </c>
      <c r="AN88" t="str">
        <f t="shared" si="44"/>
        <v/>
      </c>
      <c r="AO88" t="str">
        <f t="shared" si="45"/>
        <v/>
      </c>
      <c r="AP88" t="str">
        <f t="shared" si="46"/>
        <v/>
      </c>
      <c r="AQ88" t="str">
        <f t="shared" si="47"/>
        <v/>
      </c>
      <c r="AR88" t="str">
        <f t="shared" si="48"/>
        <v/>
      </c>
      <c r="AS88" t="str">
        <f t="shared" si="49"/>
        <v/>
      </c>
    </row>
    <row r="89" spans="1:45" x14ac:dyDescent="0.25">
      <c r="A89">
        <v>88</v>
      </c>
      <c r="B89">
        <v>20</v>
      </c>
      <c r="C89">
        <f>COUNTIF($B$2:B88,B89)</f>
        <v>5</v>
      </c>
      <c r="D89" t="str">
        <f t="shared" si="40"/>
        <v>R</v>
      </c>
      <c r="E89">
        <f t="shared" si="50"/>
        <v>8</v>
      </c>
      <c r="F89">
        <f t="shared" si="51"/>
        <v>-1</v>
      </c>
      <c r="G89">
        <f t="shared" si="52"/>
        <v>42</v>
      </c>
      <c r="H89">
        <f t="shared" si="53"/>
        <v>-336</v>
      </c>
      <c r="I89">
        <f t="shared" si="54"/>
        <v>-6504</v>
      </c>
      <c r="J89" t="str">
        <f>IF(AND(G89=$L$10,F89=-1,S90=0),"PROG",IF(AND(R90=0,I89&lt;(P90-$L$9)),"LOCK",IF(AND(I89&lt;$L$5,MIN(I$2:I88)&gt;$L$5),"STOP",IF(AND(I89&gt;=$L$4,MAX(I$2:I88)&lt;$L$4),"KTF",""))))</f>
        <v/>
      </c>
      <c r="P89">
        <f t="shared" ref="P89:P103" si="55">IF(E87=0,"",IF(I87&gt;P88,I87,P88))</f>
        <v>126</v>
      </c>
      <c r="Q89">
        <f>IF(Q88&lt;&gt;0,Q88,IF(P89&gt;=50,-(MIN(I$2:I87)-G88*E88),0))</f>
        <v>22</v>
      </c>
      <c r="R89">
        <f t="shared" ref="R89:R103" si="56">IF(R88=1,1,IF(J87="LOCK",1,0))</f>
        <v>1</v>
      </c>
      <c r="S89">
        <f t="shared" ref="S89:S103" si="57">IF(S88=1,1,IF(J87="PROG",1,0))</f>
        <v>1</v>
      </c>
      <c r="X89">
        <f t="shared" ca="1" si="41"/>
        <v>10</v>
      </c>
      <c r="AL89" t="str">
        <f t="shared" si="42"/>
        <v/>
      </c>
      <c r="AM89" t="str">
        <f t="shared" si="43"/>
        <v/>
      </c>
      <c r="AN89" t="str">
        <f t="shared" si="44"/>
        <v/>
      </c>
      <c r="AO89" t="str">
        <f t="shared" si="45"/>
        <v/>
      </c>
      <c r="AP89" t="str">
        <f t="shared" si="46"/>
        <v/>
      </c>
      <c r="AQ89" t="str">
        <f t="shared" si="47"/>
        <v/>
      </c>
      <c r="AR89" t="str">
        <f t="shared" si="48"/>
        <v/>
      </c>
      <c r="AS89" t="str">
        <f t="shared" si="49"/>
        <v/>
      </c>
    </row>
    <row r="90" spans="1:45" x14ac:dyDescent="0.25">
      <c r="A90">
        <v>89</v>
      </c>
      <c r="B90">
        <v>5</v>
      </c>
      <c r="C90">
        <f>COUNTIF($B$2:B89,B90)</f>
        <v>3</v>
      </c>
      <c r="D90" t="str">
        <f t="shared" si="40"/>
        <v>R</v>
      </c>
      <c r="E90">
        <f t="shared" si="50"/>
        <v>8</v>
      </c>
      <c r="F90">
        <f t="shared" si="51"/>
        <v>-1</v>
      </c>
      <c r="G90">
        <f t="shared" si="52"/>
        <v>43</v>
      </c>
      <c r="H90">
        <f t="shared" si="53"/>
        <v>-344</v>
      </c>
      <c r="I90">
        <f t="shared" si="54"/>
        <v>-6848</v>
      </c>
      <c r="J90" t="str">
        <f>IF(AND(G90=$L$10,F90=-1,S91=0),"PROG",IF(AND(R91=0,I90&lt;(P91-$L$9)),"LOCK",IF(AND(I90&lt;$L$5,MIN(I$2:I89)&gt;$L$5),"STOP",IF(AND(I90&gt;=$L$4,MAX(I$2:I89)&lt;$L$4),"KTF",""))))</f>
        <v/>
      </c>
      <c r="P90">
        <f t="shared" si="55"/>
        <v>126</v>
      </c>
      <c r="Q90">
        <f>IF(Q89&lt;&gt;0,Q89,IF(P90&gt;=50,-(MIN(I$2:I88)-G89*E89),0))</f>
        <v>22</v>
      </c>
      <c r="R90">
        <f t="shared" si="56"/>
        <v>1</v>
      </c>
      <c r="S90">
        <f t="shared" si="57"/>
        <v>1</v>
      </c>
      <c r="X90">
        <f t="shared" ca="1" si="41"/>
        <v>31</v>
      </c>
      <c r="AL90" t="str">
        <f t="shared" si="42"/>
        <v/>
      </c>
      <c r="AM90" t="str">
        <f t="shared" si="43"/>
        <v/>
      </c>
      <c r="AN90" t="str">
        <f t="shared" si="44"/>
        <v/>
      </c>
      <c r="AO90" t="str">
        <f t="shared" si="45"/>
        <v/>
      </c>
      <c r="AP90" t="str">
        <f t="shared" si="46"/>
        <v/>
      </c>
      <c r="AQ90" t="str">
        <f t="shared" si="47"/>
        <v/>
      </c>
      <c r="AR90" t="str">
        <f t="shared" si="48"/>
        <v/>
      </c>
      <c r="AS90" t="str">
        <f t="shared" si="49"/>
        <v/>
      </c>
    </row>
    <row r="91" spans="1:45" x14ac:dyDescent="0.25">
      <c r="A91">
        <v>90</v>
      </c>
      <c r="B91">
        <v>6</v>
      </c>
      <c r="C91">
        <f>COUNTIF($B$2:B90,B91)</f>
        <v>4</v>
      </c>
      <c r="D91" t="str">
        <f t="shared" si="40"/>
        <v>R</v>
      </c>
      <c r="E91">
        <f t="shared" si="50"/>
        <v>8</v>
      </c>
      <c r="F91">
        <f t="shared" si="51"/>
        <v>-1</v>
      </c>
      <c r="G91">
        <f t="shared" si="52"/>
        <v>44</v>
      </c>
      <c r="H91">
        <f t="shared" si="53"/>
        <v>-352</v>
      </c>
      <c r="I91">
        <f t="shared" si="54"/>
        <v>-7200</v>
      </c>
      <c r="J91" t="str">
        <f>IF(AND(G91=$L$10,F91=-1,S92=0),"PROG",IF(AND(R92=0,I91&lt;(P92-$L$9)),"LOCK",IF(AND(I91&lt;$L$5,MIN(I$2:I90)&gt;$L$5),"STOP",IF(AND(I91&gt;=$L$4,MAX(I$2:I90)&lt;$L$4),"KTF",""))))</f>
        <v/>
      </c>
      <c r="P91">
        <f t="shared" si="55"/>
        <v>126</v>
      </c>
      <c r="Q91">
        <f>IF(Q90&lt;&gt;0,Q90,IF(P91&gt;=50,-(MIN(I$2:I89)-G90*E90),0))</f>
        <v>22</v>
      </c>
      <c r="R91">
        <f t="shared" si="56"/>
        <v>1</v>
      </c>
      <c r="S91">
        <f t="shared" si="57"/>
        <v>1</v>
      </c>
      <c r="X91">
        <f t="shared" ca="1" si="41"/>
        <v>26</v>
      </c>
      <c r="AL91" t="str">
        <f t="shared" si="42"/>
        <v/>
      </c>
      <c r="AM91" t="str">
        <f t="shared" si="43"/>
        <v/>
      </c>
      <c r="AN91" t="str">
        <f t="shared" si="44"/>
        <v/>
      </c>
      <c r="AO91" t="str">
        <f t="shared" si="45"/>
        <v/>
      </c>
      <c r="AP91" t="str">
        <f t="shared" si="46"/>
        <v/>
      </c>
      <c r="AQ91" t="str">
        <f t="shared" si="47"/>
        <v/>
      </c>
      <c r="AR91" t="str">
        <f t="shared" si="48"/>
        <v/>
      </c>
      <c r="AS91" t="str">
        <f t="shared" si="49"/>
        <v/>
      </c>
    </row>
    <row r="92" spans="1:45" x14ac:dyDescent="0.25">
      <c r="A92">
        <v>91</v>
      </c>
      <c r="B92">
        <v>1</v>
      </c>
      <c r="C92">
        <f>COUNTIF($B$2:B91,B92)</f>
        <v>0</v>
      </c>
      <c r="D92" t="str">
        <f t="shared" si="40"/>
        <v/>
      </c>
      <c r="E92">
        <f t="shared" si="50"/>
        <v>7</v>
      </c>
      <c r="F92">
        <f t="shared" si="51"/>
        <v>1</v>
      </c>
      <c r="G92">
        <f t="shared" si="52"/>
        <v>45</v>
      </c>
      <c r="H92">
        <f t="shared" si="53"/>
        <v>1305</v>
      </c>
      <c r="I92">
        <f t="shared" si="54"/>
        <v>-5895</v>
      </c>
      <c r="J92" t="str">
        <f>IF(AND(G92=$L$10,F92=-1,S93=0),"PROG",IF(AND(R93=0,I92&lt;(P93-$L$9)),"LOCK",IF(AND(I92&lt;$L$5,MIN(I$2:I91)&gt;$L$5),"STOP",IF(AND(I92&gt;=$L$4,MAX(I$2:I91)&lt;$L$4),"KTF",""))))</f>
        <v/>
      </c>
      <c r="P92">
        <f t="shared" si="55"/>
        <v>126</v>
      </c>
      <c r="Q92">
        <f>IF(Q91&lt;&gt;0,Q91,IF(P92&gt;=50,-(MIN(I$2:I90)-G91*E91),0))</f>
        <v>22</v>
      </c>
      <c r="R92">
        <f t="shared" si="56"/>
        <v>1</v>
      </c>
      <c r="S92">
        <f t="shared" si="57"/>
        <v>1</v>
      </c>
      <c r="X92">
        <f t="shared" ca="1" si="41"/>
        <v>11</v>
      </c>
      <c r="AL92" t="str">
        <f t="shared" si="42"/>
        <v/>
      </c>
      <c r="AM92" t="str">
        <f t="shared" si="43"/>
        <v/>
      </c>
      <c r="AN92" t="str">
        <f t="shared" si="44"/>
        <v/>
      </c>
      <c r="AO92" t="str">
        <f t="shared" si="45"/>
        <v/>
      </c>
      <c r="AP92" t="str">
        <f t="shared" si="46"/>
        <v/>
      </c>
      <c r="AQ92" t="str">
        <f t="shared" si="47"/>
        <v/>
      </c>
      <c r="AR92" t="str">
        <f t="shared" si="48"/>
        <v/>
      </c>
      <c r="AS92" t="str">
        <f t="shared" si="49"/>
        <v/>
      </c>
    </row>
    <row r="93" spans="1:45" x14ac:dyDescent="0.25">
      <c r="A93">
        <v>92</v>
      </c>
      <c r="B93">
        <v>2</v>
      </c>
      <c r="C93">
        <f>COUNTIF($B$2:B92,B93)</f>
        <v>4</v>
      </c>
      <c r="D93" t="str">
        <f t="shared" si="40"/>
        <v>R</v>
      </c>
      <c r="E93">
        <f t="shared" si="50"/>
        <v>7</v>
      </c>
      <c r="F93">
        <f t="shared" si="51"/>
        <v>-1</v>
      </c>
      <c r="G93">
        <f t="shared" si="52"/>
        <v>44</v>
      </c>
      <c r="H93">
        <f t="shared" si="53"/>
        <v>-308</v>
      </c>
      <c r="I93">
        <f t="shared" si="54"/>
        <v>-6203</v>
      </c>
      <c r="J93" t="str">
        <f>IF(AND(G93=$L$10,F93=-1,S94=0),"PROG",IF(AND(R94=0,I93&lt;(P94-$L$9)),"LOCK",IF(AND(I93&lt;$L$5,MIN(I$2:I92)&gt;$L$5),"STOP",IF(AND(I93&gt;=$L$4,MAX(I$2:I92)&lt;$L$4),"KTF",""))))</f>
        <v/>
      </c>
      <c r="P93">
        <f t="shared" si="55"/>
        <v>126</v>
      </c>
      <c r="Q93">
        <f>IF(Q92&lt;&gt;0,Q92,IF(P93&gt;=50,-(MIN(I$2:I91)-G92*E92),0))</f>
        <v>22</v>
      </c>
      <c r="R93">
        <f t="shared" si="56"/>
        <v>1</v>
      </c>
      <c r="S93">
        <f t="shared" si="57"/>
        <v>1</v>
      </c>
      <c r="X93">
        <f t="shared" ca="1" si="41"/>
        <v>4</v>
      </c>
      <c r="AL93" t="str">
        <f t="shared" si="42"/>
        <v/>
      </c>
      <c r="AM93" t="str">
        <f t="shared" si="43"/>
        <v/>
      </c>
      <c r="AN93" t="str">
        <f t="shared" si="44"/>
        <v/>
      </c>
      <c r="AO93" t="str">
        <f t="shared" si="45"/>
        <v/>
      </c>
      <c r="AP93" t="str">
        <f t="shared" si="46"/>
        <v/>
      </c>
      <c r="AQ93" t="str">
        <f t="shared" si="47"/>
        <v/>
      </c>
      <c r="AR93" t="str">
        <f t="shared" si="48"/>
        <v/>
      </c>
      <c r="AS93" t="str">
        <f t="shared" si="49"/>
        <v/>
      </c>
    </row>
    <row r="94" spans="1:45" x14ac:dyDescent="0.25">
      <c r="A94">
        <v>93</v>
      </c>
      <c r="B94">
        <v>13</v>
      </c>
      <c r="C94">
        <f>COUNTIF($B$2:B93,B94)</f>
        <v>1</v>
      </c>
      <c r="D94" t="str">
        <f t="shared" si="40"/>
        <v>R</v>
      </c>
      <c r="E94">
        <f t="shared" si="50"/>
        <v>7</v>
      </c>
      <c r="F94">
        <f t="shared" si="51"/>
        <v>-1</v>
      </c>
      <c r="G94">
        <f t="shared" si="52"/>
        <v>45</v>
      </c>
      <c r="H94">
        <f t="shared" si="53"/>
        <v>-315</v>
      </c>
      <c r="I94">
        <f t="shared" si="54"/>
        <v>-6518</v>
      </c>
      <c r="J94" t="str">
        <f>IF(AND(G94=$L$10,F94=-1,S95=0),"PROG",IF(AND(R95=0,I94&lt;(P95-$L$9)),"LOCK",IF(AND(I94&lt;$L$5,MIN(I$2:I93)&gt;$L$5),"STOP",IF(AND(I94&gt;=$L$4,MAX(I$2:I93)&lt;$L$4),"KTF",""))))</f>
        <v/>
      </c>
      <c r="P94">
        <f t="shared" si="55"/>
        <v>126</v>
      </c>
      <c r="Q94">
        <f>IF(Q93&lt;&gt;0,Q93,IF(P94&gt;=50,-(MIN(I$2:I92)-G93*E93),0))</f>
        <v>22</v>
      </c>
      <c r="R94">
        <f t="shared" si="56"/>
        <v>1</v>
      </c>
      <c r="S94">
        <f t="shared" si="57"/>
        <v>1</v>
      </c>
      <c r="X94">
        <f t="shared" ca="1" si="41"/>
        <v>20</v>
      </c>
      <c r="AL94" t="str">
        <f t="shared" si="42"/>
        <v/>
      </c>
      <c r="AM94" t="str">
        <f t="shared" si="43"/>
        <v/>
      </c>
      <c r="AN94" t="str">
        <f t="shared" si="44"/>
        <v/>
      </c>
      <c r="AO94" t="str">
        <f t="shared" si="45"/>
        <v/>
      </c>
      <c r="AP94" t="str">
        <f t="shared" si="46"/>
        <v/>
      </c>
      <c r="AQ94" t="str">
        <f t="shared" si="47"/>
        <v/>
      </c>
      <c r="AR94" t="str">
        <f t="shared" si="48"/>
        <v/>
      </c>
      <c r="AS94" t="str">
        <f t="shared" si="49"/>
        <v/>
      </c>
    </row>
    <row r="95" spans="1:45" x14ac:dyDescent="0.25">
      <c r="A95">
        <v>94</v>
      </c>
      <c r="B95">
        <v>16</v>
      </c>
      <c r="C95">
        <f>COUNTIF($B$2:B94,B95)</f>
        <v>2</v>
      </c>
      <c r="D95" t="str">
        <f t="shared" si="40"/>
        <v>R</v>
      </c>
      <c r="E95">
        <f t="shared" si="50"/>
        <v>7</v>
      </c>
      <c r="F95">
        <f t="shared" si="51"/>
        <v>-1</v>
      </c>
      <c r="G95">
        <f t="shared" si="52"/>
        <v>46</v>
      </c>
      <c r="H95">
        <f t="shared" si="53"/>
        <v>-322</v>
      </c>
      <c r="I95">
        <f t="shared" si="54"/>
        <v>-6840</v>
      </c>
      <c r="J95" t="str">
        <f>IF(AND(G95=$L$10,F95=-1,S96=0),"PROG",IF(AND(R96=0,I95&lt;(P96-$L$9)),"LOCK",IF(AND(I95&lt;$L$5,MIN(I$2:I94)&gt;$L$5),"STOP",IF(AND(I95&gt;=$L$4,MAX(I$2:I94)&lt;$L$4),"KTF",""))))</f>
        <v/>
      </c>
      <c r="P95">
        <f t="shared" si="55"/>
        <v>126</v>
      </c>
      <c r="Q95">
        <f>IF(Q94&lt;&gt;0,Q94,IF(P95&gt;=50,-(MIN(I$2:I93)-G94*E94),0))</f>
        <v>22</v>
      </c>
      <c r="R95">
        <f t="shared" si="56"/>
        <v>1</v>
      </c>
      <c r="S95">
        <f t="shared" si="57"/>
        <v>1</v>
      </c>
      <c r="X95">
        <f t="shared" ca="1" si="41"/>
        <v>35</v>
      </c>
      <c r="AL95" t="str">
        <f t="shared" si="42"/>
        <v/>
      </c>
      <c r="AM95" t="str">
        <f t="shared" si="43"/>
        <v/>
      </c>
      <c r="AN95" t="str">
        <f t="shared" si="44"/>
        <v/>
      </c>
      <c r="AO95" t="str">
        <f t="shared" si="45"/>
        <v/>
      </c>
      <c r="AP95" t="str">
        <f t="shared" si="46"/>
        <v/>
      </c>
      <c r="AQ95" t="str">
        <f t="shared" si="47"/>
        <v/>
      </c>
      <c r="AR95" t="str">
        <f t="shared" si="48"/>
        <v/>
      </c>
      <c r="AS95" t="str">
        <f t="shared" si="49"/>
        <v/>
      </c>
    </row>
    <row r="96" spans="1:45" x14ac:dyDescent="0.25">
      <c r="A96">
        <v>95</v>
      </c>
      <c r="B96">
        <v>17</v>
      </c>
      <c r="C96">
        <f>COUNTIF($B$2:B95,B96)</f>
        <v>2</v>
      </c>
      <c r="D96" t="str">
        <f t="shared" si="40"/>
        <v>R</v>
      </c>
      <c r="E96">
        <f t="shared" si="50"/>
        <v>7</v>
      </c>
      <c r="F96">
        <f t="shared" si="51"/>
        <v>-1</v>
      </c>
      <c r="G96">
        <f t="shared" si="52"/>
        <v>47</v>
      </c>
      <c r="H96">
        <f t="shared" si="53"/>
        <v>-329</v>
      </c>
      <c r="I96">
        <f t="shared" si="54"/>
        <v>-7169</v>
      </c>
      <c r="J96" t="str">
        <f>IF(AND(G96=$L$10,F96=-1,S97=0),"PROG",IF(AND(R97=0,I96&lt;(P97-$L$9)),"LOCK",IF(AND(I96&lt;$L$5,MIN(I$2:I95)&gt;$L$5),"STOP",IF(AND(I96&gt;=$L$4,MAX(I$2:I95)&lt;$L$4),"KTF",""))))</f>
        <v/>
      </c>
      <c r="P96">
        <f t="shared" si="55"/>
        <v>126</v>
      </c>
      <c r="Q96">
        <f>IF(Q95&lt;&gt;0,Q95,IF(P96&gt;=50,-(MIN(I$2:I94)-G95*E95),0))</f>
        <v>22</v>
      </c>
      <c r="R96">
        <f t="shared" si="56"/>
        <v>1</v>
      </c>
      <c r="S96">
        <f t="shared" si="57"/>
        <v>1</v>
      </c>
      <c r="X96">
        <f t="shared" ca="1" si="41"/>
        <v>7</v>
      </c>
      <c r="AL96" t="str">
        <f t="shared" si="42"/>
        <v/>
      </c>
      <c r="AM96" t="str">
        <f t="shared" si="43"/>
        <v/>
      </c>
      <c r="AN96" t="str">
        <f t="shared" si="44"/>
        <v/>
      </c>
      <c r="AO96" t="str">
        <f t="shared" si="45"/>
        <v/>
      </c>
      <c r="AP96" t="str">
        <f t="shared" si="46"/>
        <v/>
      </c>
      <c r="AQ96" t="str">
        <f t="shared" si="47"/>
        <v/>
      </c>
      <c r="AR96" t="str">
        <f t="shared" si="48"/>
        <v/>
      </c>
      <c r="AS96" t="str">
        <f t="shared" si="49"/>
        <v/>
      </c>
    </row>
    <row r="97" spans="1:45" x14ac:dyDescent="0.25">
      <c r="A97">
        <v>96</v>
      </c>
      <c r="B97">
        <v>0</v>
      </c>
      <c r="C97">
        <f>COUNTIF($B$2:B96,B97)</f>
        <v>3</v>
      </c>
      <c r="D97" t="str">
        <f t="shared" si="40"/>
        <v>R</v>
      </c>
      <c r="E97">
        <f t="shared" si="50"/>
        <v>7</v>
      </c>
      <c r="F97">
        <f t="shared" si="51"/>
        <v>-1</v>
      </c>
      <c r="G97">
        <f t="shared" si="52"/>
        <v>48</v>
      </c>
      <c r="H97">
        <f t="shared" si="53"/>
        <v>-336</v>
      </c>
      <c r="I97">
        <f t="shared" si="54"/>
        <v>-7505</v>
      </c>
      <c r="J97" t="str">
        <f>IF(AND(G97=$L$10,F97=-1,S98=0),"PROG",IF(AND(R98=0,I97&lt;(P98-$L$9)),"LOCK",IF(AND(I97&lt;$L$5,MIN(I$2:I96)&gt;$L$5),"STOP",IF(AND(I97&gt;=$L$4,MAX(I$2:I96)&lt;$L$4),"KTF",""))))</f>
        <v/>
      </c>
      <c r="P97">
        <f t="shared" si="55"/>
        <v>126</v>
      </c>
      <c r="Q97">
        <f>IF(Q96&lt;&gt;0,Q96,IF(P97&gt;=50,-(MIN(I$2:I95)-G96*E96),0))</f>
        <v>22</v>
      </c>
      <c r="R97">
        <f t="shared" si="56"/>
        <v>1</v>
      </c>
      <c r="S97">
        <f t="shared" si="57"/>
        <v>1</v>
      </c>
      <c r="X97">
        <f t="shared" ca="1" si="41"/>
        <v>10</v>
      </c>
      <c r="AL97" t="str">
        <f t="shared" si="42"/>
        <v/>
      </c>
      <c r="AM97" t="str">
        <f t="shared" si="43"/>
        <v/>
      </c>
      <c r="AN97" t="str">
        <f t="shared" si="44"/>
        <v/>
      </c>
      <c r="AO97" t="str">
        <f t="shared" si="45"/>
        <v/>
      </c>
      <c r="AP97" t="str">
        <f t="shared" si="46"/>
        <v/>
      </c>
      <c r="AQ97" t="str">
        <f t="shared" si="47"/>
        <v/>
      </c>
      <c r="AR97" t="str">
        <f t="shared" si="48"/>
        <v/>
      </c>
      <c r="AS97" t="str">
        <f t="shared" si="49"/>
        <v/>
      </c>
    </row>
    <row r="98" spans="1:45" x14ac:dyDescent="0.25">
      <c r="A98">
        <v>97</v>
      </c>
      <c r="B98">
        <v>24</v>
      </c>
      <c r="C98">
        <f>COUNTIF($B$2:B97,B98)</f>
        <v>2</v>
      </c>
      <c r="D98" t="str">
        <f t="shared" si="40"/>
        <v>R</v>
      </c>
      <c r="E98">
        <f t="shared" si="50"/>
        <v>7</v>
      </c>
      <c r="F98">
        <f t="shared" si="51"/>
        <v>-1</v>
      </c>
      <c r="G98">
        <f t="shared" si="52"/>
        <v>49</v>
      </c>
      <c r="H98">
        <f t="shared" si="53"/>
        <v>-343</v>
      </c>
      <c r="I98">
        <f t="shared" si="54"/>
        <v>-7848</v>
      </c>
      <c r="J98" t="str">
        <f>IF(AND(G98=$L$10,F98=-1,S99=0),"PROG",IF(AND(R99=0,I98&lt;(P99-$L$9)),"LOCK",IF(AND(I98&lt;$L$5,MIN(I$2:I97)&gt;$L$5),"STOP",IF(AND(I98&gt;=$L$4,MAX(I$2:I97)&lt;$L$4),"KTF",""))))</f>
        <v/>
      </c>
      <c r="P98">
        <f t="shared" si="55"/>
        <v>126</v>
      </c>
      <c r="Q98">
        <f>IF(Q97&lt;&gt;0,Q97,IF(P98&gt;=50,-(MIN(I$2:I96)-G97*E97),0))</f>
        <v>22</v>
      </c>
      <c r="R98">
        <f t="shared" si="56"/>
        <v>1</v>
      </c>
      <c r="S98">
        <f t="shared" si="57"/>
        <v>1</v>
      </c>
      <c r="X98">
        <f t="shared" ca="1" si="41"/>
        <v>27</v>
      </c>
      <c r="AL98" t="str">
        <f t="shared" si="42"/>
        <v/>
      </c>
      <c r="AM98" t="str">
        <f t="shared" si="43"/>
        <v/>
      </c>
      <c r="AN98" t="str">
        <f t="shared" si="44"/>
        <v/>
      </c>
      <c r="AO98" t="str">
        <f t="shared" si="45"/>
        <v/>
      </c>
      <c r="AP98" t="str">
        <f t="shared" si="46"/>
        <v/>
      </c>
      <c r="AQ98" t="str">
        <f t="shared" si="47"/>
        <v/>
      </c>
      <c r="AR98" t="str">
        <f t="shared" si="48"/>
        <v/>
      </c>
      <c r="AS98" t="str">
        <f t="shared" si="49"/>
        <v/>
      </c>
    </row>
    <row r="99" spans="1:45" x14ac:dyDescent="0.25">
      <c r="A99">
        <v>98</v>
      </c>
      <c r="B99">
        <v>1</v>
      </c>
      <c r="C99">
        <f>COUNTIF($B$2:B98,B99)</f>
        <v>1</v>
      </c>
      <c r="D99" t="str">
        <f t="shared" si="40"/>
        <v>R</v>
      </c>
      <c r="E99">
        <f t="shared" si="50"/>
        <v>7</v>
      </c>
      <c r="F99">
        <f t="shared" si="51"/>
        <v>-1</v>
      </c>
      <c r="G99">
        <f t="shared" si="52"/>
        <v>50</v>
      </c>
      <c r="H99">
        <f t="shared" si="53"/>
        <v>-350</v>
      </c>
      <c r="I99">
        <f t="shared" si="54"/>
        <v>-8198</v>
      </c>
      <c r="J99" t="str">
        <f>IF(AND(G99=$L$10,F99=-1,S100=0),"PROG",IF(AND(R100=0,I99&lt;(P100-$L$9)),"LOCK",IF(AND(I99&lt;$L$5,MIN(I$2:I98)&gt;$L$5),"STOP",IF(AND(I99&gt;=$L$4,MAX(I$2:I98)&lt;$L$4),"KTF",""))))</f>
        <v/>
      </c>
      <c r="P99">
        <f t="shared" si="55"/>
        <v>126</v>
      </c>
      <c r="Q99">
        <f>IF(Q98&lt;&gt;0,Q98,IF(P99&gt;=50,-(MIN(I$2:I97)-G98*E98),0))</f>
        <v>22</v>
      </c>
      <c r="R99">
        <f t="shared" si="56"/>
        <v>1</v>
      </c>
      <c r="S99">
        <f t="shared" si="57"/>
        <v>1</v>
      </c>
      <c r="X99">
        <f t="shared" ca="1" si="41"/>
        <v>14</v>
      </c>
      <c r="AL99" t="str">
        <f t="shared" si="42"/>
        <v/>
      </c>
      <c r="AM99" t="str">
        <f t="shared" si="43"/>
        <v/>
      </c>
      <c r="AN99" t="str">
        <f t="shared" si="44"/>
        <v/>
      </c>
      <c r="AO99" t="str">
        <f t="shared" si="45"/>
        <v/>
      </c>
      <c r="AP99" t="str">
        <f t="shared" si="46"/>
        <v/>
      </c>
      <c r="AQ99" t="str">
        <f t="shared" si="47"/>
        <v/>
      </c>
      <c r="AR99" t="str">
        <f t="shared" si="48"/>
        <v/>
      </c>
      <c r="AS99" t="str">
        <f t="shared" si="49"/>
        <v/>
      </c>
    </row>
    <row r="100" spans="1:45" x14ac:dyDescent="0.25">
      <c r="A100">
        <v>99</v>
      </c>
      <c r="B100">
        <v>8</v>
      </c>
      <c r="C100">
        <f>COUNTIF($B$2:B99,B100)</f>
        <v>3</v>
      </c>
      <c r="D100" t="str">
        <f t="shared" si="40"/>
        <v>R</v>
      </c>
      <c r="E100">
        <f t="shared" si="50"/>
        <v>7</v>
      </c>
      <c r="F100">
        <f t="shared" si="51"/>
        <v>-1</v>
      </c>
      <c r="G100">
        <f t="shared" si="52"/>
        <v>51</v>
      </c>
      <c r="H100">
        <f t="shared" ref="H100:H101" si="58">IF(A100&lt;$L$8,0,IF(F100=1,(36-E100)*G100*$L$3,IF(F100=-1,G100*F100*E100*$L$3)))</f>
        <v>-357</v>
      </c>
      <c r="I100">
        <f t="shared" ref="I100:I101" si="59">IF(A100&lt;$L$8,0,H100+I99)</f>
        <v>-8555</v>
      </c>
      <c r="J100" t="str">
        <f>IF(AND(G100=$L$10,F100=-1,S101=0),"PROG",IF(AND(R101=0,I100&lt;(P101-$L$9)),"LOCK",IF(AND(I100&lt;$L$5,MIN(I$2:I99)&gt;$L$5),"STOP",IF(AND(I100&gt;=$L$4,MAX(I$2:I99)&lt;$L$4),"KTF",""))))</f>
        <v/>
      </c>
      <c r="P100">
        <f t="shared" si="55"/>
        <v>126</v>
      </c>
      <c r="Q100">
        <f>IF(Q99&lt;&gt;0,Q99,IF(P100&gt;=50,-(MIN(I$2:I98)-G99*E99),0))</f>
        <v>22</v>
      </c>
      <c r="R100">
        <f t="shared" si="56"/>
        <v>1</v>
      </c>
      <c r="S100">
        <f t="shared" si="57"/>
        <v>1</v>
      </c>
      <c r="X100">
        <f t="shared" ca="1" si="41"/>
        <v>19</v>
      </c>
      <c r="AL100" t="str">
        <f t="shared" si="42"/>
        <v/>
      </c>
      <c r="AM100" t="str">
        <f t="shared" si="43"/>
        <v/>
      </c>
      <c r="AN100" t="str">
        <f t="shared" si="44"/>
        <v/>
      </c>
      <c r="AO100" t="str">
        <f t="shared" si="45"/>
        <v/>
      </c>
      <c r="AP100" t="str">
        <f t="shared" si="46"/>
        <v/>
      </c>
      <c r="AQ100" t="str">
        <f t="shared" si="47"/>
        <v/>
      </c>
      <c r="AR100" t="str">
        <f t="shared" si="48"/>
        <v/>
      </c>
      <c r="AS100" t="str">
        <f t="shared" si="49"/>
        <v/>
      </c>
    </row>
    <row r="101" spans="1:45" x14ac:dyDescent="0.25">
      <c r="A101">
        <v>100</v>
      </c>
      <c r="B101">
        <v>18</v>
      </c>
      <c r="C101">
        <f>COUNTIF($B$2:B100,B101)</f>
        <v>2</v>
      </c>
      <c r="D101" t="str">
        <f t="shared" ref="D101" si="60">IF(C101&gt;0,"R","")</f>
        <v>R</v>
      </c>
      <c r="E101">
        <f t="shared" ref="E101" si="61">IF(C101&gt;0,E100,E100-1)</f>
        <v>7</v>
      </c>
      <c r="F101">
        <f t="shared" si="51"/>
        <v>-1</v>
      </c>
      <c r="G101">
        <f t="shared" si="52"/>
        <v>52</v>
      </c>
      <c r="H101">
        <f t="shared" si="58"/>
        <v>-364</v>
      </c>
      <c r="I101">
        <f t="shared" si="59"/>
        <v>-8919</v>
      </c>
      <c r="J101" t="str">
        <f>IF(AND(G101=$L$10,F101=-1,S102=0),"PROG",IF(AND(R102=0,I101&lt;(P102-$L$9)),"LOCK",IF(AND(I101&lt;$L$5,MIN(I$2:I100)&gt;$L$5),"STOP",IF(AND(I101&gt;=$L$4,MAX(I$2:I100)&lt;$L$4),"KTF",""))))</f>
        <v/>
      </c>
      <c r="P101">
        <f t="shared" si="55"/>
        <v>126</v>
      </c>
      <c r="Q101">
        <f>IF(Q100&lt;&gt;0,Q100,IF(P101&gt;=50,-(MIN(I$2:I99)-G100*E100),0))</f>
        <v>22</v>
      </c>
      <c r="R101">
        <f t="shared" si="56"/>
        <v>1</v>
      </c>
      <c r="S101">
        <f t="shared" si="57"/>
        <v>1</v>
      </c>
      <c r="X101">
        <f t="shared" ca="1" si="41"/>
        <v>33</v>
      </c>
      <c r="AL101" t="str">
        <f t="shared" si="42"/>
        <v/>
      </c>
      <c r="AM101" t="str">
        <f t="shared" si="43"/>
        <v/>
      </c>
      <c r="AN101" t="str">
        <f t="shared" si="44"/>
        <v/>
      </c>
      <c r="AO101" t="str">
        <f t="shared" si="45"/>
        <v/>
      </c>
      <c r="AP101" t="str">
        <f t="shared" si="46"/>
        <v/>
      </c>
      <c r="AQ101" t="str">
        <f t="shared" si="47"/>
        <v/>
      </c>
      <c r="AR101" t="str">
        <f t="shared" si="48"/>
        <v/>
      </c>
      <c r="AS101" t="str">
        <f t="shared" si="49"/>
        <v/>
      </c>
    </row>
    <row r="102" spans="1:45" x14ac:dyDescent="0.25">
      <c r="J102" t="str">
        <f>IF(AND(G102=$L$10,F102=-1,S103=0),"PROG",IF(AND(R103=0,I102&lt;(P103-$L$9)),"LOCK",IF(AND(I102&lt;$L$5,MIN(I$2:I101)&gt;$L$5),"STOP",IF(AND(I102&gt;=$L$4,MAX(I$2:I101)&lt;$L$4),"KTF",""))))</f>
        <v/>
      </c>
      <c r="P102">
        <f t="shared" si="55"/>
        <v>126</v>
      </c>
      <c r="Q102">
        <f>IF(Q101&lt;&gt;0,Q101,IF(P102&gt;=50,-(MIN(I$2:I100)-G101*E101),0))</f>
        <v>22</v>
      </c>
      <c r="R102">
        <f t="shared" si="56"/>
        <v>1</v>
      </c>
      <c r="S102">
        <f t="shared" si="57"/>
        <v>1</v>
      </c>
    </row>
    <row r="103" spans="1:45" x14ac:dyDescent="0.25">
      <c r="P103">
        <f t="shared" si="55"/>
        <v>126</v>
      </c>
      <c r="Q103">
        <f>IF(Q102&lt;&gt;0,Q102,IF(P103&gt;=50,-(MIN(I$2:I101)-G102*E102),0))</f>
        <v>22</v>
      </c>
      <c r="R103">
        <f t="shared" si="56"/>
        <v>1</v>
      </c>
      <c r="S103">
        <f t="shared" si="57"/>
        <v>1</v>
      </c>
    </row>
  </sheetData>
  <mergeCells count="4">
    <mergeCell ref="T3:V3"/>
    <mergeCell ref="T4:V4"/>
    <mergeCell ref="T2:V2"/>
    <mergeCell ref="K2:L2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KTF</vt:lpstr>
    </vt:vector>
  </TitlesOfParts>
  <Company>Senvion SE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Lachapelle, Benjamin</dc:creator>
  <cp:lastModifiedBy>Lachapelle, Benjamin</cp:lastModifiedBy>
  <dcterms:created xsi:type="dcterms:W3CDTF">2018-05-27T10:30:29Z</dcterms:created>
  <dcterms:modified xsi:type="dcterms:W3CDTF">2018-05-31T03:22:12Z</dcterms:modified>
</cp:coreProperties>
</file>