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15" windowWidth="19875" windowHeight="7200"/>
  </bookViews>
  <sheets>
    <sheet name="KTF" sheetId="1" r:id="rId1"/>
  </sheets>
  <externalReferences>
    <externalReference r:id="rId2"/>
  </externalReferences>
  <definedNames>
    <definedName name="ResetProg">KTF!#REF!</definedName>
  </definedNames>
  <calcPr calcId="145621"/>
</workbook>
</file>

<file path=xl/calcChain.xml><?xml version="1.0" encoding="utf-8"?>
<calcChain xmlns="http://schemas.openxmlformats.org/spreadsheetml/2006/main">
  <c r="J200" i="1" l="1"/>
  <c r="J199" i="1"/>
  <c r="J198" i="1"/>
  <c r="J197" i="1"/>
  <c r="J196" i="1"/>
  <c r="J195" i="1"/>
  <c r="J194" i="1"/>
  <c r="J193" i="1"/>
  <c r="J192" i="1"/>
  <c r="J191" i="1"/>
  <c r="J190" i="1"/>
  <c r="J189" i="1"/>
  <c r="J188" i="1"/>
  <c r="J187" i="1"/>
  <c r="J186" i="1"/>
  <c r="J185" i="1"/>
  <c r="J184" i="1"/>
  <c r="J183" i="1"/>
  <c r="J182" i="1"/>
  <c r="J181" i="1"/>
  <c r="J180" i="1"/>
  <c r="J179" i="1"/>
  <c r="J178" i="1"/>
  <c r="J177" i="1"/>
  <c r="J176" i="1"/>
  <c r="J175" i="1"/>
  <c r="J174" i="1"/>
  <c r="J173" i="1"/>
  <c r="J172" i="1"/>
  <c r="J171" i="1"/>
  <c r="J170" i="1"/>
  <c r="J169" i="1"/>
  <c r="J168" i="1"/>
  <c r="J167" i="1"/>
  <c r="J166" i="1"/>
  <c r="J165" i="1"/>
  <c r="J164" i="1"/>
  <c r="J163" i="1"/>
  <c r="J162" i="1"/>
  <c r="J161" i="1"/>
  <c r="J160" i="1"/>
  <c r="J159" i="1"/>
  <c r="J158" i="1"/>
  <c r="J157" i="1"/>
  <c r="J156" i="1"/>
  <c r="J155" i="1"/>
  <c r="J154" i="1"/>
  <c r="J153" i="1"/>
  <c r="J152" i="1"/>
  <c r="J151" i="1"/>
  <c r="J150" i="1"/>
  <c r="J149" i="1"/>
  <c r="J148" i="1"/>
  <c r="J147" i="1"/>
  <c r="J146" i="1"/>
  <c r="J145" i="1"/>
  <c r="J144" i="1"/>
  <c r="J143" i="1"/>
  <c r="J142" i="1"/>
  <c r="J141" i="1"/>
  <c r="J140" i="1"/>
  <c r="J139" i="1"/>
  <c r="J138" i="1"/>
  <c r="J137" i="1"/>
  <c r="J136" i="1"/>
  <c r="J135" i="1"/>
  <c r="J134" i="1"/>
  <c r="J133" i="1"/>
  <c r="J132" i="1"/>
  <c r="J131" i="1"/>
  <c r="J130" i="1"/>
  <c r="J129" i="1"/>
  <c r="J128" i="1"/>
  <c r="J127" i="1"/>
  <c r="J126" i="1"/>
  <c r="J125" i="1"/>
  <c r="J124" i="1"/>
  <c r="J123" i="1"/>
  <c r="J122" i="1"/>
  <c r="J121" i="1"/>
  <c r="J120" i="1"/>
  <c r="J119" i="1"/>
  <c r="J118" i="1"/>
  <c r="J117" i="1"/>
  <c r="J116" i="1"/>
  <c r="J115" i="1"/>
  <c r="J114" i="1"/>
  <c r="J113" i="1"/>
  <c r="J112" i="1"/>
  <c r="J111" i="1"/>
  <c r="J110" i="1"/>
  <c r="J109" i="1"/>
  <c r="J108" i="1"/>
  <c r="J107" i="1"/>
  <c r="J106" i="1"/>
  <c r="J105" i="1"/>
  <c r="J104" i="1"/>
  <c r="K103" i="1"/>
  <c r="J103" i="1" s="1"/>
  <c r="C101" i="1"/>
  <c r="F100" i="1"/>
  <c r="C100" i="1"/>
  <c r="D100" i="1" s="1"/>
  <c r="C99" i="1"/>
  <c r="F99" i="1" s="1"/>
  <c r="C98" i="1"/>
  <c r="F98" i="1" s="1"/>
  <c r="C97" i="1"/>
  <c r="F96" i="1"/>
  <c r="C96" i="1"/>
  <c r="D96" i="1" s="1"/>
  <c r="C95" i="1"/>
  <c r="F95" i="1" s="1"/>
  <c r="D94" i="1"/>
  <c r="C94" i="1"/>
  <c r="F94" i="1" s="1"/>
  <c r="C93" i="1"/>
  <c r="C92" i="1"/>
  <c r="D92" i="1" s="1"/>
  <c r="C91" i="1"/>
  <c r="D91" i="1" s="1"/>
  <c r="C90" i="1"/>
  <c r="F90" i="1" s="1"/>
  <c r="C89" i="1"/>
  <c r="F88" i="1"/>
  <c r="C88" i="1"/>
  <c r="D88" i="1" s="1"/>
  <c r="C87" i="1"/>
  <c r="F87" i="1" s="1"/>
  <c r="F86" i="1"/>
  <c r="D86" i="1"/>
  <c r="C86" i="1"/>
  <c r="C85" i="1"/>
  <c r="F84" i="1"/>
  <c r="C84" i="1"/>
  <c r="D84" i="1" s="1"/>
  <c r="J84" i="1" s="1"/>
  <c r="C83" i="1"/>
  <c r="F83" i="1" s="1"/>
  <c r="D82" i="1"/>
  <c r="C82" i="1"/>
  <c r="F82" i="1" s="1"/>
  <c r="C81" i="1"/>
  <c r="C80" i="1"/>
  <c r="D80" i="1" s="1"/>
  <c r="J80" i="1" s="1"/>
  <c r="C79" i="1"/>
  <c r="D79" i="1" s="1"/>
  <c r="F78" i="1"/>
  <c r="C78" i="1"/>
  <c r="D78" i="1" s="1"/>
  <c r="C77" i="1"/>
  <c r="D77" i="1" s="1"/>
  <c r="C76" i="1"/>
  <c r="F76" i="1" s="1"/>
  <c r="C75" i="1"/>
  <c r="F75" i="1" s="1"/>
  <c r="F74" i="1"/>
  <c r="C74" i="1"/>
  <c r="C73" i="1"/>
  <c r="D73" i="1" s="1"/>
  <c r="F72" i="1"/>
  <c r="D72" i="1"/>
  <c r="C72" i="1"/>
  <c r="C71" i="1"/>
  <c r="F71" i="1" s="1"/>
  <c r="C70" i="1"/>
  <c r="F70" i="1" s="1"/>
  <c r="C69" i="1"/>
  <c r="D69" i="1" s="1"/>
  <c r="D68" i="1"/>
  <c r="C68" i="1"/>
  <c r="F68" i="1" s="1"/>
  <c r="C67" i="1"/>
  <c r="F67" i="1" s="1"/>
  <c r="C66" i="1"/>
  <c r="F66" i="1" s="1"/>
  <c r="C65" i="1"/>
  <c r="D65" i="1" s="1"/>
  <c r="C64" i="1"/>
  <c r="F64" i="1" s="1"/>
  <c r="C63" i="1"/>
  <c r="F63" i="1" s="1"/>
  <c r="C62" i="1"/>
  <c r="F62" i="1" s="1"/>
  <c r="C61" i="1"/>
  <c r="D61" i="1" s="1"/>
  <c r="C60" i="1"/>
  <c r="F60" i="1" s="1"/>
  <c r="C59" i="1"/>
  <c r="C58" i="1"/>
  <c r="D58" i="1" s="1"/>
  <c r="D57" i="1"/>
  <c r="C57" i="1"/>
  <c r="F57" i="1" s="1"/>
  <c r="C56" i="1"/>
  <c r="F56" i="1" s="1"/>
  <c r="C55" i="1"/>
  <c r="F55" i="1" s="1"/>
  <c r="C54" i="1"/>
  <c r="D54" i="1" s="1"/>
  <c r="D53" i="1"/>
  <c r="C53" i="1"/>
  <c r="F53" i="1" s="1"/>
  <c r="C52" i="1"/>
  <c r="F52" i="1" s="1"/>
  <c r="C51" i="1"/>
  <c r="F51" i="1" s="1"/>
  <c r="C50" i="1"/>
  <c r="D50" i="1" s="1"/>
  <c r="F49" i="1"/>
  <c r="C49" i="1"/>
  <c r="D49" i="1" s="1"/>
  <c r="C48" i="1"/>
  <c r="F48" i="1" s="1"/>
  <c r="F47" i="1"/>
  <c r="C47" i="1"/>
  <c r="C46" i="1"/>
  <c r="D46" i="1" s="1"/>
  <c r="C45" i="1"/>
  <c r="F45" i="1" s="1"/>
  <c r="C44" i="1"/>
  <c r="F44" i="1" s="1"/>
  <c r="F43" i="1"/>
  <c r="C43" i="1"/>
  <c r="C42" i="1"/>
  <c r="D42" i="1" s="1"/>
  <c r="D41" i="1"/>
  <c r="C41" i="1"/>
  <c r="F41" i="1" s="1"/>
  <c r="C40" i="1"/>
  <c r="C39" i="1"/>
  <c r="F39" i="1" s="1"/>
  <c r="C38" i="1"/>
  <c r="D38" i="1" s="1"/>
  <c r="K39" i="1" s="1"/>
  <c r="D37" i="1"/>
  <c r="J37" i="1" s="1"/>
  <c r="C37" i="1"/>
  <c r="F37" i="1" s="1"/>
  <c r="C36" i="1"/>
  <c r="D36" i="1" s="1"/>
  <c r="C35" i="1"/>
  <c r="F35" i="1" s="1"/>
  <c r="C34" i="1"/>
  <c r="D34" i="1" s="1"/>
  <c r="C33" i="1"/>
  <c r="F33" i="1" s="1"/>
  <c r="C32" i="1"/>
  <c r="D32" i="1" s="1"/>
  <c r="F31" i="1"/>
  <c r="C31" i="1"/>
  <c r="F30" i="1"/>
  <c r="C30" i="1"/>
  <c r="D30" i="1" s="1"/>
  <c r="D29" i="1"/>
  <c r="C29" i="1"/>
  <c r="F29" i="1" s="1"/>
  <c r="C28" i="1"/>
  <c r="D28" i="1" s="1"/>
  <c r="C27" i="1"/>
  <c r="F27" i="1" s="1"/>
  <c r="C26" i="1"/>
  <c r="D26" i="1" s="1"/>
  <c r="C25" i="1"/>
  <c r="F25" i="1" s="1"/>
  <c r="C24" i="1"/>
  <c r="D24" i="1" s="1"/>
  <c r="F23" i="1"/>
  <c r="C23" i="1"/>
  <c r="F22" i="1"/>
  <c r="C22" i="1"/>
  <c r="D22" i="1" s="1"/>
  <c r="D21" i="1"/>
  <c r="K22" i="1" s="1"/>
  <c r="C21" i="1"/>
  <c r="C20" i="1"/>
  <c r="D20" i="1" s="1"/>
  <c r="C19" i="1"/>
  <c r="F19" i="1" s="1"/>
  <c r="C18" i="1"/>
  <c r="D18" i="1" s="1"/>
  <c r="C17" i="1"/>
  <c r="D17" i="1" s="1"/>
  <c r="C16" i="1"/>
  <c r="F15" i="1"/>
  <c r="C15" i="1"/>
  <c r="D15" i="1" s="1"/>
  <c r="K16" i="1" s="1"/>
  <c r="C14" i="1"/>
  <c r="D14" i="1" s="1"/>
  <c r="D13" i="1"/>
  <c r="K14" i="1" s="1"/>
  <c r="C13" i="1"/>
  <c r="F13" i="1" s="1"/>
  <c r="C12" i="1"/>
  <c r="F12" i="1" s="1"/>
  <c r="I11" i="1"/>
  <c r="H11" i="1"/>
  <c r="F11" i="1"/>
  <c r="D11" i="1"/>
  <c r="K12" i="1" s="1"/>
  <c r="C11" i="1"/>
  <c r="I10" i="1"/>
  <c r="H10" i="1"/>
  <c r="F10" i="1"/>
  <c r="C10" i="1"/>
  <c r="D10" i="1" s="1"/>
  <c r="I9" i="1"/>
  <c r="H9" i="1"/>
  <c r="F9" i="1"/>
  <c r="C9" i="1"/>
  <c r="D9" i="1" s="1"/>
  <c r="I8" i="1"/>
  <c r="H8" i="1"/>
  <c r="F8" i="1"/>
  <c r="C8" i="1"/>
  <c r="D8" i="1" s="1"/>
  <c r="I7" i="1"/>
  <c r="H7" i="1"/>
  <c r="F7" i="1"/>
  <c r="D7" i="1"/>
  <c r="C7" i="1"/>
  <c r="I6" i="1"/>
  <c r="H6" i="1"/>
  <c r="F6" i="1"/>
  <c r="C6" i="1"/>
  <c r="D6" i="1" s="1"/>
  <c r="I5" i="1"/>
  <c r="H5" i="1"/>
  <c r="F5" i="1"/>
  <c r="C5" i="1"/>
  <c r="D5" i="1" s="1"/>
  <c r="I4" i="1"/>
  <c r="G5" i="1" s="1"/>
  <c r="H4" i="1"/>
  <c r="F4" i="1"/>
  <c r="C4" i="1"/>
  <c r="D4" i="1" s="1"/>
  <c r="L3" i="1"/>
  <c r="T3" i="1" s="1"/>
  <c r="D3" i="1"/>
  <c r="C3" i="1"/>
  <c r="E3" i="1" s="1"/>
  <c r="D2" i="1"/>
  <c r="F80" i="1" l="1"/>
  <c r="F18" i="1"/>
  <c r="D25" i="1"/>
  <c r="J25" i="1" s="1"/>
  <c r="F34" i="1"/>
  <c r="F61" i="1"/>
  <c r="D76" i="1"/>
  <c r="F91" i="1"/>
  <c r="D98" i="1"/>
  <c r="E4" i="1"/>
  <c r="E5" i="1" s="1"/>
  <c r="F26" i="1"/>
  <c r="D33" i="1"/>
  <c r="J33" i="1" s="1"/>
  <c r="D45" i="1"/>
  <c r="K46" i="1" s="1"/>
  <c r="K47" i="1" s="1"/>
  <c r="D60" i="1"/>
  <c r="F65" i="1"/>
  <c r="D90" i="1"/>
  <c r="J90" i="1" s="1"/>
  <c r="F92" i="1"/>
  <c r="K15" i="1"/>
  <c r="J14" i="1"/>
  <c r="Q4" i="1"/>
  <c r="E6" i="1"/>
  <c r="E7" i="1" s="1"/>
  <c r="E8" i="1" s="1"/>
  <c r="E9" i="1" s="1"/>
  <c r="E10" i="1" s="1"/>
  <c r="E11" i="1" s="1"/>
  <c r="E12" i="1" s="1"/>
  <c r="J15" i="1"/>
  <c r="K18" i="1"/>
  <c r="K19" i="1"/>
  <c r="J18" i="1"/>
  <c r="K21" i="1"/>
  <c r="K35" i="1"/>
  <c r="K37" i="1"/>
  <c r="R4" i="1"/>
  <c r="D12" i="1"/>
  <c r="F14" i="1"/>
  <c r="J30" i="1"/>
  <c r="J32" i="1"/>
  <c r="J26" i="1"/>
  <c r="K29" i="1"/>
  <c r="K30" i="1" s="1"/>
  <c r="K31" i="1" s="1"/>
  <c r="D16" i="1"/>
  <c r="F16" i="1"/>
  <c r="K23" i="1"/>
  <c r="J22" i="1"/>
  <c r="K25" i="1"/>
  <c r="K26" i="1" s="1"/>
  <c r="K27" i="1" s="1"/>
  <c r="F17" i="1"/>
  <c r="D19" i="1"/>
  <c r="F21" i="1"/>
  <c r="J21" i="1"/>
  <c r="D23" i="1"/>
  <c r="D27" i="1"/>
  <c r="J29" i="1"/>
  <c r="D31" i="1"/>
  <c r="D35" i="1"/>
  <c r="F38" i="1"/>
  <c r="J41" i="1"/>
  <c r="J46" i="1"/>
  <c r="J58" i="1"/>
  <c r="F20" i="1"/>
  <c r="F24" i="1"/>
  <c r="F28" i="1"/>
  <c r="F32" i="1"/>
  <c r="F36" i="1"/>
  <c r="K43" i="1"/>
  <c r="J54" i="1"/>
  <c r="K38" i="1"/>
  <c r="J38" i="1"/>
  <c r="F40" i="1"/>
  <c r="D40" i="1"/>
  <c r="K51" i="1"/>
  <c r="F59" i="1"/>
  <c r="J61" i="1"/>
  <c r="K74" i="1"/>
  <c r="F42" i="1"/>
  <c r="D44" i="1"/>
  <c r="F46" i="1"/>
  <c r="D48" i="1"/>
  <c r="F50" i="1"/>
  <c r="D52" i="1"/>
  <c r="F54" i="1"/>
  <c r="D56" i="1"/>
  <c r="F58" i="1"/>
  <c r="D59" i="1"/>
  <c r="J60" i="1"/>
  <c r="J69" i="1"/>
  <c r="D39" i="1"/>
  <c r="D43" i="1"/>
  <c r="D47" i="1"/>
  <c r="J49" i="1"/>
  <c r="D51" i="1"/>
  <c r="J53" i="1"/>
  <c r="D55" i="1"/>
  <c r="J57" i="1"/>
  <c r="J65" i="1"/>
  <c r="J77" i="1"/>
  <c r="J78" i="1"/>
  <c r="D64" i="1"/>
  <c r="J82" i="1"/>
  <c r="J91" i="1"/>
  <c r="D63" i="1"/>
  <c r="D67" i="1"/>
  <c r="F69" i="1"/>
  <c r="D71" i="1"/>
  <c r="F73" i="1"/>
  <c r="D75" i="1"/>
  <c r="F77" i="1"/>
  <c r="J79" i="1"/>
  <c r="J96" i="1"/>
  <c r="D62" i="1"/>
  <c r="D66" i="1"/>
  <c r="J68" i="1"/>
  <c r="D70" i="1"/>
  <c r="J72" i="1"/>
  <c r="D74" i="1"/>
  <c r="J76" i="1"/>
  <c r="F79" i="1"/>
  <c r="J92" i="1"/>
  <c r="D81" i="1"/>
  <c r="F81" i="1"/>
  <c r="K89" i="1"/>
  <c r="J100" i="1"/>
  <c r="D83" i="1"/>
  <c r="F85" i="1"/>
  <c r="D87" i="1"/>
  <c r="F89" i="1"/>
  <c r="F93" i="1"/>
  <c r="D95" i="1"/>
  <c r="F97" i="1"/>
  <c r="D99" i="1"/>
  <c r="F101" i="1"/>
  <c r="D85" i="1"/>
  <c r="D89" i="1"/>
  <c r="D93" i="1"/>
  <c r="D97" i="1"/>
  <c r="D101" i="1"/>
  <c r="J86" i="1"/>
  <c r="J94" i="1"/>
  <c r="J98" i="1"/>
  <c r="E13" i="1" l="1"/>
  <c r="K90" i="1"/>
  <c r="K91" i="1" s="1"/>
  <c r="K92" i="1" s="1"/>
  <c r="K93" i="1" s="1"/>
  <c r="J89" i="1"/>
  <c r="J99" i="1"/>
  <c r="J87" i="1"/>
  <c r="K75" i="1"/>
  <c r="J74" i="1"/>
  <c r="J62" i="1"/>
  <c r="J63" i="1"/>
  <c r="J64" i="1"/>
  <c r="J55" i="1"/>
  <c r="J48" i="1"/>
  <c r="K41" i="1"/>
  <c r="K42" i="1" s="1"/>
  <c r="J42" i="1" s="1"/>
  <c r="K32" i="1"/>
  <c r="K33" i="1" s="1"/>
  <c r="K34" i="1" s="1"/>
  <c r="J34" i="1" s="1"/>
  <c r="J31" i="1"/>
  <c r="G6" i="1"/>
  <c r="R5" i="1"/>
  <c r="S4" i="1"/>
  <c r="J97" i="1"/>
  <c r="J85" i="1"/>
  <c r="J81" i="1"/>
  <c r="K76" i="1"/>
  <c r="K77" i="1" s="1"/>
  <c r="K78" i="1" s="1"/>
  <c r="K79" i="1" s="1"/>
  <c r="K80" i="1" s="1"/>
  <c r="K81" i="1" s="1"/>
  <c r="K82" i="1" s="1"/>
  <c r="K83" i="1" s="1"/>
  <c r="K84" i="1" s="1"/>
  <c r="K85" i="1" s="1"/>
  <c r="K86" i="1" s="1"/>
  <c r="K87" i="1" s="1"/>
  <c r="K88" i="1" s="1"/>
  <c r="J88" i="1" s="1"/>
  <c r="J75" i="1"/>
  <c r="K44" i="1"/>
  <c r="J43" i="1"/>
  <c r="J59" i="1"/>
  <c r="K36" i="1"/>
  <c r="J36" i="1" s="1"/>
  <c r="J35" i="1"/>
  <c r="K17" i="1"/>
  <c r="J17" i="1" s="1"/>
  <c r="J16" i="1"/>
  <c r="Q5" i="1"/>
  <c r="Q6" i="1" s="1"/>
  <c r="Q7" i="1" s="1"/>
  <c r="Q8" i="1" s="1"/>
  <c r="Q9" i="1" s="1"/>
  <c r="Q10" i="1" s="1"/>
  <c r="Q11" i="1" s="1"/>
  <c r="K94" i="1"/>
  <c r="K95" i="1" s="1"/>
  <c r="J93" i="1"/>
  <c r="K67" i="1"/>
  <c r="K68" i="1" s="1"/>
  <c r="K69" i="1" s="1"/>
  <c r="K70" i="1" s="1"/>
  <c r="K71" i="1" s="1"/>
  <c r="K72" i="1" s="1"/>
  <c r="K73" i="1" s="1"/>
  <c r="J73" i="1" s="1"/>
  <c r="J67" i="1"/>
  <c r="K48" i="1"/>
  <c r="K49" i="1" s="1"/>
  <c r="K50" i="1" s="1"/>
  <c r="J50" i="1" s="1"/>
  <c r="J47" i="1"/>
  <c r="K40" i="1"/>
  <c r="J40" i="1" s="1"/>
  <c r="J39" i="1"/>
  <c r="J52" i="1"/>
  <c r="K24" i="1"/>
  <c r="J24" i="1" s="1"/>
  <c r="J23" i="1"/>
  <c r="K20" i="1"/>
  <c r="J20" i="1" s="1"/>
  <c r="J19" i="1"/>
  <c r="K13" i="1"/>
  <c r="J13" i="1" s="1"/>
  <c r="J12" i="1"/>
  <c r="J101" i="1"/>
  <c r="K96" i="1"/>
  <c r="K97" i="1" s="1"/>
  <c r="K98" i="1" s="1"/>
  <c r="K99" i="1" s="1"/>
  <c r="K100" i="1" s="1"/>
  <c r="K101" i="1" s="1"/>
  <c r="K102" i="1" s="1"/>
  <c r="J102" i="1" s="1"/>
  <c r="J95" i="1"/>
  <c r="J83" i="1"/>
  <c r="J70" i="1"/>
  <c r="J71" i="1"/>
  <c r="K52" i="1"/>
  <c r="K53" i="1" s="1"/>
  <c r="K54" i="1" s="1"/>
  <c r="K55" i="1" s="1"/>
  <c r="K56" i="1" s="1"/>
  <c r="K57" i="1" s="1"/>
  <c r="K58" i="1" s="1"/>
  <c r="K59" i="1" s="1"/>
  <c r="K60" i="1" s="1"/>
  <c r="K61" i="1" s="1"/>
  <c r="K62" i="1" s="1"/>
  <c r="K63" i="1" s="1"/>
  <c r="K64" i="1" s="1"/>
  <c r="K65" i="1" s="1"/>
  <c r="K66" i="1" s="1"/>
  <c r="J66" i="1" s="1"/>
  <c r="J51" i="1"/>
  <c r="J56" i="1"/>
  <c r="K45" i="1"/>
  <c r="J45" i="1" s="1"/>
  <c r="J44" i="1"/>
  <c r="K28" i="1"/>
  <c r="J28" i="1" s="1"/>
  <c r="J27" i="1"/>
  <c r="S5" i="1" l="1"/>
  <c r="R6" i="1"/>
  <c r="G7" i="1"/>
  <c r="E14" i="1"/>
  <c r="G8" i="1" l="1"/>
  <c r="R7" i="1"/>
  <c r="E15" i="1"/>
  <c r="S6" i="1"/>
  <c r="S7" i="1" s="1"/>
  <c r="G9" i="1" l="1"/>
  <c r="R8" i="1"/>
  <c r="E16" i="1"/>
  <c r="E17" i="1" l="1"/>
  <c r="G10" i="1"/>
  <c r="R9" i="1"/>
  <c r="S8" i="1"/>
  <c r="G11" i="1" l="1"/>
  <c r="R10" i="1"/>
  <c r="S9" i="1"/>
  <c r="S10" i="1" s="1"/>
  <c r="E18" i="1"/>
  <c r="E19" i="1" l="1"/>
  <c r="G12" i="1"/>
  <c r="R11" i="1"/>
  <c r="S11" i="1" s="1"/>
  <c r="H12" i="1" l="1"/>
  <c r="I12" i="1" s="1"/>
  <c r="E20" i="1"/>
  <c r="G13" i="1" l="1"/>
  <c r="R12" i="1"/>
  <c r="S12" i="1" s="1"/>
  <c r="Q12" i="1"/>
  <c r="E21" i="1"/>
  <c r="E22" i="1" l="1"/>
  <c r="H13" i="1"/>
  <c r="I13" i="1" s="1"/>
  <c r="G14" i="1" l="1"/>
  <c r="Q13" i="1"/>
  <c r="R13" i="1"/>
  <c r="S13" i="1" s="1"/>
  <c r="E23" i="1"/>
  <c r="E24" i="1" l="1"/>
  <c r="H14" i="1"/>
  <c r="I14" i="1" s="1"/>
  <c r="E25" i="1" l="1"/>
  <c r="G15" i="1"/>
  <c r="Q14" i="1"/>
  <c r="R14" i="1"/>
  <c r="S14" i="1" s="1"/>
  <c r="H15" i="1" l="1"/>
  <c r="I15" i="1" s="1"/>
  <c r="E26" i="1"/>
  <c r="Q15" i="1" l="1"/>
  <c r="G16" i="1"/>
  <c r="R15" i="1"/>
  <c r="S15" i="1" s="1"/>
  <c r="E27" i="1"/>
  <c r="H16" i="1" l="1"/>
  <c r="I16" i="1" s="1"/>
  <c r="E28" i="1"/>
  <c r="G17" i="1" l="1"/>
  <c r="Q16" i="1"/>
  <c r="R16" i="1"/>
  <c r="S16" i="1" s="1"/>
  <c r="E29" i="1"/>
  <c r="E30" i="1" l="1"/>
  <c r="H17" i="1"/>
  <c r="I17" i="1" s="1"/>
  <c r="E31" i="1" l="1"/>
  <c r="Q17" i="1"/>
  <c r="G18" i="1"/>
  <c r="R17" i="1"/>
  <c r="S17" i="1" s="1"/>
  <c r="H18" i="1" l="1"/>
  <c r="I18" i="1" s="1"/>
  <c r="E32" i="1"/>
  <c r="E33" i="1" l="1"/>
  <c r="G19" i="1"/>
  <c r="Q18" i="1"/>
  <c r="R18" i="1"/>
  <c r="H19" i="1" l="1"/>
  <c r="I19" i="1" s="1"/>
  <c r="E34" i="1"/>
  <c r="S18" i="1"/>
  <c r="S19" i="1" s="1"/>
  <c r="S20" i="1" s="1"/>
  <c r="S21" i="1" s="1"/>
  <c r="S24" i="1" s="1"/>
  <c r="S25" i="1" s="1"/>
  <c r="S26" i="1" s="1"/>
  <c r="S27" i="1" s="1"/>
  <c r="S28" i="1" s="1"/>
  <c r="S29" i="1" s="1"/>
  <c r="S30" i="1" s="1"/>
  <c r="S31" i="1" s="1"/>
  <c r="S32" i="1" s="1"/>
  <c r="S33" i="1" s="1"/>
  <c r="S34" i="1" s="1"/>
  <c r="S35" i="1" s="1"/>
  <c r="S36" i="1" s="1"/>
  <c r="S37" i="1" s="1"/>
  <c r="S38" i="1" s="1"/>
  <c r="S39" i="1" s="1"/>
  <c r="S40" i="1" s="1"/>
  <c r="S41" i="1" s="1"/>
  <c r="S42" i="1" s="1"/>
  <c r="S43" i="1" s="1"/>
  <c r="S44" i="1" s="1"/>
  <c r="S45" i="1" s="1"/>
  <c r="S46" i="1" s="1"/>
  <c r="S47" i="1" s="1"/>
  <c r="S48" i="1" s="1"/>
  <c r="S49" i="1" s="1"/>
  <c r="S50" i="1" s="1"/>
  <c r="S51" i="1" s="1"/>
  <c r="S52" i="1" s="1"/>
  <c r="S53" i="1" s="1"/>
  <c r="S54" i="1" s="1"/>
  <c r="S55" i="1" s="1"/>
  <c r="S56" i="1" s="1"/>
  <c r="S57" i="1" s="1"/>
  <c r="S58" i="1" s="1"/>
  <c r="S59" i="1" s="1"/>
  <c r="S60" i="1" s="1"/>
  <c r="S61" i="1" s="1"/>
  <c r="S62" i="1" s="1"/>
  <c r="S63" i="1" s="1"/>
  <c r="S64" i="1" s="1"/>
  <c r="S65" i="1" s="1"/>
  <c r="S66" i="1" s="1"/>
  <c r="S67" i="1" s="1"/>
  <c r="S68" i="1" s="1"/>
  <c r="S69" i="1" s="1"/>
  <c r="S70" i="1" s="1"/>
  <c r="S71" i="1" s="1"/>
  <c r="S72" i="1" s="1"/>
  <c r="S73" i="1" s="1"/>
  <c r="S74" i="1" s="1"/>
  <c r="S75" i="1" s="1"/>
  <c r="S76" i="1" s="1"/>
  <c r="S77" i="1" s="1"/>
  <c r="S78" i="1" s="1"/>
  <c r="S79" i="1" s="1"/>
  <c r="S80" i="1" s="1"/>
  <c r="S81" i="1" s="1"/>
  <c r="S82" i="1" s="1"/>
  <c r="S83" i="1" s="1"/>
  <c r="S84" i="1" s="1"/>
  <c r="S85" i="1" s="1"/>
  <c r="S86" i="1" s="1"/>
  <c r="S87" i="1" s="1"/>
  <c r="S88" i="1" s="1"/>
  <c r="S89" i="1" s="1"/>
  <c r="S90" i="1" s="1"/>
  <c r="S91" i="1" s="1"/>
  <c r="S92" i="1" s="1"/>
  <c r="S93" i="1" s="1"/>
  <c r="S94" i="1" s="1"/>
  <c r="S95" i="1" s="1"/>
  <c r="S96" i="1" s="1"/>
  <c r="S97" i="1" s="1"/>
  <c r="S98" i="1" s="1"/>
  <c r="S99" i="1" s="1"/>
  <c r="S100" i="1" s="1"/>
  <c r="S101" i="1" s="1"/>
  <c r="S102" i="1" s="1"/>
  <c r="S103" i="1" s="1"/>
  <c r="S2" i="1" s="1"/>
  <c r="E35" i="1" l="1"/>
  <c r="G20" i="1"/>
  <c r="Q19" i="1"/>
  <c r="R19" i="1"/>
  <c r="E36" i="1" l="1"/>
  <c r="H20" i="1"/>
  <c r="I20" i="1" s="1"/>
  <c r="G21" i="1" l="1"/>
  <c r="Q20" i="1"/>
  <c r="R20" i="1"/>
  <c r="E37" i="1"/>
  <c r="E38" i="1" l="1"/>
  <c r="H21" i="1"/>
  <c r="I21" i="1" s="1"/>
  <c r="Q21" i="1" l="1"/>
  <c r="G22" i="1"/>
  <c r="R21" i="1"/>
  <c r="E39" i="1"/>
  <c r="H22" i="1" l="1"/>
  <c r="I22" i="1" s="1"/>
  <c r="E40" i="1"/>
  <c r="G23" i="1" l="1"/>
  <c r="Q22" i="1"/>
  <c r="R24" i="1"/>
  <c r="E41" i="1"/>
  <c r="E42" i="1" l="1"/>
  <c r="H23" i="1"/>
  <c r="I23" i="1" s="1"/>
  <c r="G24" i="1" l="1"/>
  <c r="Q23" i="1"/>
  <c r="R25" i="1"/>
  <c r="E43" i="1"/>
  <c r="E44" i="1" l="1"/>
  <c r="H24" i="1"/>
  <c r="I24" i="1" s="1"/>
  <c r="G25" i="1" l="1"/>
  <c r="Q24" i="1"/>
  <c r="R26" i="1"/>
  <c r="E45" i="1"/>
  <c r="E46" i="1" l="1"/>
  <c r="H25" i="1"/>
  <c r="I25" i="1" s="1"/>
  <c r="E47" i="1" l="1"/>
  <c r="Q25" i="1"/>
  <c r="G26" i="1"/>
  <c r="R27" i="1"/>
  <c r="H26" i="1" l="1"/>
  <c r="I26" i="1" s="1"/>
  <c r="E48" i="1"/>
  <c r="E49" i="1" l="1"/>
  <c r="G27" i="1"/>
  <c r="Q26" i="1"/>
  <c r="R28" i="1"/>
  <c r="H27" i="1" l="1"/>
  <c r="I27" i="1" s="1"/>
  <c r="E50" i="1"/>
  <c r="E51" i="1" l="1"/>
  <c r="G28" i="1"/>
  <c r="Q27" i="1"/>
  <c r="R29" i="1"/>
  <c r="H28" i="1" l="1"/>
  <c r="I28" i="1" s="1"/>
  <c r="E52" i="1"/>
  <c r="E53" i="1" l="1"/>
  <c r="G29" i="1"/>
  <c r="Q28" i="1"/>
  <c r="R30" i="1"/>
  <c r="H29" i="1" l="1"/>
  <c r="I29" i="1" s="1"/>
  <c r="E54" i="1"/>
  <c r="E55" i="1" l="1"/>
  <c r="Q29" i="1"/>
  <c r="G30" i="1"/>
  <c r="R31" i="1"/>
  <c r="H30" i="1" l="1"/>
  <c r="I30" i="1" s="1"/>
  <c r="E56" i="1"/>
  <c r="E57" i="1" l="1"/>
  <c r="G31" i="1"/>
  <c r="Q30" i="1"/>
  <c r="R32" i="1"/>
  <c r="H31" i="1" l="1"/>
  <c r="I31" i="1" s="1"/>
  <c r="E58" i="1"/>
  <c r="E59" i="1" l="1"/>
  <c r="G32" i="1"/>
  <c r="Q31" i="1"/>
  <c r="R33" i="1"/>
  <c r="H32" i="1" l="1"/>
  <c r="I32" i="1" s="1"/>
  <c r="E60" i="1"/>
  <c r="E61" i="1" l="1"/>
  <c r="G33" i="1"/>
  <c r="Q32" i="1"/>
  <c r="R34" i="1"/>
  <c r="H33" i="1" l="1"/>
  <c r="I33" i="1" s="1"/>
  <c r="E62" i="1"/>
  <c r="E63" i="1" l="1"/>
  <c r="Q33" i="1"/>
  <c r="G34" i="1"/>
  <c r="R35" i="1"/>
  <c r="H34" i="1" l="1"/>
  <c r="I34" i="1" s="1"/>
  <c r="E64" i="1"/>
  <c r="E65" i="1" l="1"/>
  <c r="G35" i="1"/>
  <c r="Q34" i="1"/>
  <c r="R36" i="1"/>
  <c r="H35" i="1" l="1"/>
  <c r="I35" i="1" s="1"/>
  <c r="E66" i="1"/>
  <c r="E67" i="1" l="1"/>
  <c r="G36" i="1"/>
  <c r="Q35" i="1"/>
  <c r="R37" i="1"/>
  <c r="H36" i="1" l="1"/>
  <c r="I36" i="1" s="1"/>
  <c r="E68" i="1"/>
  <c r="E69" i="1" l="1"/>
  <c r="G37" i="1"/>
  <c r="Q36" i="1"/>
  <c r="R38" i="1"/>
  <c r="H37" i="1" l="1"/>
  <c r="I37" i="1" s="1"/>
  <c r="E70" i="1"/>
  <c r="E71" i="1" l="1"/>
  <c r="Q37" i="1"/>
  <c r="G38" i="1"/>
  <c r="R39" i="1"/>
  <c r="H38" i="1" l="1"/>
  <c r="I38" i="1" s="1"/>
  <c r="E72" i="1"/>
  <c r="E73" i="1" l="1"/>
  <c r="G39" i="1"/>
  <c r="Q38" i="1"/>
  <c r="R40" i="1"/>
  <c r="H39" i="1" l="1"/>
  <c r="I39" i="1" s="1"/>
  <c r="E74" i="1"/>
  <c r="E75" i="1" l="1"/>
  <c r="Q39" i="1"/>
  <c r="G40" i="1"/>
  <c r="R41" i="1"/>
  <c r="E76" i="1" l="1"/>
  <c r="H40" i="1"/>
  <c r="I40" i="1" s="1"/>
  <c r="G41" i="1" l="1"/>
  <c r="Q40" i="1"/>
  <c r="R42" i="1"/>
  <c r="E77" i="1"/>
  <c r="E78" i="1" l="1"/>
  <c r="H41" i="1"/>
  <c r="I41" i="1" s="1"/>
  <c r="G42" i="1" l="1"/>
  <c r="Q41" i="1"/>
  <c r="R43" i="1"/>
  <c r="E79" i="1"/>
  <c r="E80" i="1" l="1"/>
  <c r="H42" i="1"/>
  <c r="I42" i="1" s="1"/>
  <c r="E81" i="1" l="1"/>
  <c r="G43" i="1"/>
  <c r="Q42" i="1"/>
  <c r="R44" i="1"/>
  <c r="H43" i="1" l="1"/>
  <c r="I43" i="1" s="1"/>
  <c r="E82" i="1"/>
  <c r="E83" i="1" l="1"/>
  <c r="Q43" i="1"/>
  <c r="G44" i="1"/>
  <c r="R45" i="1"/>
  <c r="H44" i="1" l="1"/>
  <c r="I44" i="1" s="1"/>
  <c r="E84" i="1"/>
  <c r="E85" i="1" l="1"/>
  <c r="G45" i="1"/>
  <c r="Q44" i="1"/>
  <c r="R46" i="1"/>
  <c r="H45" i="1" l="1"/>
  <c r="I45" i="1" s="1"/>
  <c r="E86" i="1"/>
  <c r="E87" i="1" l="1"/>
  <c r="G46" i="1"/>
  <c r="Q45" i="1"/>
  <c r="R47" i="1"/>
  <c r="H46" i="1" l="1"/>
  <c r="I46" i="1" s="1"/>
  <c r="E88" i="1"/>
  <c r="E89" i="1" l="1"/>
  <c r="G47" i="1"/>
  <c r="Q46" i="1"/>
  <c r="R48" i="1"/>
  <c r="H47" i="1" l="1"/>
  <c r="I47" i="1" s="1"/>
  <c r="E90" i="1"/>
  <c r="E91" i="1" l="1"/>
  <c r="Q47" i="1"/>
  <c r="G48" i="1"/>
  <c r="R49" i="1"/>
  <c r="H48" i="1" l="1"/>
  <c r="I48" i="1" s="1"/>
  <c r="E92" i="1"/>
  <c r="E93" i="1" l="1"/>
  <c r="G49" i="1"/>
  <c r="Q48" i="1"/>
  <c r="R50" i="1"/>
  <c r="H49" i="1" l="1"/>
  <c r="I49" i="1" s="1"/>
  <c r="E94" i="1"/>
  <c r="G50" i="1" l="1"/>
  <c r="Q49" i="1"/>
  <c r="R51" i="1"/>
  <c r="E95" i="1"/>
  <c r="E96" i="1" l="1"/>
  <c r="H50" i="1"/>
  <c r="I50" i="1" s="1"/>
  <c r="G51" i="1" l="1"/>
  <c r="Q50" i="1"/>
  <c r="R52" i="1"/>
  <c r="E97" i="1"/>
  <c r="E98" i="1" l="1"/>
  <c r="H51" i="1"/>
  <c r="I51" i="1" s="1"/>
  <c r="Q51" i="1" l="1"/>
  <c r="G52" i="1"/>
  <c r="R53" i="1"/>
  <c r="E99" i="1"/>
  <c r="E100" i="1" l="1"/>
  <c r="H52" i="1"/>
  <c r="I52" i="1" s="1"/>
  <c r="G53" i="1" l="1"/>
  <c r="Q52" i="1"/>
  <c r="R54" i="1"/>
  <c r="E101" i="1"/>
  <c r="H53" i="1" l="1"/>
  <c r="I53" i="1" s="1"/>
  <c r="G54" i="1" l="1"/>
  <c r="Q53" i="1"/>
  <c r="R55" i="1"/>
  <c r="H54" i="1" l="1"/>
  <c r="I54" i="1" s="1"/>
  <c r="G55" i="1" l="1"/>
  <c r="Q54" i="1"/>
  <c r="R56" i="1"/>
  <c r="H55" i="1" l="1"/>
  <c r="I55" i="1" s="1"/>
  <c r="Q55" i="1" l="1"/>
  <c r="G56" i="1"/>
  <c r="R57" i="1"/>
  <c r="H56" i="1" l="1"/>
  <c r="I56" i="1" s="1"/>
  <c r="G57" i="1" l="1"/>
  <c r="Q56" i="1"/>
  <c r="R58" i="1"/>
  <c r="H57" i="1" l="1"/>
  <c r="I57" i="1" s="1"/>
  <c r="G58" i="1" l="1"/>
  <c r="Q57" i="1"/>
  <c r="R59" i="1"/>
  <c r="H58" i="1" l="1"/>
  <c r="I58" i="1" s="1"/>
  <c r="G59" i="1" l="1"/>
  <c r="Q58" i="1"/>
  <c r="R60" i="1"/>
  <c r="H59" i="1" l="1"/>
  <c r="I59" i="1" s="1"/>
  <c r="G60" i="1" l="1"/>
  <c r="Q59" i="1"/>
  <c r="R61" i="1"/>
  <c r="H60" i="1" l="1"/>
  <c r="I60" i="1" s="1"/>
  <c r="G61" i="1" l="1"/>
  <c r="Q60" i="1"/>
  <c r="R62" i="1"/>
  <c r="H61" i="1" l="1"/>
  <c r="I61" i="1" s="1"/>
  <c r="G62" i="1" l="1"/>
  <c r="Q61" i="1"/>
  <c r="R63" i="1"/>
  <c r="H62" i="1" l="1"/>
  <c r="I62" i="1" s="1"/>
  <c r="Q62" i="1" l="1"/>
  <c r="G63" i="1"/>
  <c r="R64" i="1"/>
  <c r="H63" i="1" l="1"/>
  <c r="I63" i="1" s="1"/>
  <c r="G64" i="1" l="1"/>
  <c r="Q63" i="1"/>
  <c r="R65" i="1"/>
  <c r="H64" i="1" l="1"/>
  <c r="I64" i="1" s="1"/>
  <c r="G65" i="1" l="1"/>
  <c r="Q64" i="1"/>
  <c r="R66" i="1"/>
  <c r="H65" i="1" l="1"/>
  <c r="I65" i="1" s="1"/>
  <c r="G66" i="1" l="1"/>
  <c r="Q65" i="1"/>
  <c r="R67" i="1"/>
  <c r="H66" i="1" l="1"/>
  <c r="I66" i="1" s="1"/>
  <c r="Q66" i="1" l="1"/>
  <c r="G67" i="1"/>
  <c r="R68" i="1"/>
  <c r="H67" i="1" l="1"/>
  <c r="I67" i="1" s="1"/>
  <c r="G68" i="1" l="1"/>
  <c r="Q67" i="1"/>
  <c r="R69" i="1"/>
  <c r="H68" i="1" l="1"/>
  <c r="I68" i="1" s="1"/>
  <c r="G69" i="1" l="1"/>
  <c r="Q68" i="1"/>
  <c r="R70" i="1"/>
  <c r="H69" i="1" l="1"/>
  <c r="I69" i="1" s="1"/>
  <c r="G70" i="1" l="1"/>
  <c r="Q69" i="1"/>
  <c r="R71" i="1"/>
  <c r="H70" i="1" l="1"/>
  <c r="I70" i="1" s="1"/>
  <c r="Q70" i="1" l="1"/>
  <c r="G71" i="1"/>
  <c r="R72" i="1"/>
  <c r="H71" i="1" l="1"/>
  <c r="I71" i="1" s="1"/>
  <c r="G72" i="1" l="1"/>
  <c r="Q71" i="1"/>
  <c r="R73" i="1"/>
  <c r="H72" i="1" l="1"/>
  <c r="I72" i="1" s="1"/>
  <c r="G73" i="1" l="1"/>
  <c r="Q72" i="1"/>
  <c r="R74" i="1"/>
  <c r="H73" i="1" l="1"/>
  <c r="I73" i="1" s="1"/>
  <c r="G74" i="1" l="1"/>
  <c r="Q73" i="1"/>
  <c r="R75" i="1"/>
  <c r="H74" i="1" l="1"/>
  <c r="I74" i="1" s="1"/>
  <c r="Q74" i="1" l="1"/>
  <c r="G75" i="1"/>
  <c r="R76" i="1"/>
  <c r="H75" i="1" l="1"/>
  <c r="I75" i="1" s="1"/>
  <c r="G76" i="1" l="1"/>
  <c r="Q75" i="1"/>
  <c r="R77" i="1"/>
  <c r="H76" i="1" l="1"/>
  <c r="I76" i="1" s="1"/>
  <c r="G77" i="1" l="1"/>
  <c r="Q76" i="1"/>
  <c r="R78" i="1"/>
  <c r="H77" i="1" l="1"/>
  <c r="I77" i="1" s="1"/>
  <c r="G78" i="1" l="1"/>
  <c r="Q77" i="1"/>
  <c r="R79" i="1"/>
  <c r="H78" i="1" l="1"/>
  <c r="I78" i="1" s="1"/>
  <c r="G79" i="1" l="1"/>
  <c r="Q78" i="1"/>
  <c r="R80" i="1"/>
  <c r="H79" i="1" l="1"/>
  <c r="I79" i="1" s="1"/>
  <c r="G80" i="1" l="1"/>
  <c r="Q79" i="1"/>
  <c r="R81" i="1"/>
  <c r="H80" i="1" l="1"/>
  <c r="I80" i="1" s="1"/>
  <c r="Q80" i="1" l="1"/>
  <c r="G81" i="1"/>
  <c r="R82" i="1"/>
  <c r="H81" i="1" l="1"/>
  <c r="I81" i="1" s="1"/>
  <c r="Q81" i="1" l="1"/>
  <c r="G82" i="1"/>
  <c r="R83" i="1"/>
  <c r="H82" i="1" l="1"/>
  <c r="I82" i="1" s="1"/>
  <c r="G83" i="1" l="1"/>
  <c r="Q82" i="1"/>
  <c r="R84" i="1"/>
  <c r="H83" i="1" l="1"/>
  <c r="I83" i="1" s="1"/>
  <c r="G84" i="1" l="1"/>
  <c r="Q83" i="1"/>
  <c r="R85" i="1"/>
  <c r="H84" i="1" l="1"/>
  <c r="I84" i="1" s="1"/>
  <c r="G85" i="1" l="1"/>
  <c r="Q84" i="1"/>
  <c r="R86" i="1"/>
  <c r="H85" i="1" l="1"/>
  <c r="I85" i="1" s="1"/>
  <c r="Q85" i="1" l="1"/>
  <c r="G86" i="1"/>
  <c r="R87" i="1"/>
  <c r="H86" i="1" l="1"/>
  <c r="I86" i="1" s="1"/>
  <c r="G87" i="1" l="1"/>
  <c r="Q86" i="1"/>
  <c r="R88" i="1"/>
  <c r="H87" i="1" l="1"/>
  <c r="I87" i="1" s="1"/>
  <c r="G88" i="1" l="1"/>
  <c r="Q87" i="1"/>
  <c r="R89" i="1"/>
  <c r="H88" i="1" l="1"/>
  <c r="I88" i="1" s="1"/>
  <c r="G89" i="1" l="1"/>
  <c r="Q88" i="1"/>
  <c r="R90" i="1"/>
  <c r="H89" i="1" l="1"/>
  <c r="I89" i="1" s="1"/>
  <c r="Q89" i="1" l="1"/>
  <c r="G90" i="1"/>
  <c r="R91" i="1"/>
  <c r="H90" i="1" l="1"/>
  <c r="I90" i="1" s="1"/>
  <c r="G91" i="1" l="1"/>
  <c r="Q90" i="1"/>
  <c r="R92" i="1"/>
  <c r="H91" i="1" l="1"/>
  <c r="I91" i="1" s="1"/>
  <c r="G92" i="1" l="1"/>
  <c r="Q91" i="1"/>
  <c r="R93" i="1"/>
  <c r="H92" i="1" l="1"/>
  <c r="I92" i="1" s="1"/>
  <c r="G93" i="1" l="1"/>
  <c r="Q92" i="1"/>
  <c r="R94" i="1"/>
  <c r="H93" i="1" l="1"/>
  <c r="I93" i="1" s="1"/>
  <c r="Q93" i="1" l="1"/>
  <c r="G94" i="1"/>
  <c r="R95" i="1"/>
  <c r="H94" i="1" l="1"/>
  <c r="I94" i="1" s="1"/>
  <c r="G95" i="1" l="1"/>
  <c r="Q94" i="1"/>
  <c r="R96" i="1"/>
  <c r="H95" i="1" l="1"/>
  <c r="I95" i="1" s="1"/>
  <c r="G96" i="1" l="1"/>
  <c r="Q95" i="1"/>
  <c r="R97" i="1"/>
  <c r="H96" i="1" l="1"/>
  <c r="I96" i="1" s="1"/>
  <c r="G97" i="1" l="1"/>
  <c r="Q96" i="1"/>
  <c r="R98" i="1"/>
  <c r="H97" i="1" l="1"/>
  <c r="I97" i="1" s="1"/>
  <c r="Q97" i="1" l="1"/>
  <c r="G98" i="1"/>
  <c r="R99" i="1"/>
  <c r="H98" i="1" l="1"/>
  <c r="I98" i="1" s="1"/>
  <c r="G99" i="1" l="1"/>
  <c r="Q98" i="1"/>
  <c r="R100" i="1"/>
  <c r="H99" i="1" l="1"/>
  <c r="I99" i="1" s="1"/>
  <c r="G100" i="1" l="1"/>
  <c r="Q99" i="1"/>
  <c r="R101" i="1"/>
  <c r="H100" i="1" l="1"/>
  <c r="I100" i="1" s="1"/>
  <c r="G101" i="1" l="1"/>
  <c r="Q100" i="1"/>
  <c r="R102" i="1"/>
  <c r="H101" i="1" l="1"/>
  <c r="I101" i="1" s="1"/>
  <c r="Q101" i="1" l="1"/>
  <c r="Q102" i="1" s="1"/>
  <c r="Q103" i="1" s="1"/>
  <c r="Q2" i="1" s="1"/>
  <c r="R103" i="1"/>
  <c r="R2" i="1" s="1"/>
  <c r="G4" i="1" s="1"/>
  <c r="L4" i="1" s="1"/>
  <c r="U4" i="1" l="1"/>
  <c r="T4" i="1"/>
  <c r="L5" i="1" l="1"/>
  <c r="T5" i="1" s="1"/>
  <c r="U5" i="1" l="1"/>
  <c r="L6" i="1" l="1"/>
  <c r="T6" i="1" s="1"/>
  <c r="U6" i="1" l="1"/>
  <c r="L7" i="1" l="1"/>
  <c r="T7" i="1" s="1"/>
  <c r="U7" i="1" l="1"/>
  <c r="L8" i="1" l="1"/>
  <c r="T8" i="1" s="1"/>
  <c r="U8" i="1" l="1"/>
  <c r="L9" i="1" l="1"/>
  <c r="T9" i="1" s="1"/>
  <c r="U9" i="1" l="1"/>
  <c r="L10" i="1" l="1"/>
  <c r="T10" i="1" s="1"/>
  <c r="U10" i="1" l="1"/>
  <c r="L11" i="1" l="1"/>
  <c r="T11" i="1" s="1"/>
  <c r="U11" i="1" l="1"/>
  <c r="L12" i="1" l="1"/>
  <c r="T12" i="1" s="1"/>
  <c r="U12" i="1" l="1"/>
  <c r="L13" i="1" l="1"/>
  <c r="T13" i="1" s="1"/>
  <c r="U13" i="1" l="1"/>
  <c r="L14" i="1" l="1"/>
  <c r="T14" i="1" s="1"/>
  <c r="U14" i="1" l="1"/>
  <c r="L15" i="1" l="1"/>
  <c r="T15" i="1" s="1"/>
  <c r="U15" i="1" l="1"/>
  <c r="L16" i="1" l="1"/>
  <c r="T16" i="1" s="1"/>
  <c r="U16" i="1" l="1"/>
  <c r="L17" i="1" l="1"/>
  <c r="T17" i="1" s="1"/>
  <c r="U17" i="1" l="1"/>
  <c r="L18" i="1" l="1"/>
  <c r="T18" i="1" s="1"/>
  <c r="U18" i="1" l="1"/>
  <c r="L19" i="1" l="1"/>
  <c r="T19" i="1" s="1"/>
  <c r="U19" i="1" l="1"/>
  <c r="L20" i="1" l="1"/>
  <c r="T20" i="1" s="1"/>
  <c r="U20" i="1" l="1"/>
  <c r="L21" i="1" l="1"/>
  <c r="T21" i="1" s="1"/>
  <c r="U21" i="1" l="1"/>
  <c r="L22" i="1" l="1"/>
  <c r="T24" i="1" s="1"/>
  <c r="U24" i="1" l="1"/>
  <c r="L23" i="1" l="1"/>
  <c r="T25" i="1" s="1"/>
  <c r="U25" i="1" l="1"/>
  <c r="L24" i="1" l="1"/>
  <c r="T26" i="1" s="1"/>
  <c r="U26" i="1" l="1"/>
  <c r="L25" i="1" l="1"/>
  <c r="T27" i="1" s="1"/>
  <c r="U27" i="1" l="1"/>
  <c r="L26" i="1" l="1"/>
  <c r="T28" i="1" s="1"/>
  <c r="U28" i="1" l="1"/>
  <c r="L27" i="1" l="1"/>
  <c r="T29" i="1" s="1"/>
  <c r="T30" i="1" s="1"/>
  <c r="T31" i="1" s="1"/>
  <c r="T32" i="1" s="1"/>
  <c r="T33" i="1" s="1"/>
  <c r="T34" i="1" s="1"/>
  <c r="T35" i="1" s="1"/>
  <c r="T36" i="1" s="1"/>
  <c r="T37" i="1" s="1"/>
  <c r="T38" i="1" s="1"/>
  <c r="T39" i="1" s="1"/>
  <c r="T40" i="1" s="1"/>
  <c r="T41" i="1" s="1"/>
  <c r="T42" i="1" s="1"/>
  <c r="T43" i="1" s="1"/>
  <c r="T44" i="1" s="1"/>
  <c r="T45" i="1" s="1"/>
  <c r="T46" i="1" s="1"/>
  <c r="T47" i="1" s="1"/>
  <c r="T48" i="1" s="1"/>
  <c r="T49" i="1" s="1"/>
  <c r="T50" i="1" s="1"/>
  <c r="T51" i="1" s="1"/>
  <c r="T52" i="1" s="1"/>
  <c r="T53" i="1" s="1"/>
  <c r="T54" i="1" s="1"/>
  <c r="T55" i="1" s="1"/>
  <c r="T56" i="1" s="1"/>
  <c r="T57" i="1" s="1"/>
  <c r="T58" i="1" s="1"/>
  <c r="T59" i="1" s="1"/>
  <c r="T60" i="1" s="1"/>
  <c r="T61" i="1" s="1"/>
  <c r="T62" i="1" s="1"/>
  <c r="T63" i="1" s="1"/>
  <c r="T64" i="1" s="1"/>
  <c r="T65" i="1" s="1"/>
  <c r="T66" i="1" s="1"/>
  <c r="T67" i="1" s="1"/>
  <c r="T68" i="1" s="1"/>
  <c r="T69" i="1" s="1"/>
  <c r="T70" i="1" s="1"/>
  <c r="T71" i="1" s="1"/>
  <c r="T72" i="1" s="1"/>
  <c r="T73" i="1" s="1"/>
  <c r="T74" i="1" s="1"/>
  <c r="T75" i="1" s="1"/>
  <c r="T76" i="1" s="1"/>
  <c r="T77" i="1" s="1"/>
  <c r="T78" i="1" s="1"/>
  <c r="T79" i="1" s="1"/>
  <c r="T80" i="1" s="1"/>
  <c r="T81" i="1" s="1"/>
  <c r="T82" i="1" s="1"/>
  <c r="T83" i="1" s="1"/>
  <c r="T84" i="1" s="1"/>
  <c r="T85" i="1" s="1"/>
  <c r="T86" i="1" s="1"/>
  <c r="T87" i="1" s="1"/>
  <c r="T88" i="1" s="1"/>
  <c r="T89" i="1" s="1"/>
  <c r="T90" i="1" s="1"/>
  <c r="T91" i="1" s="1"/>
  <c r="T92" i="1" s="1"/>
  <c r="T93" i="1" s="1"/>
  <c r="T94" i="1" s="1"/>
  <c r="T95" i="1" s="1"/>
  <c r="T96" i="1" s="1"/>
  <c r="T97" i="1" s="1"/>
  <c r="T98" i="1" s="1"/>
  <c r="T99" i="1" s="1"/>
  <c r="T100" i="1" s="1"/>
  <c r="T101" i="1" s="1"/>
  <c r="T102" i="1" s="1"/>
  <c r="T103" i="1" s="1"/>
  <c r="U29" i="1" l="1"/>
  <c r="L28" i="1" l="1"/>
  <c r="U30" i="1" s="1"/>
  <c r="L29" i="1" l="1"/>
  <c r="U31" i="1" s="1"/>
  <c r="L30" i="1" l="1"/>
  <c r="U32" i="1" s="1"/>
  <c r="L31" i="1" l="1"/>
  <c r="U33" i="1" s="1"/>
  <c r="L32" i="1" l="1"/>
  <c r="U34" i="1" s="1"/>
  <c r="L33" i="1" l="1"/>
  <c r="U35" i="1" s="1"/>
  <c r="L34" i="1" l="1"/>
  <c r="U36" i="1" s="1"/>
  <c r="L35" i="1" l="1"/>
  <c r="U37" i="1" s="1"/>
  <c r="L36" i="1" l="1"/>
  <c r="U38" i="1" s="1"/>
  <c r="L37" i="1" l="1"/>
  <c r="U39" i="1" s="1"/>
  <c r="L38" i="1" l="1"/>
  <c r="U40" i="1" s="1"/>
  <c r="L39" i="1" l="1"/>
  <c r="U41" i="1" s="1"/>
  <c r="L40" i="1" l="1"/>
  <c r="U42" i="1" s="1"/>
  <c r="L41" i="1" l="1"/>
  <c r="U43" i="1" s="1"/>
  <c r="L42" i="1" l="1"/>
  <c r="U44" i="1" s="1"/>
  <c r="L43" i="1" l="1"/>
  <c r="U45" i="1" s="1"/>
  <c r="L44" i="1" l="1"/>
  <c r="U46" i="1" s="1"/>
  <c r="L45" i="1" l="1"/>
  <c r="U47" i="1" s="1"/>
  <c r="L46" i="1" l="1"/>
  <c r="U48" i="1" s="1"/>
  <c r="L47" i="1" l="1"/>
  <c r="U49" i="1" s="1"/>
  <c r="L48" i="1" l="1"/>
  <c r="U50" i="1" s="1"/>
  <c r="L49" i="1" l="1"/>
  <c r="U51" i="1" s="1"/>
  <c r="L50" i="1" l="1"/>
  <c r="U52" i="1" s="1"/>
  <c r="L51" i="1" l="1"/>
  <c r="U53" i="1" s="1"/>
  <c r="L52" i="1" l="1"/>
  <c r="U54" i="1" s="1"/>
  <c r="L53" i="1" l="1"/>
  <c r="U55" i="1" s="1"/>
  <c r="L54" i="1" l="1"/>
  <c r="U56" i="1" s="1"/>
  <c r="U57" i="1" l="1"/>
  <c r="L55" i="1"/>
  <c r="U58" i="1" l="1"/>
  <c r="L56" i="1"/>
  <c r="U59" i="1" l="1"/>
  <c r="L57" i="1"/>
  <c r="U60" i="1" l="1"/>
  <c r="L58" i="1"/>
  <c r="U61" i="1" l="1"/>
  <c r="L59" i="1"/>
  <c r="U62" i="1" l="1"/>
  <c r="L60" i="1"/>
  <c r="U63" i="1" l="1"/>
  <c r="L61" i="1"/>
  <c r="U64" i="1" l="1"/>
  <c r="L62" i="1"/>
  <c r="U65" i="1" l="1"/>
  <c r="L63" i="1"/>
  <c r="U66" i="1" l="1"/>
  <c r="L64" i="1"/>
  <c r="U67" i="1" l="1"/>
  <c r="L65" i="1"/>
  <c r="U68" i="1" l="1"/>
  <c r="L66" i="1"/>
  <c r="U69" i="1" l="1"/>
  <c r="L67" i="1"/>
  <c r="U70" i="1" l="1"/>
  <c r="L68" i="1"/>
  <c r="U71" i="1" l="1"/>
  <c r="L69" i="1"/>
  <c r="U72" i="1" l="1"/>
  <c r="L70" i="1"/>
  <c r="U73" i="1" l="1"/>
  <c r="L71" i="1"/>
  <c r="U74" i="1" l="1"/>
  <c r="L72" i="1"/>
  <c r="U75" i="1" l="1"/>
  <c r="L73" i="1"/>
  <c r="U76" i="1" l="1"/>
  <c r="L74" i="1"/>
  <c r="U77" i="1" l="1"/>
  <c r="L75" i="1"/>
  <c r="U78" i="1" l="1"/>
  <c r="L76" i="1"/>
  <c r="U79" i="1" l="1"/>
  <c r="L77" i="1"/>
  <c r="U80" i="1" l="1"/>
  <c r="L78" i="1"/>
  <c r="U81" i="1" l="1"/>
  <c r="L79" i="1"/>
  <c r="U82" i="1" l="1"/>
  <c r="L80" i="1"/>
  <c r="U83" i="1" l="1"/>
  <c r="L81" i="1"/>
  <c r="U84" i="1" l="1"/>
  <c r="L82" i="1"/>
  <c r="U85" i="1" l="1"/>
  <c r="L83" i="1"/>
  <c r="U86" i="1" l="1"/>
  <c r="L84" i="1"/>
  <c r="U87" i="1" l="1"/>
  <c r="L85" i="1"/>
  <c r="U88" i="1" l="1"/>
  <c r="L86" i="1"/>
  <c r="U89" i="1" l="1"/>
  <c r="L87" i="1"/>
  <c r="U90" i="1" l="1"/>
  <c r="L88" i="1"/>
  <c r="U91" i="1" l="1"/>
  <c r="L89" i="1"/>
  <c r="U92" i="1" l="1"/>
  <c r="L90" i="1"/>
  <c r="U93" i="1" l="1"/>
  <c r="L91" i="1"/>
  <c r="U94" i="1" l="1"/>
  <c r="L92" i="1"/>
  <c r="U95" i="1" l="1"/>
  <c r="L93" i="1"/>
  <c r="U96" i="1" l="1"/>
  <c r="L94" i="1"/>
  <c r="U97" i="1" l="1"/>
  <c r="L95" i="1"/>
  <c r="U98" i="1" l="1"/>
  <c r="L96" i="1"/>
  <c r="U99" i="1" l="1"/>
  <c r="L97" i="1"/>
  <c r="U100" i="1" l="1"/>
  <c r="L98" i="1"/>
  <c r="U101" i="1" l="1"/>
  <c r="L99" i="1"/>
  <c r="U102" i="1" l="1"/>
  <c r="L100" i="1"/>
  <c r="U103" i="1" l="1"/>
  <c r="L102" i="1" s="1"/>
  <c r="L101" i="1"/>
</calcChain>
</file>

<file path=xl/sharedStrings.xml><?xml version="1.0" encoding="utf-8"?>
<sst xmlns="http://schemas.openxmlformats.org/spreadsheetml/2006/main" count="26" uniqueCount="26">
  <si>
    <t>Spin</t>
  </si>
  <si>
    <t>Rep?</t>
  </si>
  <si>
    <t>Unhit</t>
  </si>
  <si>
    <t>wl</t>
  </si>
  <si>
    <t>pr</t>
  </si>
  <si>
    <t>net</t>
  </si>
  <si>
    <t>Cumul</t>
  </si>
  <si>
    <t>Min</t>
  </si>
  <si>
    <t>Max</t>
  </si>
  <si>
    <t>Stash</t>
  </si>
  <si>
    <t>Lock</t>
  </si>
  <si>
    <t>Prog</t>
  </si>
  <si>
    <t>Parameters</t>
  </si>
  <si>
    <t>Base unit</t>
  </si>
  <si>
    <t>Goal</t>
  </si>
  <si>
    <t>Stop-loss</t>
  </si>
  <si>
    <t>Prog. +</t>
  </si>
  <si>
    <t>Prog. -</t>
  </si>
  <si>
    <t>Start spin</t>
  </si>
  <si>
    <t>Profit lock*</t>
  </si>
  <si>
    <t>*below maximum</t>
  </si>
  <si>
    <t>Prog stop</t>
  </si>
  <si>
    <t>Prog reset?</t>
  </si>
  <si>
    <t>No</t>
  </si>
  <si>
    <t>At spin 60</t>
  </si>
  <si>
    <t>At spin 100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</si>
</sst>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double">
        <color auto="1"/>
      </bottom>
      <diagonal/>
    </border>
    <border>
      <left style="double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 style="thin">
        <color auto="1"/>
      </bottom>
      <diagonal/>
    </border>
    <border>
      <left style="double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double">
        <color auto="1"/>
      </right>
      <top style="double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/>
      <top style="thin">
        <color auto="1"/>
      </top>
      <bottom style="double">
        <color auto="1"/>
      </bottom>
      <diagonal/>
    </border>
    <border>
      <left/>
      <right/>
      <top style="thin">
        <color auto="1"/>
      </top>
      <bottom style="double">
        <color auto="1"/>
      </bottom>
      <diagonal/>
    </border>
    <border>
      <left/>
      <right style="double">
        <color auto="1"/>
      </right>
      <top style="thin">
        <color auto="1"/>
      </top>
      <bottom style="double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double">
        <color auto="1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0" fillId="0" borderId="0" xfId="0" applyAlignment="1"/>
    <xf numFmtId="0" fontId="0" fillId="0" borderId="1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2" xfId="0" applyBorder="1"/>
    <xf numFmtId="0" fontId="0" fillId="2" borderId="3" xfId="0" applyFill="1" applyBorder="1"/>
    <xf numFmtId="0" fontId="0" fillId="0" borderId="0" xfId="0" applyFill="1" applyBorder="1"/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/>
    <xf numFmtId="0" fontId="0" fillId="2" borderId="8" xfId="0" applyFill="1" applyBorder="1"/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Fill="1" applyBorder="1"/>
    <xf numFmtId="0" fontId="0" fillId="2" borderId="13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C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marker>
            <c:symbol val="none"/>
          </c:marker>
          <c:val>
            <c:numRef>
              <c:f>KTF!$I$12:$I$61</c:f>
              <c:numCache>
                <c:formatCode>General</c:formatCode>
                <c:ptCount val="50"/>
                <c:pt idx="0">
                  <c:v>9</c:v>
                </c:pt>
                <c:pt idx="1">
                  <c:v>19</c:v>
                </c:pt>
                <c:pt idx="2">
                  <c:v>30</c:v>
                </c:pt>
                <c:pt idx="3">
                  <c:v>42</c:v>
                </c:pt>
                <c:pt idx="4">
                  <c:v>18</c:v>
                </c:pt>
                <c:pt idx="5">
                  <c:v>44</c:v>
                </c:pt>
                <c:pt idx="6">
                  <c:v>58</c:v>
                </c:pt>
                <c:pt idx="7">
                  <c:v>36</c:v>
                </c:pt>
                <c:pt idx="8">
                  <c:v>66</c:v>
                </c:pt>
                <c:pt idx="9">
                  <c:v>82</c:v>
                </c:pt>
                <c:pt idx="10">
                  <c:v>99</c:v>
                </c:pt>
                <c:pt idx="11">
                  <c:v>80</c:v>
                </c:pt>
                <c:pt idx="12">
                  <c:v>116</c:v>
                </c:pt>
                <c:pt idx="13">
                  <c:v>98</c:v>
                </c:pt>
                <c:pt idx="14">
                  <c:v>62</c:v>
                </c:pt>
                <c:pt idx="15">
                  <c:v>8</c:v>
                </c:pt>
                <c:pt idx="16">
                  <c:v>84</c:v>
                </c:pt>
                <c:pt idx="17">
                  <c:v>33</c:v>
                </c:pt>
                <c:pt idx="18">
                  <c:v>-35</c:v>
                </c:pt>
                <c:pt idx="19">
                  <c:v>65</c:v>
                </c:pt>
                <c:pt idx="20">
                  <c:v>1</c:v>
                </c:pt>
                <c:pt idx="21">
                  <c:v>-79</c:v>
                </c:pt>
                <c:pt idx="22">
                  <c:v>47</c:v>
                </c:pt>
                <c:pt idx="23">
                  <c:v>-28</c:v>
                </c:pt>
                <c:pt idx="24">
                  <c:v>104</c:v>
                </c:pt>
                <c:pt idx="25">
                  <c:v>34</c:v>
                </c:pt>
                <c:pt idx="26">
                  <c:v>172</c:v>
                </c:pt>
                <c:pt idx="27">
                  <c:v>292</c:v>
                </c:pt>
                <c:pt idx="28">
                  <c:v>392</c:v>
                </c:pt>
                <c:pt idx="29">
                  <c:v>359</c:v>
                </c:pt>
                <c:pt idx="30">
                  <c:v>463</c:v>
                </c:pt>
                <c:pt idx="31">
                  <c:v>433</c:v>
                </c:pt>
                <c:pt idx="32">
                  <c:v>393</c:v>
                </c:pt>
                <c:pt idx="33">
                  <c:v>528</c:v>
                </c:pt>
                <c:pt idx="34">
                  <c:v>492</c:v>
                </c:pt>
                <c:pt idx="35">
                  <c:v>447</c:v>
                </c:pt>
                <c:pt idx="36">
                  <c:v>393</c:v>
                </c:pt>
                <c:pt idx="37">
                  <c:v>330</c:v>
                </c:pt>
                <c:pt idx="38">
                  <c:v>554</c:v>
                </c:pt>
                <c:pt idx="39">
                  <c:v>498</c:v>
                </c:pt>
                <c:pt idx="40">
                  <c:v>434</c:v>
                </c:pt>
                <c:pt idx="41">
                  <c:v>362</c:v>
                </c:pt>
                <c:pt idx="42">
                  <c:v>282</c:v>
                </c:pt>
                <c:pt idx="43">
                  <c:v>194</c:v>
                </c:pt>
                <c:pt idx="44">
                  <c:v>98</c:v>
                </c:pt>
                <c:pt idx="45">
                  <c:v>-6</c:v>
                </c:pt>
                <c:pt idx="46">
                  <c:v>-118</c:v>
                </c:pt>
                <c:pt idx="47">
                  <c:v>-238</c:v>
                </c:pt>
                <c:pt idx="48">
                  <c:v>-366</c:v>
                </c:pt>
                <c:pt idx="49">
                  <c:v>-502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6384128"/>
        <c:axId val="76385664"/>
      </c:lineChart>
      <c:catAx>
        <c:axId val="76384128"/>
        <c:scaling>
          <c:orientation val="minMax"/>
        </c:scaling>
        <c:delete val="0"/>
        <c:axPos val="b"/>
        <c:majorTickMark val="out"/>
        <c:minorTickMark val="none"/>
        <c:tickLblPos val="nextTo"/>
        <c:crossAx val="76385664"/>
        <c:crosses val="autoZero"/>
        <c:auto val="1"/>
        <c:lblAlgn val="ctr"/>
        <c:lblOffset val="100"/>
        <c:noMultiLvlLbl val="0"/>
      </c:catAx>
      <c:valAx>
        <c:axId val="7638566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76384128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C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1"/>
          <c:order val="0"/>
          <c:marker>
            <c:symbol val="none"/>
          </c:marker>
          <c:cat>
            <c:multiLvlStrRef>
              <c:f>[1]KTF!$R$12:$R$152</c:f>
            </c:multiLvlStrRef>
          </c:cat>
          <c:val>
            <c:numRef>
              <c:f>KTF!$I$12:$I$101</c:f>
              <c:numCache>
                <c:formatCode>General</c:formatCode>
                <c:ptCount val="90"/>
                <c:pt idx="0">
                  <c:v>9</c:v>
                </c:pt>
                <c:pt idx="1">
                  <c:v>19</c:v>
                </c:pt>
                <c:pt idx="2">
                  <c:v>30</c:v>
                </c:pt>
                <c:pt idx="3">
                  <c:v>42</c:v>
                </c:pt>
                <c:pt idx="4">
                  <c:v>18</c:v>
                </c:pt>
                <c:pt idx="5">
                  <c:v>44</c:v>
                </c:pt>
                <c:pt idx="6">
                  <c:v>58</c:v>
                </c:pt>
                <c:pt idx="7">
                  <c:v>36</c:v>
                </c:pt>
                <c:pt idx="8">
                  <c:v>66</c:v>
                </c:pt>
                <c:pt idx="9">
                  <c:v>82</c:v>
                </c:pt>
                <c:pt idx="10">
                  <c:v>99</c:v>
                </c:pt>
                <c:pt idx="11">
                  <c:v>80</c:v>
                </c:pt>
                <c:pt idx="12">
                  <c:v>116</c:v>
                </c:pt>
                <c:pt idx="13">
                  <c:v>98</c:v>
                </c:pt>
                <c:pt idx="14">
                  <c:v>62</c:v>
                </c:pt>
                <c:pt idx="15">
                  <c:v>8</c:v>
                </c:pt>
                <c:pt idx="16">
                  <c:v>84</c:v>
                </c:pt>
                <c:pt idx="17">
                  <c:v>33</c:v>
                </c:pt>
                <c:pt idx="18">
                  <c:v>-35</c:v>
                </c:pt>
                <c:pt idx="19">
                  <c:v>65</c:v>
                </c:pt>
                <c:pt idx="20">
                  <c:v>1</c:v>
                </c:pt>
                <c:pt idx="21">
                  <c:v>-79</c:v>
                </c:pt>
                <c:pt idx="22">
                  <c:v>47</c:v>
                </c:pt>
                <c:pt idx="23">
                  <c:v>-28</c:v>
                </c:pt>
                <c:pt idx="24">
                  <c:v>104</c:v>
                </c:pt>
                <c:pt idx="25">
                  <c:v>34</c:v>
                </c:pt>
                <c:pt idx="26">
                  <c:v>172</c:v>
                </c:pt>
                <c:pt idx="27">
                  <c:v>292</c:v>
                </c:pt>
                <c:pt idx="28">
                  <c:v>392</c:v>
                </c:pt>
                <c:pt idx="29">
                  <c:v>359</c:v>
                </c:pt>
                <c:pt idx="30">
                  <c:v>463</c:v>
                </c:pt>
                <c:pt idx="31">
                  <c:v>433</c:v>
                </c:pt>
                <c:pt idx="32">
                  <c:v>393</c:v>
                </c:pt>
                <c:pt idx="33">
                  <c:v>528</c:v>
                </c:pt>
                <c:pt idx="34">
                  <c:v>492</c:v>
                </c:pt>
                <c:pt idx="35">
                  <c:v>447</c:v>
                </c:pt>
                <c:pt idx="36">
                  <c:v>393</c:v>
                </c:pt>
                <c:pt idx="37">
                  <c:v>330</c:v>
                </c:pt>
                <c:pt idx="38">
                  <c:v>554</c:v>
                </c:pt>
                <c:pt idx="39">
                  <c:v>498</c:v>
                </c:pt>
                <c:pt idx="40">
                  <c:v>434</c:v>
                </c:pt>
                <c:pt idx="41">
                  <c:v>362</c:v>
                </c:pt>
                <c:pt idx="42">
                  <c:v>282</c:v>
                </c:pt>
                <c:pt idx="43">
                  <c:v>194</c:v>
                </c:pt>
                <c:pt idx="44">
                  <c:v>98</c:v>
                </c:pt>
                <c:pt idx="45">
                  <c:v>-6</c:v>
                </c:pt>
                <c:pt idx="46">
                  <c:v>-118</c:v>
                </c:pt>
                <c:pt idx="47">
                  <c:v>-238</c:v>
                </c:pt>
                <c:pt idx="48">
                  <c:v>-366</c:v>
                </c:pt>
                <c:pt idx="49">
                  <c:v>-502</c:v>
                </c:pt>
                <c:pt idx="50">
                  <c:v>-646</c:v>
                </c:pt>
                <c:pt idx="51">
                  <c:v>-798</c:v>
                </c:pt>
                <c:pt idx="52">
                  <c:v>-958</c:v>
                </c:pt>
                <c:pt idx="53">
                  <c:v>-1126</c:v>
                </c:pt>
                <c:pt idx="54">
                  <c:v>-488</c:v>
                </c:pt>
                <c:pt idx="55">
                  <c:v>-635</c:v>
                </c:pt>
                <c:pt idx="56">
                  <c:v>-789</c:v>
                </c:pt>
                <c:pt idx="57">
                  <c:v>-950</c:v>
                </c:pt>
                <c:pt idx="58">
                  <c:v>-1118</c:v>
                </c:pt>
                <c:pt idx="59">
                  <c:v>-1293</c:v>
                </c:pt>
                <c:pt idx="60">
                  <c:v>-1475</c:v>
                </c:pt>
                <c:pt idx="61">
                  <c:v>-665</c:v>
                </c:pt>
                <c:pt idx="62">
                  <c:v>141</c:v>
                </c:pt>
                <c:pt idx="63">
                  <c:v>16</c:v>
                </c:pt>
                <c:pt idx="64">
                  <c:v>-114</c:v>
                </c:pt>
                <c:pt idx="65">
                  <c:v>-249</c:v>
                </c:pt>
                <c:pt idx="66">
                  <c:v>-389</c:v>
                </c:pt>
                <c:pt idx="67">
                  <c:v>-534</c:v>
                </c:pt>
                <c:pt idx="68">
                  <c:v>-684</c:v>
                </c:pt>
                <c:pt idx="69">
                  <c:v>-839</c:v>
                </c:pt>
                <c:pt idx="70">
                  <c:v>-999</c:v>
                </c:pt>
                <c:pt idx="71">
                  <c:v>-1164</c:v>
                </c:pt>
                <c:pt idx="72">
                  <c:v>-1334</c:v>
                </c:pt>
                <c:pt idx="73">
                  <c:v>-1509</c:v>
                </c:pt>
                <c:pt idx="74">
                  <c:v>-1689</c:v>
                </c:pt>
                <c:pt idx="75">
                  <c:v>-1874</c:v>
                </c:pt>
                <c:pt idx="76">
                  <c:v>-658</c:v>
                </c:pt>
                <c:pt idx="77">
                  <c:v>-806</c:v>
                </c:pt>
                <c:pt idx="78">
                  <c:v>-958</c:v>
                </c:pt>
                <c:pt idx="79">
                  <c:v>-1114</c:v>
                </c:pt>
                <c:pt idx="80">
                  <c:v>-1274</c:v>
                </c:pt>
                <c:pt idx="81">
                  <c:v>-1438</c:v>
                </c:pt>
                <c:pt idx="82">
                  <c:v>-1606</c:v>
                </c:pt>
                <c:pt idx="83">
                  <c:v>-1778</c:v>
                </c:pt>
                <c:pt idx="84">
                  <c:v>-1954</c:v>
                </c:pt>
                <c:pt idx="85">
                  <c:v>-2134</c:v>
                </c:pt>
                <c:pt idx="86">
                  <c:v>-2318</c:v>
                </c:pt>
                <c:pt idx="87">
                  <c:v>-2506</c:v>
                </c:pt>
                <c:pt idx="88">
                  <c:v>-2698</c:v>
                </c:pt>
                <c:pt idx="89">
                  <c:v>-2894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6631424"/>
        <c:axId val="76633216"/>
      </c:lineChart>
      <c:catAx>
        <c:axId val="7663142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76633216"/>
        <c:crosses val="autoZero"/>
        <c:auto val="1"/>
        <c:lblAlgn val="ctr"/>
        <c:lblOffset val="100"/>
        <c:noMultiLvlLbl val="0"/>
      </c:catAx>
      <c:valAx>
        <c:axId val="7663321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76631424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609598</xdr:colOff>
      <xdr:row>12</xdr:row>
      <xdr:rowOff>23812</xdr:rowOff>
    </xdr:from>
    <xdr:to>
      <xdr:col>24</xdr:col>
      <xdr:colOff>0</xdr:colOff>
      <xdr:row>21</xdr:row>
      <xdr:rowOff>171450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12</xdr:col>
      <xdr:colOff>28576</xdr:colOff>
      <xdr:row>24</xdr:row>
      <xdr:rowOff>28574</xdr:rowOff>
    </xdr:from>
    <xdr:to>
      <xdr:col>24</xdr:col>
      <xdr:colOff>0</xdr:colOff>
      <xdr:row>34</xdr:row>
      <xdr:rowOff>114300</xdr:rowOff>
    </xdr:to>
    <xdr:graphicFrame macro="">
      <xdr:nvGraphicFramePr>
        <xdr:cNvPr id="3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enjamin.lachapelle/PDS/KTF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KTF"/>
      <sheetName val="Anti-KTF"/>
    </sheetNames>
    <sheetDataSet>
      <sheetData sheetId="0">
        <row r="12">
          <cell r="I12">
            <v>9</v>
          </cell>
          <cell r="R12">
            <v>9</v>
          </cell>
        </row>
        <row r="13">
          <cell r="I13">
            <v>19</v>
          </cell>
          <cell r="R13">
            <v>19</v>
          </cell>
        </row>
        <row r="14">
          <cell r="I14">
            <v>30</v>
          </cell>
          <cell r="R14">
            <v>30</v>
          </cell>
        </row>
        <row r="15">
          <cell r="I15">
            <v>42</v>
          </cell>
          <cell r="R15">
            <v>42</v>
          </cell>
        </row>
        <row r="16">
          <cell r="I16">
            <v>18</v>
          </cell>
          <cell r="R16">
            <v>42</v>
          </cell>
        </row>
        <row r="17">
          <cell r="I17">
            <v>44</v>
          </cell>
          <cell r="R17">
            <v>44</v>
          </cell>
        </row>
        <row r="18">
          <cell r="I18">
            <v>58</v>
          </cell>
          <cell r="R18">
            <v>58</v>
          </cell>
        </row>
        <row r="19">
          <cell r="I19">
            <v>36</v>
          </cell>
          <cell r="R19">
            <v>58</v>
          </cell>
        </row>
        <row r="20">
          <cell r="I20">
            <v>66</v>
          </cell>
          <cell r="R20">
            <v>66</v>
          </cell>
        </row>
        <row r="21">
          <cell r="I21">
            <v>82</v>
          </cell>
          <cell r="R21">
            <v>82</v>
          </cell>
        </row>
        <row r="22">
          <cell r="I22">
            <v>99</v>
          </cell>
        </row>
        <row r="23">
          <cell r="I23">
            <v>80</v>
          </cell>
        </row>
        <row r="24">
          <cell r="I24">
            <v>116</v>
          </cell>
          <cell r="R24">
            <v>99</v>
          </cell>
        </row>
        <row r="25">
          <cell r="I25">
            <v>98</v>
          </cell>
          <cell r="R25">
            <v>99</v>
          </cell>
        </row>
        <row r="26">
          <cell r="I26">
            <v>62</v>
          </cell>
          <cell r="R26">
            <v>116</v>
          </cell>
        </row>
        <row r="27">
          <cell r="I27">
            <v>8</v>
          </cell>
          <cell r="R27">
            <v>116</v>
          </cell>
        </row>
        <row r="28">
          <cell r="I28">
            <v>84</v>
          </cell>
          <cell r="R28">
            <v>116</v>
          </cell>
        </row>
        <row r="29">
          <cell r="I29">
            <v>33</v>
          </cell>
          <cell r="R29">
            <v>116</v>
          </cell>
        </row>
        <row r="30">
          <cell r="I30">
            <v>-35</v>
          </cell>
          <cell r="R30">
            <v>116</v>
          </cell>
        </row>
        <row r="31">
          <cell r="I31">
            <v>65</v>
          </cell>
          <cell r="R31">
            <v>116</v>
          </cell>
        </row>
        <row r="32">
          <cell r="I32">
            <v>1</v>
          </cell>
          <cell r="R32">
            <v>116</v>
          </cell>
        </row>
        <row r="33">
          <cell r="I33">
            <v>-79</v>
          </cell>
          <cell r="R33">
            <v>116</v>
          </cell>
        </row>
        <row r="34">
          <cell r="I34">
            <v>47</v>
          </cell>
          <cell r="R34">
            <v>116</v>
          </cell>
        </row>
        <row r="35">
          <cell r="I35">
            <v>-28</v>
          </cell>
          <cell r="R35">
            <v>116</v>
          </cell>
        </row>
        <row r="36">
          <cell r="I36">
            <v>104</v>
          </cell>
          <cell r="R36">
            <v>116</v>
          </cell>
        </row>
        <row r="37">
          <cell r="I37">
            <v>34</v>
          </cell>
          <cell r="R37">
            <v>116</v>
          </cell>
        </row>
        <row r="38">
          <cell r="I38">
            <v>172</v>
          </cell>
          <cell r="R38">
            <v>116</v>
          </cell>
        </row>
        <row r="39">
          <cell r="I39">
            <v>292</v>
          </cell>
          <cell r="R39">
            <v>116</v>
          </cell>
        </row>
        <row r="40">
          <cell r="I40">
            <v>392</v>
          </cell>
          <cell r="R40">
            <v>172</v>
          </cell>
        </row>
        <row r="41">
          <cell r="I41">
            <v>359</v>
          </cell>
          <cell r="R41">
            <v>292</v>
          </cell>
        </row>
        <row r="42">
          <cell r="I42">
            <v>463</v>
          </cell>
          <cell r="R42">
            <v>392</v>
          </cell>
        </row>
        <row r="43">
          <cell r="I43">
            <v>433</v>
          </cell>
          <cell r="R43">
            <v>392</v>
          </cell>
        </row>
        <row r="44">
          <cell r="I44">
            <v>393</v>
          </cell>
          <cell r="R44">
            <v>463</v>
          </cell>
        </row>
        <row r="45">
          <cell r="I45">
            <v>528</v>
          </cell>
          <cell r="R45">
            <v>463</v>
          </cell>
        </row>
        <row r="46">
          <cell r="I46">
            <v>492</v>
          </cell>
          <cell r="R46">
            <v>463</v>
          </cell>
        </row>
        <row r="47">
          <cell r="I47">
            <v>447</v>
          </cell>
          <cell r="R47">
            <v>528</v>
          </cell>
        </row>
        <row r="48">
          <cell r="I48">
            <v>393</v>
          </cell>
          <cell r="R48">
            <v>528</v>
          </cell>
        </row>
        <row r="49">
          <cell r="I49">
            <v>330</v>
          </cell>
          <cell r="R49">
            <v>528</v>
          </cell>
        </row>
        <row r="50">
          <cell r="I50">
            <v>554</v>
          </cell>
          <cell r="R50">
            <v>528</v>
          </cell>
        </row>
        <row r="51">
          <cell r="I51">
            <v>498</v>
          </cell>
          <cell r="R51">
            <v>528</v>
          </cell>
        </row>
        <row r="52">
          <cell r="I52">
            <v>434</v>
          </cell>
          <cell r="R52">
            <v>554</v>
          </cell>
        </row>
        <row r="53">
          <cell r="I53">
            <v>362</v>
          </cell>
          <cell r="R53">
            <v>554</v>
          </cell>
        </row>
        <row r="54">
          <cell r="I54">
            <v>282</v>
          </cell>
          <cell r="R54">
            <v>554</v>
          </cell>
        </row>
        <row r="55">
          <cell r="I55">
            <v>194</v>
          </cell>
          <cell r="R55">
            <v>554</v>
          </cell>
        </row>
        <row r="56">
          <cell r="I56">
            <v>98</v>
          </cell>
          <cell r="R56">
            <v>554</v>
          </cell>
        </row>
        <row r="57">
          <cell r="I57">
            <v>-6</v>
          </cell>
          <cell r="R57">
            <v>554</v>
          </cell>
        </row>
        <row r="58">
          <cell r="I58">
            <v>-118</v>
          </cell>
          <cell r="R58">
            <v>554</v>
          </cell>
        </row>
        <row r="59">
          <cell r="I59">
            <v>-238</v>
          </cell>
          <cell r="R59">
            <v>554</v>
          </cell>
        </row>
        <row r="60">
          <cell r="I60">
            <v>-366</v>
          </cell>
          <cell r="R60">
            <v>554</v>
          </cell>
        </row>
        <row r="61">
          <cell r="I61">
            <v>-502</v>
          </cell>
          <cell r="R61">
            <v>554</v>
          </cell>
        </row>
        <row r="62">
          <cell r="I62">
            <v>-646</v>
          </cell>
          <cell r="R62">
            <v>554</v>
          </cell>
        </row>
        <row r="63">
          <cell r="I63">
            <v>-798</v>
          </cell>
          <cell r="R63">
            <v>554</v>
          </cell>
        </row>
        <row r="64">
          <cell r="I64">
            <v>-958</v>
          </cell>
          <cell r="R64">
            <v>554</v>
          </cell>
        </row>
        <row r="65">
          <cell r="I65">
            <v>-1126</v>
          </cell>
          <cell r="R65">
            <v>554</v>
          </cell>
        </row>
        <row r="66">
          <cell r="I66">
            <v>-488</v>
          </cell>
          <cell r="R66">
            <v>554</v>
          </cell>
        </row>
        <row r="67">
          <cell r="I67">
            <v>-635</v>
          </cell>
          <cell r="R67">
            <v>554</v>
          </cell>
        </row>
        <row r="68">
          <cell r="I68">
            <v>-789</v>
          </cell>
          <cell r="R68">
            <v>554</v>
          </cell>
        </row>
        <row r="69">
          <cell r="I69">
            <v>-950</v>
          </cell>
          <cell r="R69">
            <v>554</v>
          </cell>
        </row>
        <row r="70">
          <cell r="I70">
            <v>-1118</v>
          </cell>
          <cell r="R70">
            <v>554</v>
          </cell>
        </row>
        <row r="71">
          <cell r="I71">
            <v>-1293</v>
          </cell>
          <cell r="R71">
            <v>554</v>
          </cell>
        </row>
        <row r="72">
          <cell r="I72">
            <v>-1475</v>
          </cell>
          <cell r="R72">
            <v>554</v>
          </cell>
        </row>
        <row r="73">
          <cell r="I73">
            <v>-665</v>
          </cell>
          <cell r="R73">
            <v>554</v>
          </cell>
        </row>
        <row r="74">
          <cell r="I74">
            <v>141</v>
          </cell>
          <cell r="R74">
            <v>554</v>
          </cell>
        </row>
        <row r="75">
          <cell r="I75">
            <v>16</v>
          </cell>
          <cell r="R75">
            <v>554</v>
          </cell>
        </row>
        <row r="76">
          <cell r="I76">
            <v>-114</v>
          </cell>
          <cell r="R76">
            <v>554</v>
          </cell>
        </row>
        <row r="77">
          <cell r="I77">
            <v>-249</v>
          </cell>
          <cell r="R77">
            <v>554</v>
          </cell>
        </row>
        <row r="78">
          <cell r="I78">
            <v>-389</v>
          </cell>
          <cell r="R78">
            <v>554</v>
          </cell>
        </row>
        <row r="79">
          <cell r="I79">
            <v>-534</v>
          </cell>
          <cell r="R79">
            <v>554</v>
          </cell>
        </row>
        <row r="80">
          <cell r="I80">
            <v>-684</v>
          </cell>
          <cell r="R80">
            <v>554</v>
          </cell>
        </row>
        <row r="81">
          <cell r="I81">
            <v>-839</v>
          </cell>
          <cell r="R81">
            <v>554</v>
          </cell>
        </row>
        <row r="82">
          <cell r="I82">
            <v>-999</v>
          </cell>
          <cell r="R82">
            <v>554</v>
          </cell>
        </row>
        <row r="83">
          <cell r="I83">
            <v>-1164</v>
          </cell>
          <cell r="R83">
            <v>554</v>
          </cell>
        </row>
        <row r="84">
          <cell r="I84">
            <v>-1334</v>
          </cell>
          <cell r="R84">
            <v>554</v>
          </cell>
        </row>
        <row r="85">
          <cell r="I85">
            <v>-1509</v>
          </cell>
          <cell r="R85">
            <v>554</v>
          </cell>
        </row>
        <row r="86">
          <cell r="I86">
            <v>-1689</v>
          </cell>
          <cell r="R86">
            <v>554</v>
          </cell>
        </row>
        <row r="87">
          <cell r="I87">
            <v>-1874</v>
          </cell>
          <cell r="R87">
            <v>554</v>
          </cell>
        </row>
        <row r="88">
          <cell r="I88">
            <v>-658</v>
          </cell>
          <cell r="R88">
            <v>554</v>
          </cell>
        </row>
        <row r="89">
          <cell r="I89">
            <v>-806</v>
          </cell>
          <cell r="R89">
            <v>554</v>
          </cell>
        </row>
        <row r="90">
          <cell r="I90">
            <v>-958</v>
          </cell>
          <cell r="R90">
            <v>554</v>
          </cell>
        </row>
        <row r="91">
          <cell r="I91">
            <v>-1114</v>
          </cell>
          <cell r="R91">
            <v>554</v>
          </cell>
        </row>
        <row r="92">
          <cell r="I92">
            <v>-1274</v>
          </cell>
          <cell r="R92">
            <v>554</v>
          </cell>
        </row>
        <row r="93">
          <cell r="I93">
            <v>-1438</v>
          </cell>
          <cell r="R93">
            <v>554</v>
          </cell>
        </row>
        <row r="94">
          <cell r="I94">
            <v>-1606</v>
          </cell>
          <cell r="R94">
            <v>554</v>
          </cell>
        </row>
        <row r="95">
          <cell r="I95">
            <v>-1778</v>
          </cell>
          <cell r="R95">
            <v>554</v>
          </cell>
        </row>
        <row r="96">
          <cell r="I96">
            <v>-1954</v>
          </cell>
          <cell r="R96">
            <v>554</v>
          </cell>
        </row>
        <row r="97">
          <cell r="I97">
            <v>-2134</v>
          </cell>
          <cell r="R97">
            <v>554</v>
          </cell>
        </row>
        <row r="98">
          <cell r="I98">
            <v>-2318</v>
          </cell>
          <cell r="R98">
            <v>554</v>
          </cell>
        </row>
        <row r="99">
          <cell r="I99">
            <v>-2506</v>
          </cell>
          <cell r="R99">
            <v>554</v>
          </cell>
        </row>
        <row r="100">
          <cell r="I100">
            <v>-2698</v>
          </cell>
          <cell r="R100">
            <v>554</v>
          </cell>
        </row>
        <row r="101">
          <cell r="I101">
            <v>-2894</v>
          </cell>
          <cell r="R101">
            <v>554</v>
          </cell>
        </row>
        <row r="102">
          <cell r="R102">
            <v>554</v>
          </cell>
        </row>
        <row r="103">
          <cell r="R103">
            <v>554</v>
          </cell>
        </row>
      </sheetData>
      <sheetData sheetId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A200"/>
  <sheetViews>
    <sheetView tabSelected="1" workbookViewId="0">
      <pane xSplit="3" ySplit="1" topLeftCell="D2" activePane="bottomRight" state="frozen"/>
      <selection pane="topRight" activeCell="D1" sqref="D1"/>
      <selection pane="bottomLeft" activeCell="A2" sqref="A2"/>
      <selection pane="bottomRight" activeCell="L16" sqref="L16"/>
    </sheetView>
  </sheetViews>
  <sheetFormatPr defaultRowHeight="15" x14ac:dyDescent="0.25"/>
  <cols>
    <col min="1" max="1" width="7.140625" customWidth="1"/>
    <col min="2" max="2" width="9.140625" style="1"/>
    <col min="3" max="3" width="3" hidden="1" customWidth="1"/>
    <col min="4" max="4" width="5" customWidth="1"/>
    <col min="5" max="5" width="5.85546875" bestFit="1" customWidth="1"/>
    <col min="6" max="6" width="3.140625" bestFit="1" customWidth="1"/>
    <col min="7" max="7" width="4" bestFit="1" customWidth="1"/>
    <col min="8" max="8" width="5" bestFit="1" customWidth="1"/>
    <col min="9" max="9" width="6.7109375" bestFit="1" customWidth="1"/>
    <col min="10" max="11" width="6.7109375" customWidth="1"/>
    <col min="12" max="12" width="9.140625" bestFit="1" customWidth="1"/>
    <col min="13" max="13" width="11" bestFit="1" customWidth="1"/>
    <col min="17" max="17" width="9.140625" hidden="1" customWidth="1"/>
    <col min="18" max="18" width="8.42578125" hidden="1" customWidth="1"/>
    <col min="19" max="19" width="6.140625" hidden="1" customWidth="1"/>
    <col min="20" max="21" width="9.140625" hidden="1" customWidth="1"/>
    <col min="22" max="22" width="11.42578125" bestFit="1" customWidth="1"/>
  </cols>
  <sheetData>
    <row r="1" spans="1:24" x14ac:dyDescent="0.25">
      <c r="A1" t="s">
        <v>0</v>
      </c>
      <c r="D1" t="s">
        <v>1</v>
      </c>
      <c r="E1" t="s">
        <v>2</v>
      </c>
      <c r="F1" t="s">
        <v>3</v>
      </c>
      <c r="G1" t="s">
        <v>4</v>
      </c>
      <c r="H1" t="s">
        <v>5</v>
      </c>
      <c r="I1" t="s">
        <v>6</v>
      </c>
      <c r="P1" s="2"/>
      <c r="Q1" s="2" t="s">
        <v>7</v>
      </c>
      <c r="R1" s="3" t="s">
        <v>8</v>
      </c>
      <c r="S1" s="3" t="s">
        <v>9</v>
      </c>
      <c r="T1" t="s">
        <v>10</v>
      </c>
      <c r="U1" t="s">
        <v>11</v>
      </c>
    </row>
    <row r="2" spans="1:24" ht="15.75" thickBot="1" x14ac:dyDescent="0.3">
      <c r="A2">
        <v>1</v>
      </c>
      <c r="C2">
        <v>0</v>
      </c>
      <c r="D2" t="str">
        <f>IF(C2&gt;0,"R","")</f>
        <v/>
      </c>
      <c r="E2">
        <v>37</v>
      </c>
      <c r="M2" s="4" t="s">
        <v>12</v>
      </c>
      <c r="N2" s="4"/>
      <c r="O2" s="5"/>
      <c r="P2" s="2"/>
      <c r="Q2">
        <f>MIN(Q3:Q103)</f>
        <v>-2894</v>
      </c>
      <c r="R2">
        <f>MAX(R3:R103)</f>
        <v>554</v>
      </c>
      <c r="S2">
        <f>MAX(S3:S103)</f>
        <v>22</v>
      </c>
      <c r="V2" s="6"/>
      <c r="W2" s="6"/>
      <c r="X2" s="6"/>
    </row>
    <row r="3" spans="1:24" ht="15.75" thickTop="1" x14ac:dyDescent="0.25">
      <c r="A3">
        <v>2</v>
      </c>
      <c r="B3" s="1">
        <v>0</v>
      </c>
      <c r="C3">
        <f>COUNTIF($B$2:B2,B3)</f>
        <v>0</v>
      </c>
      <c r="D3" t="str">
        <f t="shared" ref="D3:D66" si="0">IF(C3&gt;0,"R","")</f>
        <v/>
      </c>
      <c r="E3">
        <f>IF(C3&gt;0,E2,E2-1)</f>
        <v>36</v>
      </c>
      <c r="L3" t="str">
        <f>IF(AND(G3=$N$10,F3=-1),"PROG",IF(AND(I3&lt;$N$5,MIN(I$2:I2)&gt;$N$5),"STOP",IF(AND(I3&gt;=$N$4,MAX(I$2:I2)&lt;$N$4),"KTF","")))</f>
        <v/>
      </c>
      <c r="M3" s="7" t="s">
        <v>13</v>
      </c>
      <c r="N3" s="8">
        <v>1</v>
      </c>
      <c r="O3" s="9"/>
      <c r="P3" s="9"/>
      <c r="Q3" s="9"/>
      <c r="S3">
        <v>0</v>
      </c>
      <c r="T3">
        <f t="shared" ref="T3:T21" si="1">IF(T2=1,1,IF(L3="LOCK",1,0))</f>
        <v>0</v>
      </c>
      <c r="V3" s="10"/>
      <c r="W3" s="11"/>
      <c r="X3" s="12"/>
    </row>
    <row r="4" spans="1:24" ht="15.75" thickBot="1" x14ac:dyDescent="0.3">
      <c r="A4">
        <v>3</v>
      </c>
      <c r="B4" s="1">
        <v>32</v>
      </c>
      <c r="C4">
        <f>COUNTIF($B$2:B3,B4)</f>
        <v>0</v>
      </c>
      <c r="D4" t="str">
        <f t="shared" si="0"/>
        <v/>
      </c>
      <c r="E4">
        <f t="shared" ref="E4:E67" si="2">IF(C4&gt;0,E3,E3-1)</f>
        <v>35</v>
      </c>
      <c r="F4" t="str">
        <f t="shared" ref="F4:F67" si="3">IF(A4&lt;$N$8,"",IF(C4=0,1,-1))</f>
        <v/>
      </c>
      <c r="G4" t="str">
        <f>IF(AND($N$11="Yes",I3&gt;R2),1,IF(A4=$N$8,1,IF(A4&lt;$N$8,"",IF(E3=0,"",IF(G3-F3&lt;1,1,IF(F3=1,G3-$N$7,IF(F3=-1,G3+$N$6)))))))</f>
        <v/>
      </c>
      <c r="H4">
        <f t="shared" ref="H4:H67" si="4">IF(A4&lt;$N$8,0,IF(F4=1,(36-E4)*G4*$N$3,IF(F4=-1,G4*F4*E4*$N$3)))</f>
        <v>0</v>
      </c>
      <c r="I4">
        <f t="shared" ref="I4:I67" si="5">IF(A4&lt;$N$8,0,H4+I3)</f>
        <v>0</v>
      </c>
      <c r="L4" t="str">
        <f>IF(AND(G4=$N$10,F4=-1,U3=0),"PROG",IF(AND(T3=0,I4&lt;(R3-$N$9)),"LOCK",IF(AND(I4&lt;$N$5,MIN(I$2:I3)&gt;$N$5),"STOP",IF(AND(I4&gt;=$N$4,MAX(I$2:I3)&lt;$N$4),"KTF",""))))</f>
        <v/>
      </c>
      <c r="M4" s="13" t="s">
        <v>14</v>
      </c>
      <c r="N4" s="14">
        <v>50</v>
      </c>
      <c r="O4" s="9"/>
      <c r="P4" s="9"/>
      <c r="Q4" s="9">
        <f>IF(I4&lt;Q3,I4,Q3)</f>
        <v>0</v>
      </c>
      <c r="R4">
        <f t="shared" ref="R4:R12" si="6">IF(I4&gt;R3,I4,R3)</f>
        <v>0</v>
      </c>
      <c r="S4">
        <f>IF(S3&lt;&gt;0,S3,IF(R4&gt;=50,-(MIN(I$2:I4)-G5*E5),0))</f>
        <v>0</v>
      </c>
      <c r="T4">
        <f t="shared" si="1"/>
        <v>0</v>
      </c>
      <c r="U4">
        <f t="shared" ref="U4:U21" si="7">IF(U3=1,1,IF(L4="PROG",1,0))</f>
        <v>0</v>
      </c>
      <c r="V4" s="15"/>
      <c r="W4" s="16"/>
      <c r="X4" s="17"/>
    </row>
    <row r="5" spans="1:24" ht="15.75" thickTop="1" x14ac:dyDescent="0.25">
      <c r="A5">
        <v>4</v>
      </c>
      <c r="B5" s="1">
        <v>14</v>
      </c>
      <c r="C5">
        <f>COUNTIF($B$2:B4,B5)</f>
        <v>0</v>
      </c>
      <c r="D5" t="str">
        <f t="shared" si="0"/>
        <v/>
      </c>
      <c r="E5">
        <f t="shared" si="2"/>
        <v>34</v>
      </c>
      <c r="F5" t="str">
        <f t="shared" si="3"/>
        <v/>
      </c>
      <c r="G5" t="str">
        <f t="shared" ref="G5:G68" si="8">IF(AND($N$11="Yes",I4&gt;R3),1,IF(A5=$N$8,1,IF(A5&lt;$N$8,"",IF(E4=0,"",IF(G4-F4&lt;1,1,IF(F4=1,G4-$N$7,IF(F4=-1,G4+$N$6)))))))</f>
        <v/>
      </c>
      <c r="H5">
        <f t="shared" si="4"/>
        <v>0</v>
      </c>
      <c r="I5">
        <f t="shared" si="5"/>
        <v>0</v>
      </c>
      <c r="L5" t="str">
        <f>IF(AND(G5=$N$10,F5=-1,U4=0),"PROG",IF(AND(T4=0,I5&lt;(R4-$N$9)),"LOCK",IF(AND(I5&lt;$N$5,MIN(I$2:I4)&gt;$N$5),"STOP",IF(AND(I5&gt;=$N$4,MAX(I$2:I4)&lt;$N$4),"KTF",""))))</f>
        <v/>
      </c>
      <c r="M5" s="13" t="s">
        <v>15</v>
      </c>
      <c r="N5" s="14">
        <v>-400</v>
      </c>
      <c r="O5" s="9"/>
      <c r="P5" s="9"/>
      <c r="Q5" s="9">
        <f t="shared" ref="Q5:Q68" si="9">IF(I5&lt;Q4,I5,Q4)</f>
        <v>0</v>
      </c>
      <c r="R5">
        <f t="shared" si="6"/>
        <v>0</v>
      </c>
      <c r="S5">
        <f>IF(S4&lt;&gt;0,S4,IF(R5&gt;=50,-(MIN(I$2:I5)-G6*E6),0))</f>
        <v>0</v>
      </c>
      <c r="T5">
        <f t="shared" si="1"/>
        <v>0</v>
      </c>
      <c r="U5">
        <f t="shared" si="7"/>
        <v>0</v>
      </c>
    </row>
    <row r="6" spans="1:24" x14ac:dyDescent="0.25">
      <c r="A6">
        <v>5</v>
      </c>
      <c r="B6" s="1">
        <v>20</v>
      </c>
      <c r="C6">
        <f>COUNTIF($B$2:B5,B6)</f>
        <v>0</v>
      </c>
      <c r="D6" t="str">
        <f t="shared" si="0"/>
        <v/>
      </c>
      <c r="E6">
        <f t="shared" si="2"/>
        <v>33</v>
      </c>
      <c r="F6" t="str">
        <f t="shared" si="3"/>
        <v/>
      </c>
      <c r="G6" t="str">
        <f t="shared" si="8"/>
        <v/>
      </c>
      <c r="H6">
        <f t="shared" si="4"/>
        <v>0</v>
      </c>
      <c r="I6">
        <f t="shared" si="5"/>
        <v>0</v>
      </c>
      <c r="L6" t="str">
        <f>IF(AND(G6=$N$10,F6=-1,U5=0),"PROG",IF(AND(T5=0,I6&lt;(R5-$N$9)),"LOCK",IF(AND(I6&lt;$N$5,MIN(I$2:I5)&gt;$N$5),"STOP",IF(AND(I6&gt;=$N$4,MAX(I$2:I5)&lt;$N$4),"KTF",""))))</f>
        <v/>
      </c>
      <c r="M6" s="13" t="s">
        <v>16</v>
      </c>
      <c r="N6" s="14">
        <v>1</v>
      </c>
      <c r="O6" s="9"/>
      <c r="P6" s="9"/>
      <c r="Q6" s="9">
        <f t="shared" si="9"/>
        <v>0</v>
      </c>
      <c r="R6">
        <f t="shared" si="6"/>
        <v>0</v>
      </c>
      <c r="S6">
        <f>IF(S5&lt;&gt;0,S5,IF(R6&gt;=50,-(MIN(I$2:I6)-G7*E7),0))</f>
        <v>0</v>
      </c>
      <c r="T6">
        <f t="shared" si="1"/>
        <v>0</v>
      </c>
      <c r="U6">
        <f t="shared" si="7"/>
        <v>0</v>
      </c>
    </row>
    <row r="7" spans="1:24" x14ac:dyDescent="0.25">
      <c r="A7">
        <v>6</v>
      </c>
      <c r="B7" s="1">
        <v>17</v>
      </c>
      <c r="C7">
        <f>COUNTIF($B$2:B6,B7)</f>
        <v>0</v>
      </c>
      <c r="D7" t="str">
        <f t="shared" si="0"/>
        <v/>
      </c>
      <c r="E7">
        <f t="shared" si="2"/>
        <v>32</v>
      </c>
      <c r="F7" t="str">
        <f t="shared" si="3"/>
        <v/>
      </c>
      <c r="G7" t="str">
        <f t="shared" si="8"/>
        <v/>
      </c>
      <c r="H7">
        <f t="shared" si="4"/>
        <v>0</v>
      </c>
      <c r="I7">
        <f t="shared" si="5"/>
        <v>0</v>
      </c>
      <c r="L7" t="str">
        <f>IF(AND(G7=$N$10,F7=-1,U6=0),"PROG",IF(AND(T6=0,I7&lt;(R6-$N$9)),"LOCK",IF(AND(I7&lt;$N$5,MIN(I$2:I6)&gt;$N$5),"STOP",IF(AND(I7&gt;=$N$4,MAX(I$2:I6)&lt;$N$4),"KTF",""))))</f>
        <v/>
      </c>
      <c r="M7" s="13" t="s">
        <v>17</v>
      </c>
      <c r="N7" s="14">
        <v>1</v>
      </c>
      <c r="O7" s="9"/>
      <c r="P7" s="9"/>
      <c r="Q7" s="9">
        <f t="shared" si="9"/>
        <v>0</v>
      </c>
      <c r="R7">
        <f t="shared" si="6"/>
        <v>0</v>
      </c>
      <c r="S7">
        <f>IF(S6&lt;&gt;0,S6,IF(R7&gt;=50,-(MIN(I$2:I7)-G8*E8),0))</f>
        <v>0</v>
      </c>
      <c r="T7">
        <f t="shared" si="1"/>
        <v>0</v>
      </c>
      <c r="U7">
        <f t="shared" si="7"/>
        <v>0</v>
      </c>
    </row>
    <row r="8" spans="1:24" x14ac:dyDescent="0.25">
      <c r="A8">
        <v>7</v>
      </c>
      <c r="B8" s="1">
        <v>36</v>
      </c>
      <c r="C8">
        <f>COUNTIF($B$2:B7,B8)</f>
        <v>0</v>
      </c>
      <c r="D8" t="str">
        <f t="shared" si="0"/>
        <v/>
      </c>
      <c r="E8">
        <f t="shared" si="2"/>
        <v>31</v>
      </c>
      <c r="F8" t="str">
        <f t="shared" si="3"/>
        <v/>
      </c>
      <c r="G8" t="str">
        <f t="shared" si="8"/>
        <v/>
      </c>
      <c r="H8">
        <f t="shared" si="4"/>
        <v>0</v>
      </c>
      <c r="I8">
        <f t="shared" si="5"/>
        <v>0</v>
      </c>
      <c r="L8" t="str">
        <f>IF(AND(G8=$N$10,F8=-1,U7=0),"PROG",IF(AND(T7=0,I8&lt;(R7-$N$9)),"LOCK",IF(AND(I8&lt;$N$5,MIN(I$2:I7)&gt;$N$5),"STOP",IF(AND(I8&gt;=$N$4,MAX(I$2:I7)&lt;$N$4),"KTF",""))))</f>
        <v/>
      </c>
      <c r="M8" s="13" t="s">
        <v>18</v>
      </c>
      <c r="N8" s="14">
        <v>11</v>
      </c>
      <c r="O8" s="9"/>
      <c r="P8" s="9"/>
      <c r="Q8" s="9">
        <f t="shared" si="9"/>
        <v>0</v>
      </c>
      <c r="R8">
        <f t="shared" si="6"/>
        <v>0</v>
      </c>
      <c r="S8">
        <f>IF(S7&lt;&gt;0,S7,IF(R8&gt;=50,-(MIN(I$2:I8)-G9*E9),0))</f>
        <v>0</v>
      </c>
      <c r="T8">
        <f t="shared" si="1"/>
        <v>0</v>
      </c>
      <c r="U8">
        <f t="shared" si="7"/>
        <v>0</v>
      </c>
    </row>
    <row r="9" spans="1:24" x14ac:dyDescent="0.25">
      <c r="A9">
        <v>8</v>
      </c>
      <c r="B9" s="1">
        <v>9</v>
      </c>
      <c r="C9">
        <f>COUNTIF($B$2:B8,B9)</f>
        <v>0</v>
      </c>
      <c r="D9" t="str">
        <f t="shared" si="0"/>
        <v/>
      </c>
      <c r="E9">
        <f t="shared" si="2"/>
        <v>30</v>
      </c>
      <c r="F9" t="str">
        <f t="shared" si="3"/>
        <v/>
      </c>
      <c r="G9" t="str">
        <f t="shared" si="8"/>
        <v/>
      </c>
      <c r="H9">
        <f t="shared" si="4"/>
        <v>0</v>
      </c>
      <c r="I9">
        <f t="shared" si="5"/>
        <v>0</v>
      </c>
      <c r="L9" t="str">
        <f>IF(AND(G9=$N$10,F9=-1,U8=0),"PROG",IF(AND(T8=0,I9&lt;(R8-$N$9)),"LOCK",IF(AND(I9&lt;$N$5,MIN(I$2:I8)&gt;$N$5),"STOP",IF(AND(I9&gt;=$N$4,MAX(I$2:I8)&lt;$N$4),"KTF",""))))</f>
        <v/>
      </c>
      <c r="M9" s="13" t="s">
        <v>19</v>
      </c>
      <c r="N9" s="14">
        <v>100</v>
      </c>
      <c r="O9" s="9" t="s">
        <v>20</v>
      </c>
      <c r="Q9" s="9">
        <f t="shared" si="9"/>
        <v>0</v>
      </c>
      <c r="R9">
        <f t="shared" si="6"/>
        <v>0</v>
      </c>
      <c r="S9">
        <f>IF(S8&lt;&gt;0,S8,IF(R9&gt;=50,-(MIN(I$2:I9)-G10*E10),0))</f>
        <v>0</v>
      </c>
      <c r="T9">
        <f t="shared" si="1"/>
        <v>0</v>
      </c>
      <c r="U9">
        <f t="shared" si="7"/>
        <v>0</v>
      </c>
    </row>
    <row r="10" spans="1:24" x14ac:dyDescent="0.25">
      <c r="A10">
        <v>9</v>
      </c>
      <c r="B10" s="1">
        <v>22</v>
      </c>
      <c r="C10">
        <f>COUNTIF($B$2:B9,B10)</f>
        <v>0</v>
      </c>
      <c r="D10" t="str">
        <f t="shared" si="0"/>
        <v/>
      </c>
      <c r="E10">
        <f t="shared" si="2"/>
        <v>29</v>
      </c>
      <c r="F10" t="str">
        <f t="shared" si="3"/>
        <v/>
      </c>
      <c r="G10" t="str">
        <f t="shared" si="8"/>
        <v/>
      </c>
      <c r="H10">
        <f t="shared" si="4"/>
        <v>0</v>
      </c>
      <c r="I10">
        <f t="shared" si="5"/>
        <v>0</v>
      </c>
      <c r="L10" t="str">
        <f>IF(AND(G10=$N$10,F10=-1,U9=0),"PROG",IF(AND(T9=0,I10&lt;(R9-$N$9)),"LOCK",IF(AND(I10&lt;$N$5,MIN(I$2:I9)&gt;$N$5),"STOP",IF(AND(I10&gt;=$N$4,MAX(I$2:I9)&lt;$N$4),"KTF",""))))</f>
        <v/>
      </c>
      <c r="M10" s="13" t="s">
        <v>21</v>
      </c>
      <c r="N10" s="14">
        <v>10</v>
      </c>
      <c r="O10" s="9"/>
      <c r="P10" s="9"/>
      <c r="Q10" s="9">
        <f t="shared" si="9"/>
        <v>0</v>
      </c>
      <c r="R10">
        <f t="shared" si="6"/>
        <v>0</v>
      </c>
      <c r="S10">
        <f>IF(S9&lt;&gt;0,S9,IF(R10&gt;=50,-(MIN(I$2:I10)-G11*E11),0))</f>
        <v>0</v>
      </c>
      <c r="T10">
        <f t="shared" si="1"/>
        <v>0</v>
      </c>
      <c r="U10">
        <f t="shared" si="7"/>
        <v>0</v>
      </c>
    </row>
    <row r="11" spans="1:24" ht="15.75" thickBot="1" x14ac:dyDescent="0.3">
      <c r="A11">
        <v>10</v>
      </c>
      <c r="B11" s="1">
        <v>23</v>
      </c>
      <c r="C11">
        <f>COUNTIF($B$2:B10,B11)</f>
        <v>0</v>
      </c>
      <c r="D11" t="str">
        <f t="shared" si="0"/>
        <v/>
      </c>
      <c r="E11">
        <f t="shared" si="2"/>
        <v>28</v>
      </c>
      <c r="F11" t="str">
        <f t="shared" si="3"/>
        <v/>
      </c>
      <c r="G11" t="str">
        <f t="shared" si="8"/>
        <v/>
      </c>
      <c r="H11">
        <f t="shared" si="4"/>
        <v>0</v>
      </c>
      <c r="I11">
        <f t="shared" si="5"/>
        <v>0</v>
      </c>
      <c r="L11" t="str">
        <f>IF(AND(G11=$N$10,F11=-1,U10=0),"PROG",IF(AND(T10=0,I11&lt;(R10-$N$9)),"LOCK",IF(AND(I11&lt;$N$5,MIN(I$2:I10)&gt;$N$5),"STOP",IF(AND(I11&gt;=$N$4,MAX(I$2:I10)&lt;$N$4),"KTF",""))))</f>
        <v/>
      </c>
      <c r="M11" s="18" t="s">
        <v>22</v>
      </c>
      <c r="N11" s="19" t="s">
        <v>23</v>
      </c>
      <c r="Q11" s="9">
        <f t="shared" si="9"/>
        <v>0</v>
      </c>
      <c r="R11">
        <f t="shared" si="6"/>
        <v>0</v>
      </c>
      <c r="S11">
        <f>IF(S10&lt;&gt;0,S10,IF(R11&gt;=50,-(MIN(I$2:I11)-G12*E12),0))</f>
        <v>0</v>
      </c>
      <c r="T11">
        <f t="shared" si="1"/>
        <v>0</v>
      </c>
      <c r="U11">
        <f t="shared" si="7"/>
        <v>0</v>
      </c>
    </row>
    <row r="12" spans="1:24" ht="15.75" thickTop="1" x14ac:dyDescent="0.25">
      <c r="A12">
        <v>11</v>
      </c>
      <c r="B12" s="1">
        <v>2</v>
      </c>
      <c r="C12">
        <f>COUNTIF($B$2:B11,B12)</f>
        <v>0</v>
      </c>
      <c r="D12" t="str">
        <f t="shared" si="0"/>
        <v/>
      </c>
      <c r="E12">
        <f t="shared" si="2"/>
        <v>27</v>
      </c>
      <c r="F12">
        <f t="shared" si="3"/>
        <v>1</v>
      </c>
      <c r="G12">
        <f t="shared" si="8"/>
        <v>1</v>
      </c>
      <c r="H12">
        <f t="shared" si="4"/>
        <v>9</v>
      </c>
      <c r="I12">
        <f t="shared" si="5"/>
        <v>9</v>
      </c>
      <c r="J12">
        <f>IF(D12="",K12,"")</f>
        <v>1</v>
      </c>
      <c r="K12">
        <f>IF(D11="",1,1+K11)</f>
        <v>1</v>
      </c>
      <c r="L12" t="str">
        <f>IF(AND(G12=$N$10,F12=-1,U11=0),"PROG",IF(AND(T11=0,I12&lt;(R11-$N$9)),"LOCK",IF(AND(I12&lt;$N$5,MIN(I$2:I11)&gt;$N$5),"STOP",IF(AND(I12&gt;=$N$4,MAX(I$2:I11)&lt;$N$4),"KTF",""))))</f>
        <v/>
      </c>
      <c r="P12" t="s">
        <v>24</v>
      </c>
      <c r="Q12" s="9">
        <f t="shared" si="9"/>
        <v>0</v>
      </c>
      <c r="R12">
        <f t="shared" si="6"/>
        <v>9</v>
      </c>
      <c r="S12">
        <f>IF(S11&lt;&gt;0,S11,IF(R12&gt;=50,-(MIN(I$2:I12)-G13*E13),0))</f>
        <v>0</v>
      </c>
      <c r="T12">
        <f t="shared" si="1"/>
        <v>0</v>
      </c>
      <c r="U12">
        <f t="shared" si="7"/>
        <v>0</v>
      </c>
    </row>
    <row r="13" spans="1:24" x14ac:dyDescent="0.25">
      <c r="A13">
        <v>12</v>
      </c>
      <c r="B13" s="1">
        <v>26</v>
      </c>
      <c r="C13">
        <f>COUNTIF($B$2:B12,B13)</f>
        <v>0</v>
      </c>
      <c r="D13" t="str">
        <f t="shared" si="0"/>
        <v/>
      </c>
      <c r="E13">
        <f t="shared" si="2"/>
        <v>26</v>
      </c>
      <c r="F13">
        <f t="shared" si="3"/>
        <v>1</v>
      </c>
      <c r="G13">
        <f t="shared" si="8"/>
        <v>1</v>
      </c>
      <c r="H13">
        <f t="shared" si="4"/>
        <v>10</v>
      </c>
      <c r="I13">
        <f t="shared" si="5"/>
        <v>19</v>
      </c>
      <c r="J13">
        <f t="shared" ref="J13:J76" si="10">IF(D13="",K13,"")</f>
        <v>1</v>
      </c>
      <c r="K13">
        <f t="shared" ref="K13:K76" si="11">IF(D12="",1,1+K12)</f>
        <v>1</v>
      </c>
      <c r="L13" t="str">
        <f>IF(AND(G13=$N$10,F13=-1,U12=0),"PROG",IF(AND(T12=0,I13&lt;(R12-$N$9)),"LOCK",IF(AND(I13&lt;$N$5,MIN(I$2:I12)&gt;$N$5),"STOP",IF(AND(I13&gt;=$N$4,MAX(I$2:I12)&lt;$N$4),"KTF",""))))</f>
        <v/>
      </c>
      <c r="Q13" s="9">
        <f t="shared" si="9"/>
        <v>0</v>
      </c>
      <c r="R13">
        <f t="shared" ref="R13:R21" si="12">IF(E13=0,"",IF(I13&gt;R12,I13,R12))</f>
        <v>19</v>
      </c>
      <c r="S13">
        <f>IF(S12&lt;&gt;0,S12,IF(R13&gt;=50,-(MIN(I$2:I13)-G14*E14),0))</f>
        <v>0</v>
      </c>
      <c r="T13">
        <f t="shared" si="1"/>
        <v>0</v>
      </c>
      <c r="U13">
        <f t="shared" si="7"/>
        <v>0</v>
      </c>
    </row>
    <row r="14" spans="1:24" x14ac:dyDescent="0.25">
      <c r="A14">
        <v>13</v>
      </c>
      <c r="B14" s="1">
        <v>13</v>
      </c>
      <c r="C14">
        <f>COUNTIF($B$2:B13,B14)</f>
        <v>0</v>
      </c>
      <c r="D14" t="str">
        <f t="shared" si="0"/>
        <v/>
      </c>
      <c r="E14">
        <f t="shared" si="2"/>
        <v>25</v>
      </c>
      <c r="F14">
        <f t="shared" si="3"/>
        <v>1</v>
      </c>
      <c r="G14">
        <f t="shared" si="8"/>
        <v>1</v>
      </c>
      <c r="H14">
        <f t="shared" si="4"/>
        <v>11</v>
      </c>
      <c r="I14">
        <f t="shared" si="5"/>
        <v>30</v>
      </c>
      <c r="J14">
        <f t="shared" si="10"/>
        <v>1</v>
      </c>
      <c r="K14">
        <f t="shared" si="11"/>
        <v>1</v>
      </c>
      <c r="L14" t="str">
        <f>IF(AND(G14=$N$10,F14=-1,U13=0),"PROG",IF(AND(T13=0,I14&lt;(R13-$N$9)),"LOCK",IF(AND(I14&lt;$N$5,MIN(I$2:I13)&gt;$N$5),"STOP",IF(AND(I14&gt;=$N$4,MAX(I$2:I13)&lt;$N$4),"KTF",""))))</f>
        <v/>
      </c>
      <c r="Q14" s="9">
        <f t="shared" si="9"/>
        <v>0</v>
      </c>
      <c r="R14">
        <f t="shared" si="12"/>
        <v>30</v>
      </c>
      <c r="S14">
        <f>IF(S13&lt;&gt;0,S13,IF(R14&gt;=50,-(MIN(I$2:I14)-G15*E15),0))</f>
        <v>0</v>
      </c>
      <c r="T14">
        <f t="shared" si="1"/>
        <v>0</v>
      </c>
      <c r="U14">
        <f t="shared" si="7"/>
        <v>0</v>
      </c>
    </row>
    <row r="15" spans="1:24" x14ac:dyDescent="0.25">
      <c r="A15">
        <v>14</v>
      </c>
      <c r="B15" s="1">
        <v>7</v>
      </c>
      <c r="C15">
        <f>COUNTIF($B$2:B14,B15)</f>
        <v>0</v>
      </c>
      <c r="D15" t="str">
        <f t="shared" si="0"/>
        <v/>
      </c>
      <c r="E15">
        <f t="shared" si="2"/>
        <v>24</v>
      </c>
      <c r="F15">
        <f t="shared" si="3"/>
        <v>1</v>
      </c>
      <c r="G15">
        <f t="shared" si="8"/>
        <v>1</v>
      </c>
      <c r="H15">
        <f t="shared" si="4"/>
        <v>12</v>
      </c>
      <c r="I15">
        <f t="shared" si="5"/>
        <v>42</v>
      </c>
      <c r="J15">
        <f t="shared" si="10"/>
        <v>1</v>
      </c>
      <c r="K15">
        <f t="shared" si="11"/>
        <v>1</v>
      </c>
      <c r="L15" t="str">
        <f>IF(AND(G15=$N$10,F15=-1,U14=0),"PROG",IF(AND(T14=0,I15&lt;(R14-$N$9)),"LOCK",IF(AND(I15&lt;$N$5,MIN(I$2:I14)&gt;$N$5),"STOP",IF(AND(I15&gt;=$N$4,MAX(I$2:I14)&lt;$N$4),"KTF",""))))</f>
        <v/>
      </c>
      <c r="Q15" s="9">
        <f t="shared" si="9"/>
        <v>0</v>
      </c>
      <c r="R15">
        <f t="shared" si="12"/>
        <v>42</v>
      </c>
      <c r="S15">
        <f>IF(S14&lt;&gt;0,S14,IF(R15&gt;=50,-(MIN(I$2:I15)-G16*E16),0))</f>
        <v>0</v>
      </c>
      <c r="T15">
        <f t="shared" si="1"/>
        <v>0</v>
      </c>
      <c r="U15">
        <f t="shared" si="7"/>
        <v>0</v>
      </c>
    </row>
    <row r="16" spans="1:24" x14ac:dyDescent="0.25">
      <c r="A16">
        <v>15</v>
      </c>
      <c r="B16" s="1">
        <v>26</v>
      </c>
      <c r="C16">
        <f>COUNTIF($B$2:B15,B16)</f>
        <v>1</v>
      </c>
      <c r="D16" t="str">
        <f t="shared" si="0"/>
        <v>R</v>
      </c>
      <c r="E16">
        <f t="shared" si="2"/>
        <v>24</v>
      </c>
      <c r="F16">
        <f t="shared" si="3"/>
        <v>-1</v>
      </c>
      <c r="G16">
        <f t="shared" si="8"/>
        <v>1</v>
      </c>
      <c r="H16">
        <f t="shared" si="4"/>
        <v>-24</v>
      </c>
      <c r="I16">
        <f t="shared" si="5"/>
        <v>18</v>
      </c>
      <c r="J16" t="str">
        <f t="shared" si="10"/>
        <v/>
      </c>
      <c r="K16">
        <f t="shared" si="11"/>
        <v>1</v>
      </c>
      <c r="L16" t="str">
        <f>IF(AND(G16=$N$10,F16=-1,U15=0),"PROG",IF(AND(T15=0,I16&lt;(R15-$N$9)),"LOCK",IF(AND(I16&lt;$N$5,MIN(I$2:I15)&gt;$N$5),"STOP",IF(AND(I16&gt;=$N$4,MAX(I$2:I15)&lt;$N$4),"KTF",""))))</f>
        <v/>
      </c>
      <c r="Q16" s="9">
        <f t="shared" si="9"/>
        <v>0</v>
      </c>
      <c r="R16">
        <f t="shared" si="12"/>
        <v>42</v>
      </c>
      <c r="S16">
        <f>IF(S15&lt;&gt;0,S15,IF(R16&gt;=50,-(MIN(I$2:I16)-G17*E17),0))</f>
        <v>0</v>
      </c>
      <c r="T16">
        <f t="shared" si="1"/>
        <v>0</v>
      </c>
      <c r="U16">
        <f t="shared" si="7"/>
        <v>0</v>
      </c>
    </row>
    <row r="17" spans="1:21" x14ac:dyDescent="0.25">
      <c r="A17">
        <v>16</v>
      </c>
      <c r="B17" s="1">
        <v>6</v>
      </c>
      <c r="C17">
        <f>COUNTIF($B$2:B16,B17)</f>
        <v>0</v>
      </c>
      <c r="D17" t="str">
        <f t="shared" si="0"/>
        <v/>
      </c>
      <c r="E17">
        <f t="shared" si="2"/>
        <v>23</v>
      </c>
      <c r="F17">
        <f t="shared" si="3"/>
        <v>1</v>
      </c>
      <c r="G17">
        <f t="shared" si="8"/>
        <v>2</v>
      </c>
      <c r="H17">
        <f t="shared" si="4"/>
        <v>26</v>
      </c>
      <c r="I17">
        <f t="shared" si="5"/>
        <v>44</v>
      </c>
      <c r="J17">
        <f t="shared" si="10"/>
        <v>2</v>
      </c>
      <c r="K17">
        <f t="shared" si="11"/>
        <v>2</v>
      </c>
      <c r="L17" t="str">
        <f>IF(AND(G17=$N$10,F17=-1,U16=0),"PROG",IF(AND(T16=0,I17&lt;(R16-$N$9)),"LOCK",IF(AND(I17&lt;$N$5,MIN(I$2:I16)&gt;$N$5),"STOP",IF(AND(I17&gt;=$N$4,MAX(I$2:I16)&lt;$N$4),"KTF",""))))</f>
        <v/>
      </c>
      <c r="Q17" s="9">
        <f t="shared" si="9"/>
        <v>0</v>
      </c>
      <c r="R17">
        <f t="shared" si="12"/>
        <v>44</v>
      </c>
      <c r="S17">
        <f>IF(S16&lt;&gt;0,S16,IF(R17&gt;=50,-(MIN(I$2:I17)-G18*E18),0))</f>
        <v>0</v>
      </c>
      <c r="T17">
        <f t="shared" si="1"/>
        <v>0</v>
      </c>
      <c r="U17">
        <f t="shared" si="7"/>
        <v>0</v>
      </c>
    </row>
    <row r="18" spans="1:21" x14ac:dyDescent="0.25">
      <c r="A18">
        <v>17</v>
      </c>
      <c r="B18" s="1">
        <v>31</v>
      </c>
      <c r="C18">
        <f>COUNTIF($B$2:B17,B18)</f>
        <v>0</v>
      </c>
      <c r="D18" t="str">
        <f t="shared" si="0"/>
        <v/>
      </c>
      <c r="E18">
        <f t="shared" si="2"/>
        <v>22</v>
      </c>
      <c r="F18">
        <f t="shared" si="3"/>
        <v>1</v>
      </c>
      <c r="G18">
        <f t="shared" si="8"/>
        <v>1</v>
      </c>
      <c r="H18">
        <f t="shared" si="4"/>
        <v>14</v>
      </c>
      <c r="I18">
        <f t="shared" si="5"/>
        <v>58</v>
      </c>
      <c r="J18">
        <f t="shared" si="10"/>
        <v>1</v>
      </c>
      <c r="K18">
        <f t="shared" si="11"/>
        <v>1</v>
      </c>
      <c r="L18" t="str">
        <f>IF(AND(G18=$N$10,F18=-1,U17=0),"PROG",IF(AND(T17=0,I18&lt;(R17-$N$9)),"LOCK",IF(AND(I18&lt;$N$5,MIN(I$2:I17)&gt;$N$5),"STOP",IF(AND(I18&gt;=$N$4,MAX(I$2:I17)&lt;$N$4),"KTF",""))))</f>
        <v>KTF</v>
      </c>
      <c r="Q18" s="9">
        <f t="shared" si="9"/>
        <v>0</v>
      </c>
      <c r="R18">
        <f t="shared" si="12"/>
        <v>58</v>
      </c>
      <c r="S18">
        <f>IF(S17&lt;&gt;0,S17,IF(R18&gt;=50,-(MIN(I$2:I18)-G19*E19),0))</f>
        <v>22</v>
      </c>
      <c r="T18">
        <f t="shared" si="1"/>
        <v>0</v>
      </c>
      <c r="U18">
        <f t="shared" si="7"/>
        <v>0</v>
      </c>
    </row>
    <row r="19" spans="1:21" x14ac:dyDescent="0.25">
      <c r="A19">
        <v>18</v>
      </c>
      <c r="B19" s="1">
        <v>23</v>
      </c>
      <c r="C19">
        <f>COUNTIF($B$2:B18,B19)</f>
        <v>1</v>
      </c>
      <c r="D19" t="str">
        <f t="shared" si="0"/>
        <v>R</v>
      </c>
      <c r="E19">
        <f t="shared" si="2"/>
        <v>22</v>
      </c>
      <c r="F19">
        <f t="shared" si="3"/>
        <v>-1</v>
      </c>
      <c r="G19">
        <f t="shared" si="8"/>
        <v>1</v>
      </c>
      <c r="H19">
        <f t="shared" si="4"/>
        <v>-22</v>
      </c>
      <c r="I19">
        <f t="shared" si="5"/>
        <v>36</v>
      </c>
      <c r="J19" t="str">
        <f t="shared" si="10"/>
        <v/>
      </c>
      <c r="K19">
        <f t="shared" si="11"/>
        <v>1</v>
      </c>
      <c r="L19" t="str">
        <f>IF(AND(G19=$N$10,F19=-1,U18=0),"PROG",IF(AND(T18=0,I19&lt;(R18-$N$9)),"LOCK",IF(AND(I19&lt;$N$5,MIN(I$2:I18)&gt;$N$5),"STOP",IF(AND(I19&gt;=$N$4,MAX(I$2:I18)&lt;$N$4),"KTF",""))))</f>
        <v/>
      </c>
      <c r="Q19" s="9">
        <f t="shared" si="9"/>
        <v>0</v>
      </c>
      <c r="R19">
        <f t="shared" si="12"/>
        <v>58</v>
      </c>
      <c r="S19">
        <f>IF(S18&lt;&gt;0,S18,IF(R19&gt;=50,-(MIN(I$2:I19)-G20*E20),0))</f>
        <v>22</v>
      </c>
      <c r="T19">
        <f t="shared" si="1"/>
        <v>0</v>
      </c>
      <c r="U19">
        <f t="shared" si="7"/>
        <v>0</v>
      </c>
    </row>
    <row r="20" spans="1:21" x14ac:dyDescent="0.25">
      <c r="A20">
        <v>19</v>
      </c>
      <c r="B20" s="1">
        <v>10</v>
      </c>
      <c r="C20">
        <f>COUNTIF($B$2:B19,B20)</f>
        <v>0</v>
      </c>
      <c r="D20" t="str">
        <f t="shared" si="0"/>
        <v/>
      </c>
      <c r="E20">
        <f t="shared" si="2"/>
        <v>21</v>
      </c>
      <c r="F20">
        <f t="shared" si="3"/>
        <v>1</v>
      </c>
      <c r="G20">
        <f t="shared" si="8"/>
        <v>2</v>
      </c>
      <c r="H20">
        <f t="shared" si="4"/>
        <v>30</v>
      </c>
      <c r="I20">
        <f t="shared" si="5"/>
        <v>66</v>
      </c>
      <c r="J20">
        <f t="shared" si="10"/>
        <v>2</v>
      </c>
      <c r="K20">
        <f t="shared" si="11"/>
        <v>2</v>
      </c>
      <c r="L20" t="str">
        <f>IF(AND(G20=$N$10,F20=-1,U19=0),"PROG",IF(AND(T19=0,I20&lt;(R19-$N$9)),"LOCK",IF(AND(I20&lt;$N$5,MIN(I$2:I19)&gt;$N$5),"STOP",IF(AND(I20&gt;=$N$4,MAX(I$2:I19)&lt;$N$4),"KTF",""))))</f>
        <v/>
      </c>
      <c r="Q20" s="9">
        <f t="shared" si="9"/>
        <v>0</v>
      </c>
      <c r="R20">
        <f t="shared" si="12"/>
        <v>66</v>
      </c>
      <c r="S20">
        <f>IF(S19&lt;&gt;0,S19,IF(R20&gt;=50,-(MIN(I$2:I20)-G21*E21),0))</f>
        <v>22</v>
      </c>
      <c r="T20">
        <f t="shared" si="1"/>
        <v>0</v>
      </c>
      <c r="U20">
        <f t="shared" si="7"/>
        <v>0</v>
      </c>
    </row>
    <row r="21" spans="1:21" x14ac:dyDescent="0.25">
      <c r="A21">
        <v>20</v>
      </c>
      <c r="B21" s="1">
        <v>12</v>
      </c>
      <c r="C21">
        <f>COUNTIF($B$2:B20,B21)</f>
        <v>0</v>
      </c>
      <c r="D21" t="str">
        <f t="shared" si="0"/>
        <v/>
      </c>
      <c r="E21">
        <f t="shared" si="2"/>
        <v>20</v>
      </c>
      <c r="F21">
        <f t="shared" si="3"/>
        <v>1</v>
      </c>
      <c r="G21">
        <f t="shared" si="8"/>
        <v>1</v>
      </c>
      <c r="H21">
        <f t="shared" si="4"/>
        <v>16</v>
      </c>
      <c r="I21">
        <f t="shared" si="5"/>
        <v>82</v>
      </c>
      <c r="J21">
        <f t="shared" si="10"/>
        <v>1</v>
      </c>
      <c r="K21">
        <f t="shared" si="11"/>
        <v>1</v>
      </c>
      <c r="L21" t="str">
        <f>IF(AND(G21=$N$10,F21=-1,U20=0),"PROG",IF(AND(T20=0,I21&lt;(R20-$N$9)),"LOCK",IF(AND(I21&lt;$N$5,MIN(I$2:I20)&gt;$N$5),"STOP",IF(AND(I21&gt;=$N$4,MAX(I$2:I20)&lt;$N$4),"KTF",""))))</f>
        <v/>
      </c>
      <c r="Q21" s="9">
        <f t="shared" si="9"/>
        <v>0</v>
      </c>
      <c r="R21">
        <f t="shared" si="12"/>
        <v>82</v>
      </c>
      <c r="S21">
        <f>IF(S20&lt;&gt;0,S20,IF(R21&gt;=50,-(MIN(I$2:I21)-G22*E22),0))</f>
        <v>22</v>
      </c>
      <c r="T21">
        <f t="shared" si="1"/>
        <v>0</v>
      </c>
      <c r="U21">
        <f t="shared" si="7"/>
        <v>0</v>
      </c>
    </row>
    <row r="22" spans="1:21" x14ac:dyDescent="0.25">
      <c r="A22">
        <v>21</v>
      </c>
      <c r="B22" s="1">
        <v>4</v>
      </c>
      <c r="C22">
        <f>COUNTIF($B$2:B21,B22)</f>
        <v>0</v>
      </c>
      <c r="D22" t="str">
        <f t="shared" si="0"/>
        <v/>
      </c>
      <c r="E22">
        <f t="shared" si="2"/>
        <v>19</v>
      </c>
      <c r="F22">
        <f t="shared" si="3"/>
        <v>1</v>
      </c>
      <c r="G22">
        <f t="shared" si="8"/>
        <v>1</v>
      </c>
      <c r="H22">
        <f t="shared" si="4"/>
        <v>17</v>
      </c>
      <c r="I22">
        <f t="shared" si="5"/>
        <v>99</v>
      </c>
      <c r="J22">
        <f t="shared" si="10"/>
        <v>1</v>
      </c>
      <c r="K22">
        <f t="shared" si="11"/>
        <v>1</v>
      </c>
      <c r="L22" t="str">
        <f>IF(AND(G22=$N$10,F22=-1,U21=0),"PROG",IF(AND(T21=0,I22&lt;(R21-$N$9)),"LOCK",IF(AND(I22&lt;$N$5,MIN(I$2:I21)&gt;$N$5),"STOP",IF(AND(I22&gt;=$N$4,MAX(I$2:I21)&lt;$N$4),"KTF",""))))</f>
        <v/>
      </c>
      <c r="Q22" s="9">
        <f t="shared" si="9"/>
        <v>0</v>
      </c>
    </row>
    <row r="23" spans="1:21" x14ac:dyDescent="0.25">
      <c r="A23">
        <v>22</v>
      </c>
      <c r="B23" s="1">
        <v>0</v>
      </c>
      <c r="C23">
        <f>COUNTIF($B$2:B22,B23)</f>
        <v>1</v>
      </c>
      <c r="D23" t="str">
        <f t="shared" si="0"/>
        <v>R</v>
      </c>
      <c r="E23">
        <f t="shared" si="2"/>
        <v>19</v>
      </c>
      <c r="F23">
        <f t="shared" si="3"/>
        <v>-1</v>
      </c>
      <c r="G23">
        <f t="shared" si="8"/>
        <v>1</v>
      </c>
      <c r="H23">
        <f t="shared" si="4"/>
        <v>-19</v>
      </c>
      <c r="I23">
        <f t="shared" si="5"/>
        <v>80</v>
      </c>
      <c r="J23" t="str">
        <f t="shared" si="10"/>
        <v/>
      </c>
      <c r="K23">
        <f t="shared" si="11"/>
        <v>1</v>
      </c>
      <c r="L23" t="str">
        <f>IF(AND(G23=$N$10,F23=-1,U24=0),"PROG",IF(AND(T24=0,I23&lt;(R24-$N$9)),"LOCK",IF(AND(I23&lt;$N$5,MIN(I$2:I22)&gt;$N$5),"STOP",IF(AND(I23&gt;=$N$4,MAX(I$2:I22)&lt;$N$4),"KTF",""))))</f>
        <v/>
      </c>
      <c r="Q23" s="9">
        <f t="shared" si="9"/>
        <v>0</v>
      </c>
    </row>
    <row r="24" spans="1:21" x14ac:dyDescent="0.25">
      <c r="A24">
        <v>23</v>
      </c>
      <c r="B24" s="1">
        <v>15</v>
      </c>
      <c r="C24">
        <f>COUNTIF($B$2:B23,B24)</f>
        <v>0</v>
      </c>
      <c r="D24" t="str">
        <f t="shared" si="0"/>
        <v/>
      </c>
      <c r="E24">
        <f t="shared" si="2"/>
        <v>18</v>
      </c>
      <c r="F24">
        <f t="shared" si="3"/>
        <v>1</v>
      </c>
      <c r="G24">
        <f t="shared" si="8"/>
        <v>2</v>
      </c>
      <c r="H24">
        <f t="shared" si="4"/>
        <v>36</v>
      </c>
      <c r="I24">
        <f t="shared" si="5"/>
        <v>116</v>
      </c>
      <c r="J24">
        <f t="shared" si="10"/>
        <v>2</v>
      </c>
      <c r="K24">
        <f t="shared" si="11"/>
        <v>2</v>
      </c>
      <c r="L24" t="str">
        <f>IF(AND(G24=$N$10,F24=-1,U25=0),"PROG",IF(AND(T25=0,I24&lt;(R25-$N$9)),"LOCK",IF(AND(I24&lt;$N$5,MIN(I$2:I23)&gt;$N$5),"STOP",IF(AND(I24&gt;=$N$4,MAX(I$2:I23)&lt;$N$4),"KTF",""))))</f>
        <v/>
      </c>
      <c r="P24" t="s">
        <v>25</v>
      </c>
      <c r="Q24" s="9">
        <f t="shared" si="9"/>
        <v>0</v>
      </c>
      <c r="R24">
        <f>IF(E22=0,"",IF(I22&gt;R21,I22,R21))</f>
        <v>99</v>
      </c>
      <c r="S24">
        <f>IF(S21&lt;&gt;0,S21,IF(R24&gt;=50,-(MIN(I$2:I22)-G23*E23),0))</f>
        <v>22</v>
      </c>
      <c r="T24">
        <f>IF(T21=1,1,IF(L22="LOCK",1,0))</f>
        <v>0</v>
      </c>
      <c r="U24">
        <f>IF(U21=1,1,IF(L22="PROG",1,0))</f>
        <v>0</v>
      </c>
    </row>
    <row r="25" spans="1:21" x14ac:dyDescent="0.25">
      <c r="A25">
        <v>24</v>
      </c>
      <c r="B25" s="1">
        <v>14</v>
      </c>
      <c r="C25">
        <f>COUNTIF($B$2:B24,B25)</f>
        <v>1</v>
      </c>
      <c r="D25" t="str">
        <f t="shared" si="0"/>
        <v>R</v>
      </c>
      <c r="E25">
        <f t="shared" si="2"/>
        <v>18</v>
      </c>
      <c r="F25">
        <f t="shared" si="3"/>
        <v>-1</v>
      </c>
      <c r="G25">
        <f t="shared" si="8"/>
        <v>1</v>
      </c>
      <c r="H25">
        <f t="shared" si="4"/>
        <v>-18</v>
      </c>
      <c r="I25">
        <f t="shared" si="5"/>
        <v>98</v>
      </c>
      <c r="J25" t="str">
        <f t="shared" si="10"/>
        <v/>
      </c>
      <c r="K25">
        <f t="shared" si="11"/>
        <v>1</v>
      </c>
      <c r="L25" t="str">
        <f>IF(AND(G25=$N$10,F25=-1,U26=0),"PROG",IF(AND(T26=0,I25&lt;(R26-$N$9)),"LOCK",IF(AND(I25&lt;$N$5,MIN(I$2:I24)&gt;$N$5),"STOP",IF(AND(I25&gt;=$N$4,MAX(I$2:I24)&lt;$N$4),"KTF",""))))</f>
        <v/>
      </c>
      <c r="Q25" s="9">
        <f t="shared" si="9"/>
        <v>0</v>
      </c>
      <c r="R25">
        <f t="shared" ref="R25:R88" si="13">IF(E23=0,"",IF(I23&gt;R24,I23,R24))</f>
        <v>99</v>
      </c>
      <c r="S25">
        <f>IF(S24&lt;&gt;0,S24,IF(R25&gt;=50,-(MIN(I$2:I23)-G24*E24),0))</f>
        <v>22</v>
      </c>
      <c r="T25">
        <f t="shared" ref="T25:T88" si="14">IF(T24=1,1,IF(L23="LOCK",1,0))</f>
        <v>0</v>
      </c>
      <c r="U25">
        <f t="shared" ref="U25:U88" si="15">IF(U24=1,1,IF(L23="PROG",1,0))</f>
        <v>0</v>
      </c>
    </row>
    <row r="26" spans="1:21" x14ac:dyDescent="0.25">
      <c r="A26">
        <v>25</v>
      </c>
      <c r="B26" s="1">
        <v>6</v>
      </c>
      <c r="C26">
        <f>COUNTIF($B$2:B25,B26)</f>
        <v>1</v>
      </c>
      <c r="D26" t="str">
        <f t="shared" si="0"/>
        <v>R</v>
      </c>
      <c r="E26">
        <f t="shared" si="2"/>
        <v>18</v>
      </c>
      <c r="F26">
        <f t="shared" si="3"/>
        <v>-1</v>
      </c>
      <c r="G26">
        <f t="shared" si="8"/>
        <v>2</v>
      </c>
      <c r="H26">
        <f t="shared" si="4"/>
        <v>-36</v>
      </c>
      <c r="I26">
        <f t="shared" si="5"/>
        <v>62</v>
      </c>
      <c r="J26" t="str">
        <f t="shared" si="10"/>
        <v/>
      </c>
      <c r="K26">
        <f t="shared" si="11"/>
        <v>2</v>
      </c>
      <c r="L26" t="str">
        <f>IF(AND(G26=$N$10,F26=-1,U27=0),"PROG",IF(AND(T27=0,I26&lt;(R27-$N$9)),"LOCK",IF(AND(I26&lt;$N$5,MIN(I$2:I25)&gt;$N$5),"STOP",IF(AND(I26&gt;=$N$4,MAX(I$2:I25)&lt;$N$4),"KTF",""))))</f>
        <v/>
      </c>
      <c r="Q26" s="9">
        <f t="shared" si="9"/>
        <v>0</v>
      </c>
      <c r="R26">
        <f t="shared" si="13"/>
        <v>116</v>
      </c>
      <c r="S26">
        <f>IF(S25&lt;&gt;0,S25,IF(R26&gt;=50,-(MIN(I$2:I24)-G25*E25),0))</f>
        <v>22</v>
      </c>
      <c r="T26">
        <f t="shared" si="14"/>
        <v>0</v>
      </c>
      <c r="U26">
        <f t="shared" si="15"/>
        <v>0</v>
      </c>
    </row>
    <row r="27" spans="1:21" x14ac:dyDescent="0.25">
      <c r="A27">
        <v>26</v>
      </c>
      <c r="B27" s="1">
        <v>15</v>
      </c>
      <c r="C27">
        <f>COUNTIF($B$2:B26,B27)</f>
        <v>1</v>
      </c>
      <c r="D27" t="str">
        <f t="shared" si="0"/>
        <v>R</v>
      </c>
      <c r="E27">
        <f t="shared" si="2"/>
        <v>18</v>
      </c>
      <c r="F27">
        <f t="shared" si="3"/>
        <v>-1</v>
      </c>
      <c r="G27">
        <f t="shared" si="8"/>
        <v>3</v>
      </c>
      <c r="H27">
        <f t="shared" si="4"/>
        <v>-54</v>
      </c>
      <c r="I27">
        <f t="shared" si="5"/>
        <v>8</v>
      </c>
      <c r="J27" t="str">
        <f t="shared" si="10"/>
        <v/>
      </c>
      <c r="K27">
        <f t="shared" si="11"/>
        <v>3</v>
      </c>
      <c r="L27" t="str">
        <f>IF(AND(G27=$N$10,F27=-1,U28=0),"PROG",IF(AND(T28=0,I27&lt;(R28-$N$9)),"LOCK",IF(AND(I27&lt;$N$5,MIN(I$2:I26)&gt;$N$5),"STOP",IF(AND(I27&gt;=$N$4,MAX(I$2:I26)&lt;$N$4),"KTF",""))))</f>
        <v>LOCK</v>
      </c>
      <c r="Q27" s="9">
        <f t="shared" si="9"/>
        <v>0</v>
      </c>
      <c r="R27">
        <f t="shared" si="13"/>
        <v>116</v>
      </c>
      <c r="S27">
        <f>IF(S26&lt;&gt;0,S26,IF(R27&gt;=50,-(MIN(I$2:I25)-G26*E26),0))</f>
        <v>22</v>
      </c>
      <c r="T27">
        <f t="shared" si="14"/>
        <v>0</v>
      </c>
      <c r="U27">
        <f t="shared" si="15"/>
        <v>0</v>
      </c>
    </row>
    <row r="28" spans="1:21" x14ac:dyDescent="0.25">
      <c r="A28">
        <v>27</v>
      </c>
      <c r="B28" s="1">
        <v>33</v>
      </c>
      <c r="C28">
        <f>COUNTIF($B$2:B27,B28)</f>
        <v>0</v>
      </c>
      <c r="D28" t="str">
        <f t="shared" si="0"/>
        <v/>
      </c>
      <c r="E28">
        <f t="shared" si="2"/>
        <v>17</v>
      </c>
      <c r="F28">
        <f t="shared" si="3"/>
        <v>1</v>
      </c>
      <c r="G28">
        <f t="shared" si="8"/>
        <v>4</v>
      </c>
      <c r="H28">
        <f t="shared" si="4"/>
        <v>76</v>
      </c>
      <c r="I28">
        <f t="shared" si="5"/>
        <v>84</v>
      </c>
      <c r="J28">
        <f t="shared" si="10"/>
        <v>4</v>
      </c>
      <c r="K28">
        <f t="shared" si="11"/>
        <v>4</v>
      </c>
      <c r="L28" t="str">
        <f>IF(AND(G28=$N$10,F28=-1,U29=0),"PROG",IF(AND(T29=0,I28&lt;(R29-$N$9)),"LOCK",IF(AND(I28&lt;$N$5,MIN(I$2:I27)&gt;$N$5),"STOP",IF(AND(I28&gt;=$N$4,MAX(I$2:I27)&lt;$N$4),"KTF",""))))</f>
        <v/>
      </c>
      <c r="Q28" s="9">
        <f t="shared" si="9"/>
        <v>0</v>
      </c>
      <c r="R28">
        <f t="shared" si="13"/>
        <v>116</v>
      </c>
      <c r="S28">
        <f>IF(S27&lt;&gt;0,S27,IF(R28&gt;=50,-(MIN(I$2:I26)-G27*E27),0))</f>
        <v>22</v>
      </c>
      <c r="T28">
        <f t="shared" si="14"/>
        <v>0</v>
      </c>
      <c r="U28">
        <f t="shared" si="15"/>
        <v>0</v>
      </c>
    </row>
    <row r="29" spans="1:21" x14ac:dyDescent="0.25">
      <c r="A29">
        <v>28</v>
      </c>
      <c r="B29" s="1">
        <v>10</v>
      </c>
      <c r="C29">
        <f>COUNTIF($B$2:B28,B29)</f>
        <v>1</v>
      </c>
      <c r="D29" t="str">
        <f t="shared" si="0"/>
        <v>R</v>
      </c>
      <c r="E29">
        <f t="shared" si="2"/>
        <v>17</v>
      </c>
      <c r="F29">
        <f t="shared" si="3"/>
        <v>-1</v>
      </c>
      <c r="G29">
        <f t="shared" si="8"/>
        <v>3</v>
      </c>
      <c r="H29">
        <f t="shared" si="4"/>
        <v>-51</v>
      </c>
      <c r="I29">
        <f t="shared" si="5"/>
        <v>33</v>
      </c>
      <c r="J29" t="str">
        <f t="shared" si="10"/>
        <v/>
      </c>
      <c r="K29">
        <f t="shared" si="11"/>
        <v>1</v>
      </c>
      <c r="L29" t="str">
        <f>IF(AND(G29=$N$10,F29=-1,U30=0),"PROG",IF(AND(T30=0,I29&lt;(R30-$N$9)),"LOCK",IF(AND(I29&lt;$N$5,MIN(I$2:I28)&gt;$N$5),"STOP",IF(AND(I29&gt;=$N$4,MAX(I$2:I28)&lt;$N$4),"KTF",""))))</f>
        <v/>
      </c>
      <c r="Q29" s="9">
        <f t="shared" si="9"/>
        <v>0</v>
      </c>
      <c r="R29">
        <f t="shared" si="13"/>
        <v>116</v>
      </c>
      <c r="S29">
        <f>IF(S28&lt;&gt;0,S28,IF(R29&gt;=50,-(MIN(I$2:I27)-G28*E28),0))</f>
        <v>22</v>
      </c>
      <c r="T29">
        <f t="shared" si="14"/>
        <v>1</v>
      </c>
      <c r="U29">
        <f t="shared" si="15"/>
        <v>0</v>
      </c>
    </row>
    <row r="30" spans="1:21" x14ac:dyDescent="0.25">
      <c r="A30">
        <v>29</v>
      </c>
      <c r="B30" s="1">
        <v>31</v>
      </c>
      <c r="C30">
        <f>COUNTIF($B$2:B29,B30)</f>
        <v>1</v>
      </c>
      <c r="D30" t="str">
        <f t="shared" si="0"/>
        <v>R</v>
      </c>
      <c r="E30">
        <f t="shared" si="2"/>
        <v>17</v>
      </c>
      <c r="F30">
        <f t="shared" si="3"/>
        <v>-1</v>
      </c>
      <c r="G30">
        <f t="shared" si="8"/>
        <v>4</v>
      </c>
      <c r="H30">
        <f t="shared" si="4"/>
        <v>-68</v>
      </c>
      <c r="I30">
        <f t="shared" si="5"/>
        <v>-35</v>
      </c>
      <c r="J30" t="str">
        <f t="shared" si="10"/>
        <v/>
      </c>
      <c r="K30">
        <f t="shared" si="11"/>
        <v>2</v>
      </c>
      <c r="L30" t="str">
        <f>IF(AND(G30=$N$10,F30=-1,U31=0),"PROG",IF(AND(T31=0,I30&lt;(R31-$N$9)),"LOCK",IF(AND(I30&lt;$N$5,MIN(I$2:I29)&gt;$N$5),"STOP",IF(AND(I30&gt;=$N$4,MAX(I$2:I29)&lt;$N$4),"KTF",""))))</f>
        <v/>
      </c>
      <c r="Q30" s="9">
        <f t="shared" si="9"/>
        <v>-35</v>
      </c>
      <c r="R30">
        <f t="shared" si="13"/>
        <v>116</v>
      </c>
      <c r="S30">
        <f>IF(S29&lt;&gt;0,S29,IF(R30&gt;=50,-(MIN(I$2:I28)-G29*E29),0))</f>
        <v>22</v>
      </c>
      <c r="T30">
        <f t="shared" si="14"/>
        <v>1</v>
      </c>
      <c r="U30">
        <f t="shared" si="15"/>
        <v>0</v>
      </c>
    </row>
    <row r="31" spans="1:21" x14ac:dyDescent="0.25">
      <c r="A31">
        <v>30</v>
      </c>
      <c r="B31" s="1">
        <v>21</v>
      </c>
      <c r="C31">
        <f>COUNTIF($B$2:B30,B31)</f>
        <v>0</v>
      </c>
      <c r="D31" t="str">
        <f t="shared" si="0"/>
        <v/>
      </c>
      <c r="E31">
        <f t="shared" si="2"/>
        <v>16</v>
      </c>
      <c r="F31">
        <f t="shared" si="3"/>
        <v>1</v>
      </c>
      <c r="G31">
        <f t="shared" si="8"/>
        <v>5</v>
      </c>
      <c r="H31">
        <f t="shared" si="4"/>
        <v>100</v>
      </c>
      <c r="I31">
        <f t="shared" si="5"/>
        <v>65</v>
      </c>
      <c r="J31">
        <f t="shared" si="10"/>
        <v>3</v>
      </c>
      <c r="K31">
        <f t="shared" si="11"/>
        <v>3</v>
      </c>
      <c r="L31" t="str">
        <f>IF(AND(G31=$N$10,F31=-1,U32=0),"PROG",IF(AND(T32=0,I31&lt;(R32-$N$9)),"LOCK",IF(AND(I31&lt;$N$5,MIN(I$2:I30)&gt;$N$5),"STOP",IF(AND(I31&gt;=$N$4,MAX(I$2:I30)&lt;$N$4),"KTF",""))))</f>
        <v/>
      </c>
      <c r="Q31" s="9">
        <f t="shared" si="9"/>
        <v>-35</v>
      </c>
      <c r="R31">
        <f t="shared" si="13"/>
        <v>116</v>
      </c>
      <c r="S31">
        <f>IF(S30&lt;&gt;0,S30,IF(R31&gt;=50,-(MIN(I$2:I29)-G30*E30),0))</f>
        <v>22</v>
      </c>
      <c r="T31">
        <f t="shared" si="14"/>
        <v>1</v>
      </c>
      <c r="U31">
        <f t="shared" si="15"/>
        <v>0</v>
      </c>
    </row>
    <row r="32" spans="1:21" x14ac:dyDescent="0.25">
      <c r="A32">
        <v>31</v>
      </c>
      <c r="B32" s="1">
        <v>36</v>
      </c>
      <c r="C32">
        <f>COUNTIF($B$2:B31,B32)</f>
        <v>1</v>
      </c>
      <c r="D32" t="str">
        <f t="shared" si="0"/>
        <v>R</v>
      </c>
      <c r="E32">
        <f t="shared" si="2"/>
        <v>16</v>
      </c>
      <c r="F32">
        <f t="shared" si="3"/>
        <v>-1</v>
      </c>
      <c r="G32">
        <f t="shared" si="8"/>
        <v>4</v>
      </c>
      <c r="H32">
        <f t="shared" si="4"/>
        <v>-64</v>
      </c>
      <c r="I32">
        <f t="shared" si="5"/>
        <v>1</v>
      </c>
      <c r="J32" t="str">
        <f t="shared" si="10"/>
        <v/>
      </c>
      <c r="K32">
        <f t="shared" si="11"/>
        <v>1</v>
      </c>
      <c r="L32" t="str">
        <f>IF(AND(G32=$N$10,F32=-1,U33=0),"PROG",IF(AND(T33=0,I32&lt;(R33-$N$9)),"LOCK",IF(AND(I32&lt;$N$5,MIN(I$2:I31)&gt;$N$5),"STOP",IF(AND(I32&gt;=$N$4,MAX(I$2:I31)&lt;$N$4),"KTF",""))))</f>
        <v/>
      </c>
      <c r="Q32" s="9">
        <f t="shared" si="9"/>
        <v>-35</v>
      </c>
      <c r="R32">
        <f t="shared" si="13"/>
        <v>116</v>
      </c>
      <c r="S32">
        <f>IF(S31&lt;&gt;0,S31,IF(R32&gt;=50,-(MIN(I$2:I30)-G31*E31),0))</f>
        <v>22</v>
      </c>
      <c r="T32">
        <f t="shared" si="14"/>
        <v>1</v>
      </c>
      <c r="U32">
        <f t="shared" si="15"/>
        <v>0</v>
      </c>
    </row>
    <row r="33" spans="1:21" x14ac:dyDescent="0.25">
      <c r="A33">
        <v>32</v>
      </c>
      <c r="B33" s="1">
        <v>21</v>
      </c>
      <c r="C33">
        <f>COUNTIF($B$2:B32,B33)</f>
        <v>1</v>
      </c>
      <c r="D33" t="str">
        <f t="shared" si="0"/>
        <v>R</v>
      </c>
      <c r="E33">
        <f t="shared" si="2"/>
        <v>16</v>
      </c>
      <c r="F33">
        <f t="shared" si="3"/>
        <v>-1</v>
      </c>
      <c r="G33">
        <f t="shared" si="8"/>
        <v>5</v>
      </c>
      <c r="H33">
        <f t="shared" si="4"/>
        <v>-80</v>
      </c>
      <c r="I33">
        <f t="shared" si="5"/>
        <v>-79</v>
      </c>
      <c r="J33" t="str">
        <f t="shared" si="10"/>
        <v/>
      </c>
      <c r="K33">
        <f t="shared" si="11"/>
        <v>2</v>
      </c>
      <c r="L33" t="str">
        <f>IF(AND(G33=$N$10,F33=-1,U34=0),"PROG",IF(AND(T34=0,I33&lt;(R34-$N$9)),"LOCK",IF(AND(I33&lt;$N$5,MIN(I$2:I32)&gt;$N$5),"STOP",IF(AND(I33&gt;=$N$4,MAX(I$2:I32)&lt;$N$4),"KTF",""))))</f>
        <v/>
      </c>
      <c r="Q33" s="9">
        <f t="shared" si="9"/>
        <v>-79</v>
      </c>
      <c r="R33">
        <f t="shared" si="13"/>
        <v>116</v>
      </c>
      <c r="S33">
        <f>IF(S32&lt;&gt;0,S32,IF(R33&gt;=50,-(MIN(I$2:I31)-G32*E32),0))</f>
        <v>22</v>
      </c>
      <c r="T33">
        <f t="shared" si="14"/>
        <v>1</v>
      </c>
      <c r="U33">
        <f t="shared" si="15"/>
        <v>0</v>
      </c>
    </row>
    <row r="34" spans="1:21" x14ac:dyDescent="0.25">
      <c r="A34">
        <v>33</v>
      </c>
      <c r="B34" s="1">
        <v>3</v>
      </c>
      <c r="C34">
        <f>COUNTIF($B$2:B33,B34)</f>
        <v>0</v>
      </c>
      <c r="D34" t="str">
        <f t="shared" si="0"/>
        <v/>
      </c>
      <c r="E34">
        <f t="shared" si="2"/>
        <v>15</v>
      </c>
      <c r="F34">
        <f t="shared" si="3"/>
        <v>1</v>
      </c>
      <c r="G34">
        <f t="shared" si="8"/>
        <v>6</v>
      </c>
      <c r="H34">
        <f t="shared" si="4"/>
        <v>126</v>
      </c>
      <c r="I34">
        <f t="shared" si="5"/>
        <v>47</v>
      </c>
      <c r="J34">
        <f t="shared" si="10"/>
        <v>3</v>
      </c>
      <c r="K34">
        <f t="shared" si="11"/>
        <v>3</v>
      </c>
      <c r="L34" t="str">
        <f>IF(AND(G34=$N$10,F34=-1,U35=0),"PROG",IF(AND(T35=0,I34&lt;(R35-$N$9)),"LOCK",IF(AND(I34&lt;$N$5,MIN(I$2:I33)&gt;$N$5),"STOP",IF(AND(I34&gt;=$N$4,MAX(I$2:I33)&lt;$N$4),"KTF",""))))</f>
        <v/>
      </c>
      <c r="Q34" s="9">
        <f t="shared" si="9"/>
        <v>-79</v>
      </c>
      <c r="R34">
        <f t="shared" si="13"/>
        <v>116</v>
      </c>
      <c r="S34">
        <f>IF(S33&lt;&gt;0,S33,IF(R34&gt;=50,-(MIN(I$2:I32)-G33*E33),0))</f>
        <v>22</v>
      </c>
      <c r="T34">
        <f t="shared" si="14"/>
        <v>1</v>
      </c>
      <c r="U34">
        <f t="shared" si="15"/>
        <v>0</v>
      </c>
    </row>
    <row r="35" spans="1:21" x14ac:dyDescent="0.25">
      <c r="A35">
        <v>34</v>
      </c>
      <c r="B35" s="1">
        <v>2</v>
      </c>
      <c r="C35">
        <f>COUNTIF($B$2:B34,B35)</f>
        <v>1</v>
      </c>
      <c r="D35" t="str">
        <f t="shared" si="0"/>
        <v>R</v>
      </c>
      <c r="E35">
        <f t="shared" si="2"/>
        <v>15</v>
      </c>
      <c r="F35">
        <f t="shared" si="3"/>
        <v>-1</v>
      </c>
      <c r="G35">
        <f t="shared" si="8"/>
        <v>5</v>
      </c>
      <c r="H35">
        <f t="shared" si="4"/>
        <v>-75</v>
      </c>
      <c r="I35">
        <f t="shared" si="5"/>
        <v>-28</v>
      </c>
      <c r="J35" t="str">
        <f t="shared" si="10"/>
        <v/>
      </c>
      <c r="K35">
        <f t="shared" si="11"/>
        <v>1</v>
      </c>
      <c r="L35" t="str">
        <f>IF(AND(G35=$N$10,F35=-1,U36=0),"PROG",IF(AND(T36=0,I35&lt;(R36-$N$9)),"LOCK",IF(AND(I35&lt;$N$5,MIN(I$2:I34)&gt;$N$5),"STOP",IF(AND(I35&gt;=$N$4,MAX(I$2:I34)&lt;$N$4),"KTF",""))))</f>
        <v/>
      </c>
      <c r="Q35" s="9">
        <f t="shared" si="9"/>
        <v>-79</v>
      </c>
      <c r="R35">
        <f t="shared" si="13"/>
        <v>116</v>
      </c>
      <c r="S35">
        <f>IF(S34&lt;&gt;0,S34,IF(R35&gt;=50,-(MIN(I$2:I33)-G34*E34),0))</f>
        <v>22</v>
      </c>
      <c r="T35">
        <f t="shared" si="14"/>
        <v>1</v>
      </c>
      <c r="U35">
        <f t="shared" si="15"/>
        <v>0</v>
      </c>
    </row>
    <row r="36" spans="1:21" x14ac:dyDescent="0.25">
      <c r="A36">
        <v>35</v>
      </c>
      <c r="B36" s="1">
        <v>1</v>
      </c>
      <c r="C36">
        <f>COUNTIF($B$2:B35,B36)</f>
        <v>0</v>
      </c>
      <c r="D36" t="str">
        <f t="shared" si="0"/>
        <v/>
      </c>
      <c r="E36">
        <f t="shared" si="2"/>
        <v>14</v>
      </c>
      <c r="F36">
        <f t="shared" si="3"/>
        <v>1</v>
      </c>
      <c r="G36">
        <f t="shared" si="8"/>
        <v>6</v>
      </c>
      <c r="H36">
        <f t="shared" si="4"/>
        <v>132</v>
      </c>
      <c r="I36">
        <f t="shared" si="5"/>
        <v>104</v>
      </c>
      <c r="J36">
        <f t="shared" si="10"/>
        <v>2</v>
      </c>
      <c r="K36">
        <f t="shared" si="11"/>
        <v>2</v>
      </c>
      <c r="L36" t="str">
        <f>IF(AND(G36=$N$10,F36=-1,U37=0),"PROG",IF(AND(T37=0,I36&lt;(R37-$N$9)),"LOCK",IF(AND(I36&lt;$N$5,MIN(I$2:I35)&gt;$N$5),"STOP",IF(AND(I36&gt;=$N$4,MAX(I$2:I35)&lt;$N$4),"KTF",""))))</f>
        <v/>
      </c>
      <c r="Q36" s="9">
        <f t="shared" si="9"/>
        <v>-79</v>
      </c>
      <c r="R36">
        <f t="shared" si="13"/>
        <v>116</v>
      </c>
      <c r="S36">
        <f>IF(S35&lt;&gt;0,S35,IF(R36&gt;=50,-(MIN(I$2:I34)-G35*E35),0))</f>
        <v>22</v>
      </c>
      <c r="T36">
        <f t="shared" si="14"/>
        <v>1</v>
      </c>
      <c r="U36">
        <f t="shared" si="15"/>
        <v>0</v>
      </c>
    </row>
    <row r="37" spans="1:21" x14ac:dyDescent="0.25">
      <c r="A37">
        <v>36</v>
      </c>
      <c r="B37" s="1">
        <v>1</v>
      </c>
      <c r="C37">
        <f>COUNTIF($B$2:B36,B37)</f>
        <v>1</v>
      </c>
      <c r="D37" t="str">
        <f t="shared" si="0"/>
        <v>R</v>
      </c>
      <c r="E37">
        <f t="shared" si="2"/>
        <v>14</v>
      </c>
      <c r="F37">
        <f t="shared" si="3"/>
        <v>-1</v>
      </c>
      <c r="G37">
        <f t="shared" si="8"/>
        <v>5</v>
      </c>
      <c r="H37">
        <f t="shared" si="4"/>
        <v>-70</v>
      </c>
      <c r="I37">
        <f t="shared" si="5"/>
        <v>34</v>
      </c>
      <c r="J37" t="str">
        <f t="shared" si="10"/>
        <v/>
      </c>
      <c r="K37">
        <f t="shared" si="11"/>
        <v>1</v>
      </c>
      <c r="L37" t="str">
        <f>IF(AND(G37=$N$10,F37=-1,U38=0),"PROG",IF(AND(T38=0,I37&lt;(R38-$N$9)),"LOCK",IF(AND(I37&lt;$N$5,MIN(I$2:I36)&gt;$N$5),"STOP",IF(AND(I37&gt;=$N$4,MAX(I$2:I36)&lt;$N$4),"KTF",""))))</f>
        <v/>
      </c>
      <c r="Q37" s="9">
        <f t="shared" si="9"/>
        <v>-79</v>
      </c>
      <c r="R37">
        <f t="shared" si="13"/>
        <v>116</v>
      </c>
      <c r="S37">
        <f>IF(S36&lt;&gt;0,S36,IF(R37&gt;=50,-(MIN(I$2:I35)-G36*E36),0))</f>
        <v>22</v>
      </c>
      <c r="T37">
        <f t="shared" si="14"/>
        <v>1</v>
      </c>
      <c r="U37">
        <f t="shared" si="15"/>
        <v>0</v>
      </c>
    </row>
    <row r="38" spans="1:21" x14ac:dyDescent="0.25">
      <c r="A38">
        <v>37</v>
      </c>
      <c r="B38" s="1">
        <v>25</v>
      </c>
      <c r="C38">
        <f>COUNTIF($B$2:B37,B38)</f>
        <v>0</v>
      </c>
      <c r="D38" t="str">
        <f t="shared" si="0"/>
        <v/>
      </c>
      <c r="E38">
        <f t="shared" si="2"/>
        <v>13</v>
      </c>
      <c r="F38">
        <f t="shared" si="3"/>
        <v>1</v>
      </c>
      <c r="G38">
        <f t="shared" si="8"/>
        <v>6</v>
      </c>
      <c r="H38">
        <f t="shared" si="4"/>
        <v>138</v>
      </c>
      <c r="I38">
        <f t="shared" si="5"/>
        <v>172</v>
      </c>
      <c r="J38">
        <f t="shared" si="10"/>
        <v>2</v>
      </c>
      <c r="K38">
        <f t="shared" si="11"/>
        <v>2</v>
      </c>
      <c r="L38" t="str">
        <f>IF(AND(G38=$N$10,F38=-1,U39=0),"PROG",IF(AND(T39=0,I38&lt;(R39-$N$9)),"LOCK",IF(AND(I38&lt;$N$5,MIN(I$2:I37)&gt;$N$5),"STOP",IF(AND(I38&gt;=$N$4,MAX(I$2:I37)&lt;$N$4),"KTF",""))))</f>
        <v/>
      </c>
      <c r="Q38" s="9">
        <f t="shared" si="9"/>
        <v>-79</v>
      </c>
      <c r="R38">
        <f t="shared" si="13"/>
        <v>116</v>
      </c>
      <c r="S38">
        <f>IF(S37&lt;&gt;0,S37,IF(R38&gt;=50,-(MIN(I$2:I36)-G37*E37),0))</f>
        <v>22</v>
      </c>
      <c r="T38">
        <f t="shared" si="14"/>
        <v>1</v>
      </c>
      <c r="U38">
        <f t="shared" si="15"/>
        <v>0</v>
      </c>
    </row>
    <row r="39" spans="1:21" x14ac:dyDescent="0.25">
      <c r="A39">
        <v>38</v>
      </c>
      <c r="B39" s="1">
        <v>29</v>
      </c>
      <c r="C39">
        <f>COUNTIF($B$2:B38,B39)</f>
        <v>0</v>
      </c>
      <c r="D39" t="str">
        <f t="shared" si="0"/>
        <v/>
      </c>
      <c r="E39">
        <f t="shared" si="2"/>
        <v>12</v>
      </c>
      <c r="F39">
        <f t="shared" si="3"/>
        <v>1</v>
      </c>
      <c r="G39">
        <f t="shared" si="8"/>
        <v>5</v>
      </c>
      <c r="H39">
        <f t="shared" si="4"/>
        <v>120</v>
      </c>
      <c r="I39">
        <f t="shared" si="5"/>
        <v>292</v>
      </c>
      <c r="J39">
        <f t="shared" si="10"/>
        <v>1</v>
      </c>
      <c r="K39">
        <f t="shared" si="11"/>
        <v>1</v>
      </c>
      <c r="L39" t="str">
        <f>IF(AND(G39=$N$10,F39=-1,U40=0),"PROG",IF(AND(T40=0,I39&lt;(R40-$N$9)),"LOCK",IF(AND(I39&lt;$N$5,MIN(I$2:I38)&gt;$N$5),"STOP",IF(AND(I39&gt;=$N$4,MAX(I$2:I38)&lt;$N$4),"KTF",""))))</f>
        <v/>
      </c>
      <c r="Q39" s="9">
        <f t="shared" si="9"/>
        <v>-79</v>
      </c>
      <c r="R39">
        <f t="shared" si="13"/>
        <v>116</v>
      </c>
      <c r="S39">
        <f>IF(S38&lt;&gt;0,S38,IF(R39&gt;=50,-(MIN(I$2:I37)-G38*E38),0))</f>
        <v>22</v>
      </c>
      <c r="T39">
        <f t="shared" si="14"/>
        <v>1</v>
      </c>
      <c r="U39">
        <f t="shared" si="15"/>
        <v>0</v>
      </c>
    </row>
    <row r="40" spans="1:21" x14ac:dyDescent="0.25">
      <c r="A40">
        <v>39</v>
      </c>
      <c r="B40" s="1">
        <v>18</v>
      </c>
      <c r="C40">
        <f>COUNTIF($B$2:B39,B40)</f>
        <v>0</v>
      </c>
      <c r="D40" t="str">
        <f t="shared" si="0"/>
        <v/>
      </c>
      <c r="E40">
        <f t="shared" si="2"/>
        <v>11</v>
      </c>
      <c r="F40">
        <f t="shared" si="3"/>
        <v>1</v>
      </c>
      <c r="G40">
        <f t="shared" si="8"/>
        <v>4</v>
      </c>
      <c r="H40">
        <f t="shared" si="4"/>
        <v>100</v>
      </c>
      <c r="I40">
        <f t="shared" si="5"/>
        <v>392</v>
      </c>
      <c r="J40">
        <f t="shared" si="10"/>
        <v>1</v>
      </c>
      <c r="K40">
        <f t="shared" si="11"/>
        <v>1</v>
      </c>
      <c r="L40" t="str">
        <f>IF(AND(G40=$N$10,F40=-1,U41=0),"PROG",IF(AND(T41=0,I40&lt;(R41-$N$9)),"LOCK",IF(AND(I40&lt;$N$5,MIN(I$2:I39)&gt;$N$5),"STOP",IF(AND(I40&gt;=$N$4,MAX(I$2:I39)&lt;$N$4),"KTF",""))))</f>
        <v/>
      </c>
      <c r="Q40" s="9">
        <f t="shared" si="9"/>
        <v>-79</v>
      </c>
      <c r="R40">
        <f t="shared" si="13"/>
        <v>172</v>
      </c>
      <c r="S40">
        <f>IF(S39&lt;&gt;0,S39,IF(R40&gt;=50,-(MIN(I$2:I38)-G39*E39),0))</f>
        <v>22</v>
      </c>
      <c r="T40">
        <f t="shared" si="14"/>
        <v>1</v>
      </c>
      <c r="U40">
        <f t="shared" si="15"/>
        <v>0</v>
      </c>
    </row>
    <row r="41" spans="1:21" x14ac:dyDescent="0.25">
      <c r="A41">
        <v>40</v>
      </c>
      <c r="B41" s="1">
        <v>7</v>
      </c>
      <c r="C41">
        <f>COUNTIF($B$2:B40,B41)</f>
        <v>1</v>
      </c>
      <c r="D41" t="str">
        <f t="shared" si="0"/>
        <v>R</v>
      </c>
      <c r="E41">
        <f t="shared" si="2"/>
        <v>11</v>
      </c>
      <c r="F41">
        <f t="shared" si="3"/>
        <v>-1</v>
      </c>
      <c r="G41">
        <f t="shared" si="8"/>
        <v>3</v>
      </c>
      <c r="H41">
        <f t="shared" si="4"/>
        <v>-33</v>
      </c>
      <c r="I41">
        <f t="shared" si="5"/>
        <v>359</v>
      </c>
      <c r="J41" t="str">
        <f t="shared" si="10"/>
        <v/>
      </c>
      <c r="K41">
        <f t="shared" si="11"/>
        <v>1</v>
      </c>
      <c r="L41" t="str">
        <f>IF(AND(G41=$N$10,F41=-1,U42=0),"PROG",IF(AND(T42=0,I41&lt;(R42-$N$9)),"LOCK",IF(AND(I41&lt;$N$5,MIN(I$2:I40)&gt;$N$5),"STOP",IF(AND(I41&gt;=$N$4,MAX(I$2:I40)&lt;$N$4),"KTF",""))))</f>
        <v/>
      </c>
      <c r="Q41" s="9">
        <f t="shared" si="9"/>
        <v>-79</v>
      </c>
      <c r="R41">
        <f t="shared" si="13"/>
        <v>292</v>
      </c>
      <c r="S41">
        <f>IF(S40&lt;&gt;0,S40,IF(R41&gt;=50,-(MIN(I$2:I39)-G40*E40),0))</f>
        <v>22</v>
      </c>
      <c r="T41">
        <f t="shared" si="14"/>
        <v>1</v>
      </c>
      <c r="U41">
        <f t="shared" si="15"/>
        <v>0</v>
      </c>
    </row>
    <row r="42" spans="1:21" x14ac:dyDescent="0.25">
      <c r="A42">
        <v>41</v>
      </c>
      <c r="B42" s="1">
        <v>8</v>
      </c>
      <c r="C42">
        <f>COUNTIF($B$2:B41,B42)</f>
        <v>0</v>
      </c>
      <c r="D42" t="str">
        <f t="shared" si="0"/>
        <v/>
      </c>
      <c r="E42">
        <f t="shared" si="2"/>
        <v>10</v>
      </c>
      <c r="F42">
        <f t="shared" si="3"/>
        <v>1</v>
      </c>
      <c r="G42">
        <f t="shared" si="8"/>
        <v>4</v>
      </c>
      <c r="H42">
        <f t="shared" si="4"/>
        <v>104</v>
      </c>
      <c r="I42">
        <f t="shared" si="5"/>
        <v>463</v>
      </c>
      <c r="J42">
        <f t="shared" si="10"/>
        <v>2</v>
      </c>
      <c r="K42">
        <f t="shared" si="11"/>
        <v>2</v>
      </c>
      <c r="L42" t="str">
        <f>IF(AND(G42=$N$10,F42=-1,U43=0),"PROG",IF(AND(T43=0,I42&lt;(R43-$N$9)),"LOCK",IF(AND(I42&lt;$N$5,MIN(I$2:I41)&gt;$N$5),"STOP",IF(AND(I42&gt;=$N$4,MAX(I$2:I41)&lt;$N$4),"KTF",""))))</f>
        <v/>
      </c>
      <c r="Q42" s="9">
        <f t="shared" si="9"/>
        <v>-79</v>
      </c>
      <c r="R42">
        <f t="shared" si="13"/>
        <v>392</v>
      </c>
      <c r="S42">
        <f>IF(S41&lt;&gt;0,S41,IF(R42&gt;=50,-(MIN(I$2:I40)-G41*E41),0))</f>
        <v>22</v>
      </c>
      <c r="T42">
        <f t="shared" si="14"/>
        <v>1</v>
      </c>
      <c r="U42">
        <f t="shared" si="15"/>
        <v>0</v>
      </c>
    </row>
    <row r="43" spans="1:21" x14ac:dyDescent="0.25">
      <c r="A43">
        <v>42</v>
      </c>
      <c r="B43" s="1">
        <v>8</v>
      </c>
      <c r="C43">
        <f>COUNTIF($B$2:B42,B43)</f>
        <v>1</v>
      </c>
      <c r="D43" t="str">
        <f t="shared" si="0"/>
        <v>R</v>
      </c>
      <c r="E43">
        <f t="shared" si="2"/>
        <v>10</v>
      </c>
      <c r="F43">
        <f t="shared" si="3"/>
        <v>-1</v>
      </c>
      <c r="G43">
        <f t="shared" si="8"/>
        <v>3</v>
      </c>
      <c r="H43">
        <f t="shared" si="4"/>
        <v>-30</v>
      </c>
      <c r="I43">
        <f t="shared" si="5"/>
        <v>433</v>
      </c>
      <c r="J43" t="str">
        <f t="shared" si="10"/>
        <v/>
      </c>
      <c r="K43">
        <f t="shared" si="11"/>
        <v>1</v>
      </c>
      <c r="L43" t="str">
        <f>IF(AND(G43=$N$10,F43=-1,U44=0),"PROG",IF(AND(T44=0,I43&lt;(R44-$N$9)),"LOCK",IF(AND(I43&lt;$N$5,MIN(I$2:I42)&gt;$N$5),"STOP",IF(AND(I43&gt;=$N$4,MAX(I$2:I42)&lt;$N$4),"KTF",""))))</f>
        <v/>
      </c>
      <c r="Q43" s="9">
        <f t="shared" si="9"/>
        <v>-79</v>
      </c>
      <c r="R43">
        <f t="shared" si="13"/>
        <v>392</v>
      </c>
      <c r="S43">
        <f>IF(S42&lt;&gt;0,S42,IF(R43&gt;=50,-(MIN(I$2:I41)-G42*E42),0))</f>
        <v>22</v>
      </c>
      <c r="T43">
        <f t="shared" si="14"/>
        <v>1</v>
      </c>
      <c r="U43">
        <f t="shared" si="15"/>
        <v>0</v>
      </c>
    </row>
    <row r="44" spans="1:21" x14ac:dyDescent="0.25">
      <c r="A44">
        <v>43</v>
      </c>
      <c r="B44" s="1">
        <v>32</v>
      </c>
      <c r="C44">
        <f>COUNTIF($B$2:B43,B44)</f>
        <v>1</v>
      </c>
      <c r="D44" t="str">
        <f t="shared" si="0"/>
        <v>R</v>
      </c>
      <c r="E44">
        <f t="shared" si="2"/>
        <v>10</v>
      </c>
      <c r="F44">
        <f t="shared" si="3"/>
        <v>-1</v>
      </c>
      <c r="G44">
        <f t="shared" si="8"/>
        <v>4</v>
      </c>
      <c r="H44">
        <f t="shared" si="4"/>
        <v>-40</v>
      </c>
      <c r="I44">
        <f t="shared" si="5"/>
        <v>393</v>
      </c>
      <c r="J44" t="str">
        <f t="shared" si="10"/>
        <v/>
      </c>
      <c r="K44">
        <f t="shared" si="11"/>
        <v>2</v>
      </c>
      <c r="L44" t="str">
        <f>IF(AND(G44=$N$10,F44=-1,U45=0),"PROG",IF(AND(T45=0,I44&lt;(R45-$N$9)),"LOCK",IF(AND(I44&lt;$N$5,MIN(I$2:I43)&gt;$N$5),"STOP",IF(AND(I44&gt;=$N$4,MAX(I$2:I43)&lt;$N$4),"KTF",""))))</f>
        <v/>
      </c>
      <c r="Q44" s="9">
        <f t="shared" si="9"/>
        <v>-79</v>
      </c>
      <c r="R44">
        <f t="shared" si="13"/>
        <v>463</v>
      </c>
      <c r="S44">
        <f>IF(S43&lt;&gt;0,S43,IF(R44&gt;=50,-(MIN(I$2:I42)-G43*E43),0))</f>
        <v>22</v>
      </c>
      <c r="T44">
        <f t="shared" si="14"/>
        <v>1</v>
      </c>
      <c r="U44">
        <f t="shared" si="15"/>
        <v>0</v>
      </c>
    </row>
    <row r="45" spans="1:21" x14ac:dyDescent="0.25">
      <c r="A45">
        <v>44</v>
      </c>
      <c r="B45" s="1">
        <v>11</v>
      </c>
      <c r="C45">
        <f>COUNTIF($B$2:B44,B45)</f>
        <v>0</v>
      </c>
      <c r="D45" t="str">
        <f t="shared" si="0"/>
        <v/>
      </c>
      <c r="E45">
        <f t="shared" si="2"/>
        <v>9</v>
      </c>
      <c r="F45">
        <f t="shared" si="3"/>
        <v>1</v>
      </c>
      <c r="G45">
        <f t="shared" si="8"/>
        <v>5</v>
      </c>
      <c r="H45">
        <f t="shared" si="4"/>
        <v>135</v>
      </c>
      <c r="I45">
        <f t="shared" si="5"/>
        <v>528</v>
      </c>
      <c r="J45">
        <f t="shared" si="10"/>
        <v>3</v>
      </c>
      <c r="K45">
        <f t="shared" si="11"/>
        <v>3</v>
      </c>
      <c r="L45" t="str">
        <f>IF(AND(G45=$N$10,F45=-1,U46=0),"PROG",IF(AND(T46=0,I45&lt;(R46-$N$9)),"LOCK",IF(AND(I45&lt;$N$5,MIN(I$2:I44)&gt;$N$5),"STOP",IF(AND(I45&gt;=$N$4,MAX(I$2:I44)&lt;$N$4),"KTF",""))))</f>
        <v/>
      </c>
      <c r="Q45" s="9">
        <f t="shared" si="9"/>
        <v>-79</v>
      </c>
      <c r="R45">
        <f t="shared" si="13"/>
        <v>463</v>
      </c>
      <c r="S45">
        <f>IF(S44&lt;&gt;0,S44,IF(R45&gt;=50,-(MIN(I$2:I43)-G44*E44),0))</f>
        <v>22</v>
      </c>
      <c r="T45">
        <f t="shared" si="14"/>
        <v>1</v>
      </c>
      <c r="U45">
        <f t="shared" si="15"/>
        <v>0</v>
      </c>
    </row>
    <row r="46" spans="1:21" x14ac:dyDescent="0.25">
      <c r="A46">
        <v>45</v>
      </c>
      <c r="B46" s="1">
        <v>10</v>
      </c>
      <c r="C46">
        <f>COUNTIF($B$2:B45,B46)</f>
        <v>2</v>
      </c>
      <c r="D46" t="str">
        <f t="shared" si="0"/>
        <v>R</v>
      </c>
      <c r="E46">
        <f t="shared" si="2"/>
        <v>9</v>
      </c>
      <c r="F46">
        <f t="shared" si="3"/>
        <v>-1</v>
      </c>
      <c r="G46">
        <f t="shared" si="8"/>
        <v>4</v>
      </c>
      <c r="H46">
        <f t="shared" si="4"/>
        <v>-36</v>
      </c>
      <c r="I46">
        <f t="shared" si="5"/>
        <v>492</v>
      </c>
      <c r="J46" t="str">
        <f t="shared" si="10"/>
        <v/>
      </c>
      <c r="K46">
        <f t="shared" si="11"/>
        <v>1</v>
      </c>
      <c r="L46" t="str">
        <f>IF(AND(G46=$N$10,F46=-1,U47=0),"PROG",IF(AND(T47=0,I46&lt;(R47-$N$9)),"LOCK",IF(AND(I46&lt;$N$5,MIN(I$2:I45)&gt;$N$5),"STOP",IF(AND(I46&gt;=$N$4,MAX(I$2:I45)&lt;$N$4),"KTF",""))))</f>
        <v/>
      </c>
      <c r="Q46" s="9">
        <f t="shared" si="9"/>
        <v>-79</v>
      </c>
      <c r="R46">
        <f t="shared" si="13"/>
        <v>463</v>
      </c>
      <c r="S46">
        <f>IF(S45&lt;&gt;0,S45,IF(R46&gt;=50,-(MIN(I$2:I44)-G45*E45),0))</f>
        <v>22</v>
      </c>
      <c r="T46">
        <f t="shared" si="14"/>
        <v>1</v>
      </c>
      <c r="U46">
        <f t="shared" si="15"/>
        <v>0</v>
      </c>
    </row>
    <row r="47" spans="1:21" x14ac:dyDescent="0.25">
      <c r="A47">
        <v>46</v>
      </c>
      <c r="B47" s="1">
        <v>1</v>
      </c>
      <c r="C47">
        <f>COUNTIF($B$2:B46,B47)</f>
        <v>2</v>
      </c>
      <c r="D47" t="str">
        <f t="shared" si="0"/>
        <v>R</v>
      </c>
      <c r="E47">
        <f t="shared" si="2"/>
        <v>9</v>
      </c>
      <c r="F47">
        <f t="shared" si="3"/>
        <v>-1</v>
      </c>
      <c r="G47">
        <f t="shared" si="8"/>
        <v>5</v>
      </c>
      <c r="H47">
        <f t="shared" si="4"/>
        <v>-45</v>
      </c>
      <c r="I47">
        <f t="shared" si="5"/>
        <v>447</v>
      </c>
      <c r="J47" t="str">
        <f t="shared" si="10"/>
        <v/>
      </c>
      <c r="K47">
        <f t="shared" si="11"/>
        <v>2</v>
      </c>
      <c r="L47" t="str">
        <f>IF(AND(G47=$N$10,F47=-1,U48=0),"PROG",IF(AND(T48=0,I47&lt;(R48-$N$9)),"LOCK",IF(AND(I47&lt;$N$5,MIN(I$2:I46)&gt;$N$5),"STOP",IF(AND(I47&gt;=$N$4,MAX(I$2:I46)&lt;$N$4),"KTF",""))))</f>
        <v/>
      </c>
      <c r="Q47" s="9">
        <f t="shared" si="9"/>
        <v>-79</v>
      </c>
      <c r="R47">
        <f t="shared" si="13"/>
        <v>528</v>
      </c>
      <c r="S47">
        <f>IF(S46&lt;&gt;0,S46,IF(R47&gt;=50,-(MIN(I$2:I45)-G46*E46),0))</f>
        <v>22</v>
      </c>
      <c r="T47">
        <f t="shared" si="14"/>
        <v>1</v>
      </c>
      <c r="U47">
        <f t="shared" si="15"/>
        <v>0</v>
      </c>
    </row>
    <row r="48" spans="1:21" x14ac:dyDescent="0.25">
      <c r="A48">
        <v>47</v>
      </c>
      <c r="B48" s="1">
        <v>12</v>
      </c>
      <c r="C48">
        <f>COUNTIF($B$2:B47,B48)</f>
        <v>1</v>
      </c>
      <c r="D48" t="str">
        <f t="shared" si="0"/>
        <v>R</v>
      </c>
      <c r="E48">
        <f t="shared" si="2"/>
        <v>9</v>
      </c>
      <c r="F48">
        <f t="shared" si="3"/>
        <v>-1</v>
      </c>
      <c r="G48">
        <f t="shared" si="8"/>
        <v>6</v>
      </c>
      <c r="H48">
        <f t="shared" si="4"/>
        <v>-54</v>
      </c>
      <c r="I48">
        <f t="shared" si="5"/>
        <v>393</v>
      </c>
      <c r="J48" t="str">
        <f t="shared" si="10"/>
        <v/>
      </c>
      <c r="K48">
        <f t="shared" si="11"/>
        <v>3</v>
      </c>
      <c r="L48" t="str">
        <f>IF(AND(G48=$N$10,F48=-1,U49=0),"PROG",IF(AND(T49=0,I48&lt;(R49-$N$9)),"LOCK",IF(AND(I48&lt;$N$5,MIN(I$2:I47)&gt;$N$5),"STOP",IF(AND(I48&gt;=$N$4,MAX(I$2:I47)&lt;$N$4),"KTF",""))))</f>
        <v/>
      </c>
      <c r="Q48" s="9">
        <f t="shared" si="9"/>
        <v>-79</v>
      </c>
      <c r="R48">
        <f t="shared" si="13"/>
        <v>528</v>
      </c>
      <c r="S48">
        <f>IF(S47&lt;&gt;0,S47,IF(R48&gt;=50,-(MIN(I$2:I46)-G47*E47),0))</f>
        <v>22</v>
      </c>
      <c r="T48">
        <f t="shared" si="14"/>
        <v>1</v>
      </c>
      <c r="U48">
        <f t="shared" si="15"/>
        <v>0</v>
      </c>
    </row>
    <row r="49" spans="1:21" x14ac:dyDescent="0.25">
      <c r="A49">
        <v>48</v>
      </c>
      <c r="B49" s="1">
        <v>3</v>
      </c>
      <c r="C49">
        <f>COUNTIF($B$2:B48,B49)</f>
        <v>1</v>
      </c>
      <c r="D49" t="str">
        <f t="shared" si="0"/>
        <v>R</v>
      </c>
      <c r="E49">
        <f t="shared" si="2"/>
        <v>9</v>
      </c>
      <c r="F49">
        <f t="shared" si="3"/>
        <v>-1</v>
      </c>
      <c r="G49">
        <f t="shared" si="8"/>
        <v>7</v>
      </c>
      <c r="H49">
        <f t="shared" si="4"/>
        <v>-63</v>
      </c>
      <c r="I49">
        <f t="shared" si="5"/>
        <v>330</v>
      </c>
      <c r="J49" t="str">
        <f t="shared" si="10"/>
        <v/>
      </c>
      <c r="K49">
        <f t="shared" si="11"/>
        <v>4</v>
      </c>
      <c r="L49" t="str">
        <f>IF(AND(G49=$N$10,F49=-1,U50=0),"PROG",IF(AND(T50=0,I49&lt;(R50-$N$9)),"LOCK",IF(AND(I49&lt;$N$5,MIN(I$2:I48)&gt;$N$5),"STOP",IF(AND(I49&gt;=$N$4,MAX(I$2:I48)&lt;$N$4),"KTF",""))))</f>
        <v/>
      </c>
      <c r="Q49" s="9">
        <f t="shared" si="9"/>
        <v>-79</v>
      </c>
      <c r="R49">
        <f t="shared" si="13"/>
        <v>528</v>
      </c>
      <c r="S49">
        <f>IF(S48&lt;&gt;0,S48,IF(R49&gt;=50,-(MIN(I$2:I47)-G48*E48),0))</f>
        <v>22</v>
      </c>
      <c r="T49">
        <f t="shared" si="14"/>
        <v>1</v>
      </c>
      <c r="U49">
        <f t="shared" si="15"/>
        <v>0</v>
      </c>
    </row>
    <row r="50" spans="1:21" x14ac:dyDescent="0.25">
      <c r="A50">
        <v>49</v>
      </c>
      <c r="B50" s="1">
        <v>27</v>
      </c>
      <c r="C50">
        <f>COUNTIF($B$2:B49,B50)</f>
        <v>0</v>
      </c>
      <c r="D50" t="str">
        <f t="shared" si="0"/>
        <v/>
      </c>
      <c r="E50">
        <f t="shared" si="2"/>
        <v>8</v>
      </c>
      <c r="F50">
        <f t="shared" si="3"/>
        <v>1</v>
      </c>
      <c r="G50">
        <f t="shared" si="8"/>
        <v>8</v>
      </c>
      <c r="H50">
        <f t="shared" si="4"/>
        <v>224</v>
      </c>
      <c r="I50">
        <f t="shared" si="5"/>
        <v>554</v>
      </c>
      <c r="J50">
        <f t="shared" si="10"/>
        <v>5</v>
      </c>
      <c r="K50">
        <f t="shared" si="11"/>
        <v>5</v>
      </c>
      <c r="L50" t="str">
        <f>IF(AND(G50=$N$10,F50=-1,U51=0),"PROG",IF(AND(T51=0,I50&lt;(R51-$N$9)),"LOCK",IF(AND(I50&lt;$N$5,MIN(I$2:I49)&gt;$N$5),"STOP",IF(AND(I50&gt;=$N$4,MAX(I$2:I49)&lt;$N$4),"KTF",""))))</f>
        <v/>
      </c>
      <c r="Q50" s="9">
        <f t="shared" si="9"/>
        <v>-79</v>
      </c>
      <c r="R50">
        <f t="shared" si="13"/>
        <v>528</v>
      </c>
      <c r="S50">
        <f>IF(S49&lt;&gt;0,S49,IF(R50&gt;=50,-(MIN(I$2:I48)-G49*E49),0))</f>
        <v>22</v>
      </c>
      <c r="T50">
        <f t="shared" si="14"/>
        <v>1</v>
      </c>
      <c r="U50">
        <f t="shared" si="15"/>
        <v>0</v>
      </c>
    </row>
    <row r="51" spans="1:21" x14ac:dyDescent="0.25">
      <c r="A51">
        <v>50</v>
      </c>
      <c r="B51" s="1">
        <v>15</v>
      </c>
      <c r="C51">
        <f>COUNTIF($B$2:B50,B51)</f>
        <v>2</v>
      </c>
      <c r="D51" t="str">
        <f t="shared" si="0"/>
        <v>R</v>
      </c>
      <c r="E51">
        <f t="shared" si="2"/>
        <v>8</v>
      </c>
      <c r="F51">
        <f t="shared" si="3"/>
        <v>-1</v>
      </c>
      <c r="G51">
        <f t="shared" si="8"/>
        <v>7</v>
      </c>
      <c r="H51">
        <f t="shared" si="4"/>
        <v>-56</v>
      </c>
      <c r="I51">
        <f t="shared" si="5"/>
        <v>498</v>
      </c>
      <c r="J51" t="str">
        <f t="shared" si="10"/>
        <v/>
      </c>
      <c r="K51">
        <f t="shared" si="11"/>
        <v>1</v>
      </c>
      <c r="L51" t="str">
        <f>IF(AND(G51=$N$10,F51=-1,U52=0),"PROG",IF(AND(T52=0,I51&lt;(R52-$N$9)),"LOCK",IF(AND(I51&lt;$N$5,MIN(I$2:I50)&gt;$N$5),"STOP",IF(AND(I51&gt;=$N$4,MAX(I$2:I50)&lt;$N$4),"KTF",""))))</f>
        <v/>
      </c>
      <c r="Q51" s="9">
        <f t="shared" si="9"/>
        <v>-79</v>
      </c>
      <c r="R51">
        <f t="shared" si="13"/>
        <v>528</v>
      </c>
      <c r="S51">
        <f>IF(S50&lt;&gt;0,S50,IF(R51&gt;=50,-(MIN(I$2:I49)-G50*E50),0))</f>
        <v>22</v>
      </c>
      <c r="T51">
        <f t="shared" si="14"/>
        <v>1</v>
      </c>
      <c r="U51">
        <f t="shared" si="15"/>
        <v>0</v>
      </c>
    </row>
    <row r="52" spans="1:21" x14ac:dyDescent="0.25">
      <c r="A52">
        <v>51</v>
      </c>
      <c r="B52" s="1">
        <v>33</v>
      </c>
      <c r="C52">
        <f>COUNTIF($B$2:B51,B52)</f>
        <v>1</v>
      </c>
      <c r="D52" t="str">
        <f t="shared" si="0"/>
        <v>R</v>
      </c>
      <c r="E52">
        <f t="shared" si="2"/>
        <v>8</v>
      </c>
      <c r="F52">
        <f t="shared" si="3"/>
        <v>-1</v>
      </c>
      <c r="G52">
        <f t="shared" si="8"/>
        <v>8</v>
      </c>
      <c r="H52">
        <f t="shared" si="4"/>
        <v>-64</v>
      </c>
      <c r="I52">
        <f t="shared" si="5"/>
        <v>434</v>
      </c>
      <c r="J52" t="str">
        <f t="shared" si="10"/>
        <v/>
      </c>
      <c r="K52">
        <f t="shared" si="11"/>
        <v>2</v>
      </c>
      <c r="L52" t="str">
        <f>IF(AND(G52=$N$10,F52=-1,U53=0),"PROG",IF(AND(T53=0,I52&lt;(R53-$N$9)),"LOCK",IF(AND(I52&lt;$N$5,MIN(I$2:I51)&gt;$N$5),"STOP",IF(AND(I52&gt;=$N$4,MAX(I$2:I51)&lt;$N$4),"KTF",""))))</f>
        <v/>
      </c>
      <c r="Q52" s="9">
        <f t="shared" si="9"/>
        <v>-79</v>
      </c>
      <c r="R52">
        <f t="shared" si="13"/>
        <v>554</v>
      </c>
      <c r="S52">
        <f>IF(S51&lt;&gt;0,S51,IF(R52&gt;=50,-(MIN(I$2:I50)-G51*E51),0))</f>
        <v>22</v>
      </c>
      <c r="T52">
        <f t="shared" si="14"/>
        <v>1</v>
      </c>
      <c r="U52">
        <f t="shared" si="15"/>
        <v>0</v>
      </c>
    </row>
    <row r="53" spans="1:21" x14ac:dyDescent="0.25">
      <c r="A53">
        <v>52</v>
      </c>
      <c r="B53" s="1">
        <v>12</v>
      </c>
      <c r="C53">
        <f>COUNTIF($B$2:B52,B53)</f>
        <v>2</v>
      </c>
      <c r="D53" t="str">
        <f t="shared" si="0"/>
        <v>R</v>
      </c>
      <c r="E53">
        <f t="shared" si="2"/>
        <v>8</v>
      </c>
      <c r="F53">
        <f t="shared" si="3"/>
        <v>-1</v>
      </c>
      <c r="G53">
        <f t="shared" si="8"/>
        <v>9</v>
      </c>
      <c r="H53">
        <f t="shared" si="4"/>
        <v>-72</v>
      </c>
      <c r="I53">
        <f t="shared" si="5"/>
        <v>362</v>
      </c>
      <c r="J53" t="str">
        <f t="shared" si="10"/>
        <v/>
      </c>
      <c r="K53">
        <f t="shared" si="11"/>
        <v>3</v>
      </c>
      <c r="L53" t="str">
        <f>IF(AND(G53=$N$10,F53=-1,U54=0),"PROG",IF(AND(T54=0,I53&lt;(R54-$N$9)),"LOCK",IF(AND(I53&lt;$N$5,MIN(I$2:I52)&gt;$N$5),"STOP",IF(AND(I53&gt;=$N$4,MAX(I$2:I52)&lt;$N$4),"KTF",""))))</f>
        <v/>
      </c>
      <c r="Q53" s="9">
        <f t="shared" si="9"/>
        <v>-79</v>
      </c>
      <c r="R53">
        <f t="shared" si="13"/>
        <v>554</v>
      </c>
      <c r="S53">
        <f>IF(S52&lt;&gt;0,S52,IF(R53&gt;=50,-(MIN(I$2:I51)-G52*E52),0))</f>
        <v>22</v>
      </c>
      <c r="T53">
        <f t="shared" si="14"/>
        <v>1</v>
      </c>
      <c r="U53">
        <f t="shared" si="15"/>
        <v>0</v>
      </c>
    </row>
    <row r="54" spans="1:21" x14ac:dyDescent="0.25">
      <c r="A54">
        <v>53</v>
      </c>
      <c r="B54" s="1">
        <v>2</v>
      </c>
      <c r="C54">
        <f>COUNTIF($B$2:B53,B54)</f>
        <v>2</v>
      </c>
      <c r="D54" t="str">
        <f t="shared" si="0"/>
        <v>R</v>
      </c>
      <c r="E54">
        <f t="shared" si="2"/>
        <v>8</v>
      </c>
      <c r="F54">
        <f t="shared" si="3"/>
        <v>-1</v>
      </c>
      <c r="G54">
        <f t="shared" si="8"/>
        <v>10</v>
      </c>
      <c r="H54">
        <f t="shared" si="4"/>
        <v>-80</v>
      </c>
      <c r="I54">
        <f t="shared" si="5"/>
        <v>282</v>
      </c>
      <c r="J54" t="str">
        <f t="shared" si="10"/>
        <v/>
      </c>
      <c r="K54">
        <f t="shared" si="11"/>
        <v>4</v>
      </c>
      <c r="L54" t="str">
        <f>IF(AND(G54=$N$10,F54=-1,U55=0),"PROG",IF(AND(T55=0,I54&lt;(R55-$N$9)),"LOCK",IF(AND(I54&lt;$N$5,MIN(I$2:I53)&gt;$N$5),"STOP",IF(AND(I54&gt;=$N$4,MAX(I$2:I53)&lt;$N$4),"KTF",""))))</f>
        <v>PROG</v>
      </c>
      <c r="Q54" s="9">
        <f t="shared" si="9"/>
        <v>-79</v>
      </c>
      <c r="R54">
        <f t="shared" si="13"/>
        <v>554</v>
      </c>
      <c r="S54">
        <f>IF(S53&lt;&gt;0,S53,IF(R54&gt;=50,-(MIN(I$2:I52)-G53*E53),0))</f>
        <v>22</v>
      </c>
      <c r="T54">
        <f t="shared" si="14"/>
        <v>1</v>
      </c>
      <c r="U54">
        <f t="shared" si="15"/>
        <v>0</v>
      </c>
    </row>
    <row r="55" spans="1:21" x14ac:dyDescent="0.25">
      <c r="A55">
        <v>54</v>
      </c>
      <c r="B55" s="1">
        <v>18</v>
      </c>
      <c r="C55">
        <f>COUNTIF($B$2:B54,B55)</f>
        <v>1</v>
      </c>
      <c r="D55" t="str">
        <f t="shared" si="0"/>
        <v>R</v>
      </c>
      <c r="E55">
        <f t="shared" si="2"/>
        <v>8</v>
      </c>
      <c r="F55">
        <f t="shared" si="3"/>
        <v>-1</v>
      </c>
      <c r="G55">
        <f t="shared" si="8"/>
        <v>11</v>
      </c>
      <c r="H55">
        <f t="shared" si="4"/>
        <v>-88</v>
      </c>
      <c r="I55">
        <f t="shared" si="5"/>
        <v>194</v>
      </c>
      <c r="J55" t="str">
        <f t="shared" si="10"/>
        <v/>
      </c>
      <c r="K55">
        <f t="shared" si="11"/>
        <v>5</v>
      </c>
      <c r="L55" t="str">
        <f>IF(AND(G55=$N$10,F55=-1,U56=0),"PROG",IF(AND(T56=0,I55&lt;(R56-$N$9)),"LOCK",IF(AND(I55&lt;$N$5,MIN(I$2:I54)&gt;$N$5),"STOP",IF(AND(I55&gt;=$N$4,MAX(I$2:I54)&lt;$N$4),"KTF",""))))</f>
        <v/>
      </c>
      <c r="Q55" s="9">
        <f t="shared" si="9"/>
        <v>-79</v>
      </c>
      <c r="R55">
        <f t="shared" si="13"/>
        <v>554</v>
      </c>
      <c r="S55">
        <f>IF(S54&lt;&gt;0,S54,IF(R55&gt;=50,-(MIN(I$2:I53)-G54*E54),0))</f>
        <v>22</v>
      </c>
      <c r="T55">
        <f t="shared" si="14"/>
        <v>1</v>
      </c>
      <c r="U55">
        <f t="shared" si="15"/>
        <v>0</v>
      </c>
    </row>
    <row r="56" spans="1:21" x14ac:dyDescent="0.25">
      <c r="A56">
        <v>55</v>
      </c>
      <c r="B56" s="1">
        <v>7</v>
      </c>
      <c r="C56">
        <f>COUNTIF($B$2:B55,B56)</f>
        <v>2</v>
      </c>
      <c r="D56" t="str">
        <f t="shared" si="0"/>
        <v>R</v>
      </c>
      <c r="E56">
        <f t="shared" si="2"/>
        <v>8</v>
      </c>
      <c r="F56">
        <f t="shared" si="3"/>
        <v>-1</v>
      </c>
      <c r="G56">
        <f t="shared" si="8"/>
        <v>12</v>
      </c>
      <c r="H56">
        <f t="shared" si="4"/>
        <v>-96</v>
      </c>
      <c r="I56">
        <f t="shared" si="5"/>
        <v>98</v>
      </c>
      <c r="J56" t="str">
        <f t="shared" si="10"/>
        <v/>
      </c>
      <c r="K56">
        <f t="shared" si="11"/>
        <v>6</v>
      </c>
      <c r="L56" t="str">
        <f>IF(AND(G56=$N$10,F56=-1,U57=0),"PROG",IF(AND(T57=0,I56&lt;(R57-$N$9)),"LOCK",IF(AND(I56&lt;$N$5,MIN(I$2:I55)&gt;$N$5),"STOP",IF(AND(I56&gt;=$N$4,MAX(I$2:I55)&lt;$N$4),"KTF",""))))</f>
        <v/>
      </c>
      <c r="Q56" s="9">
        <f t="shared" si="9"/>
        <v>-79</v>
      </c>
      <c r="R56">
        <f t="shared" si="13"/>
        <v>554</v>
      </c>
      <c r="S56">
        <f>IF(S55&lt;&gt;0,S55,IF(R56&gt;=50,-(MIN(I$2:I54)-G55*E55),0))</f>
        <v>22</v>
      </c>
      <c r="T56">
        <f t="shared" si="14"/>
        <v>1</v>
      </c>
      <c r="U56">
        <f t="shared" si="15"/>
        <v>1</v>
      </c>
    </row>
    <row r="57" spans="1:21" x14ac:dyDescent="0.25">
      <c r="A57">
        <v>56</v>
      </c>
      <c r="B57" s="1">
        <v>14</v>
      </c>
      <c r="C57">
        <f>COUNTIF($B$2:B56,B57)</f>
        <v>2</v>
      </c>
      <c r="D57" t="str">
        <f t="shared" si="0"/>
        <v>R</v>
      </c>
      <c r="E57">
        <f t="shared" si="2"/>
        <v>8</v>
      </c>
      <c r="F57">
        <f t="shared" si="3"/>
        <v>-1</v>
      </c>
      <c r="G57">
        <f t="shared" si="8"/>
        <v>13</v>
      </c>
      <c r="H57">
        <f t="shared" si="4"/>
        <v>-104</v>
      </c>
      <c r="I57">
        <f t="shared" si="5"/>
        <v>-6</v>
      </c>
      <c r="J57" t="str">
        <f t="shared" si="10"/>
        <v/>
      </c>
      <c r="K57">
        <f t="shared" si="11"/>
        <v>7</v>
      </c>
      <c r="L57" t="str">
        <f>IF(AND(G57=$N$10,F57=-1,U58=0),"PROG",IF(AND(T58=0,I57&lt;(R58-$N$9)),"LOCK",IF(AND(I57&lt;$N$5,MIN(I$2:I56)&gt;$N$5),"STOP",IF(AND(I57&gt;=$N$4,MAX(I$2:I56)&lt;$N$4),"KTF",""))))</f>
        <v/>
      </c>
      <c r="Q57" s="9">
        <f t="shared" si="9"/>
        <v>-79</v>
      </c>
      <c r="R57">
        <f t="shared" si="13"/>
        <v>554</v>
      </c>
      <c r="S57">
        <f>IF(S56&lt;&gt;0,S56,IF(R57&gt;=50,-(MIN(I$2:I55)-G56*E56),0))</f>
        <v>22</v>
      </c>
      <c r="T57">
        <f t="shared" si="14"/>
        <v>1</v>
      </c>
      <c r="U57">
        <f t="shared" si="15"/>
        <v>1</v>
      </c>
    </row>
    <row r="58" spans="1:21" x14ac:dyDescent="0.25">
      <c r="A58">
        <v>57</v>
      </c>
      <c r="B58" s="1">
        <v>21</v>
      </c>
      <c r="C58">
        <f>COUNTIF($B$2:B57,B58)</f>
        <v>2</v>
      </c>
      <c r="D58" t="str">
        <f t="shared" si="0"/>
        <v>R</v>
      </c>
      <c r="E58">
        <f t="shared" si="2"/>
        <v>8</v>
      </c>
      <c r="F58">
        <f t="shared" si="3"/>
        <v>-1</v>
      </c>
      <c r="G58">
        <f t="shared" si="8"/>
        <v>14</v>
      </c>
      <c r="H58">
        <f t="shared" si="4"/>
        <v>-112</v>
      </c>
      <c r="I58">
        <f t="shared" si="5"/>
        <v>-118</v>
      </c>
      <c r="J58" t="str">
        <f t="shared" si="10"/>
        <v/>
      </c>
      <c r="K58">
        <f t="shared" si="11"/>
        <v>8</v>
      </c>
      <c r="L58" t="str">
        <f>IF(AND(G58=$N$10,F58=-1,U59=0),"PROG",IF(AND(T59=0,I58&lt;(R59-$N$9)),"LOCK",IF(AND(I58&lt;$N$5,MIN(I$2:I57)&gt;$N$5),"STOP",IF(AND(I58&gt;=$N$4,MAX(I$2:I57)&lt;$N$4),"KTF",""))))</f>
        <v/>
      </c>
      <c r="Q58" s="9">
        <f t="shared" si="9"/>
        <v>-118</v>
      </c>
      <c r="R58">
        <f t="shared" si="13"/>
        <v>554</v>
      </c>
      <c r="S58">
        <f>IF(S57&lt;&gt;0,S57,IF(R58&gt;=50,-(MIN(I$2:I56)-G57*E57),0))</f>
        <v>22</v>
      </c>
      <c r="T58">
        <f t="shared" si="14"/>
        <v>1</v>
      </c>
      <c r="U58">
        <f t="shared" si="15"/>
        <v>1</v>
      </c>
    </row>
    <row r="59" spans="1:21" x14ac:dyDescent="0.25">
      <c r="A59">
        <v>58</v>
      </c>
      <c r="B59" s="1">
        <v>20</v>
      </c>
      <c r="C59">
        <f>COUNTIF($B$2:B58,B59)</f>
        <v>1</v>
      </c>
      <c r="D59" t="str">
        <f t="shared" si="0"/>
        <v>R</v>
      </c>
      <c r="E59">
        <f t="shared" si="2"/>
        <v>8</v>
      </c>
      <c r="F59">
        <f t="shared" si="3"/>
        <v>-1</v>
      </c>
      <c r="G59">
        <f t="shared" si="8"/>
        <v>15</v>
      </c>
      <c r="H59">
        <f t="shared" si="4"/>
        <v>-120</v>
      </c>
      <c r="I59">
        <f t="shared" si="5"/>
        <v>-238</v>
      </c>
      <c r="J59" t="str">
        <f t="shared" si="10"/>
        <v/>
      </c>
      <c r="K59">
        <f t="shared" si="11"/>
        <v>9</v>
      </c>
      <c r="L59" t="str">
        <f>IF(AND(G59=$N$10,F59=-1,U60=0),"PROG",IF(AND(T60=0,I59&lt;(R60-$N$9)),"LOCK",IF(AND(I59&lt;$N$5,MIN(I$2:I58)&gt;$N$5),"STOP",IF(AND(I59&gt;=$N$4,MAX(I$2:I58)&lt;$N$4),"KTF",""))))</f>
        <v/>
      </c>
      <c r="Q59" s="9">
        <f t="shared" si="9"/>
        <v>-238</v>
      </c>
      <c r="R59">
        <f t="shared" si="13"/>
        <v>554</v>
      </c>
      <c r="S59">
        <f>IF(S58&lt;&gt;0,S58,IF(R59&gt;=50,-(MIN(I$2:I57)-G58*E58),0))</f>
        <v>22</v>
      </c>
      <c r="T59">
        <f t="shared" si="14"/>
        <v>1</v>
      </c>
      <c r="U59">
        <f t="shared" si="15"/>
        <v>1</v>
      </c>
    </row>
    <row r="60" spans="1:21" x14ac:dyDescent="0.25">
      <c r="A60">
        <v>59</v>
      </c>
      <c r="B60" s="1">
        <v>36</v>
      </c>
      <c r="C60">
        <f>COUNTIF($B$2:B59,B60)</f>
        <v>2</v>
      </c>
      <c r="D60" t="str">
        <f t="shared" si="0"/>
        <v>R</v>
      </c>
      <c r="E60">
        <f t="shared" si="2"/>
        <v>8</v>
      </c>
      <c r="F60">
        <f t="shared" si="3"/>
        <v>-1</v>
      </c>
      <c r="G60">
        <f t="shared" si="8"/>
        <v>16</v>
      </c>
      <c r="H60">
        <f t="shared" si="4"/>
        <v>-128</v>
      </c>
      <c r="I60">
        <f t="shared" si="5"/>
        <v>-366</v>
      </c>
      <c r="J60" t="str">
        <f t="shared" si="10"/>
        <v/>
      </c>
      <c r="K60">
        <f t="shared" si="11"/>
        <v>10</v>
      </c>
      <c r="L60" t="str">
        <f>IF(AND(G60=$N$10,F60=-1,U61=0),"PROG",IF(AND(T61=0,I60&lt;(R61-$N$9)),"LOCK",IF(AND(I60&lt;$N$5,MIN(I$2:I59)&gt;$N$5),"STOP",IF(AND(I60&gt;=$N$4,MAX(I$2:I59)&lt;$N$4),"KTF",""))))</f>
        <v/>
      </c>
      <c r="Q60" s="9">
        <f t="shared" si="9"/>
        <v>-366</v>
      </c>
      <c r="R60">
        <f t="shared" si="13"/>
        <v>554</v>
      </c>
      <c r="S60">
        <f>IF(S59&lt;&gt;0,S59,IF(R60&gt;=50,-(MIN(I$2:I58)-G59*E59),0))</f>
        <v>22</v>
      </c>
      <c r="T60">
        <f t="shared" si="14"/>
        <v>1</v>
      </c>
      <c r="U60">
        <f t="shared" si="15"/>
        <v>1</v>
      </c>
    </row>
    <row r="61" spans="1:21" x14ac:dyDescent="0.25">
      <c r="A61">
        <v>60</v>
      </c>
      <c r="B61" s="1">
        <v>9</v>
      </c>
      <c r="C61">
        <f>COUNTIF($B$2:B60,B61)</f>
        <v>1</v>
      </c>
      <c r="D61" t="str">
        <f t="shared" si="0"/>
        <v>R</v>
      </c>
      <c r="E61">
        <f t="shared" si="2"/>
        <v>8</v>
      </c>
      <c r="F61">
        <f t="shared" si="3"/>
        <v>-1</v>
      </c>
      <c r="G61">
        <f t="shared" si="8"/>
        <v>17</v>
      </c>
      <c r="H61">
        <f t="shared" si="4"/>
        <v>-136</v>
      </c>
      <c r="I61">
        <f t="shared" si="5"/>
        <v>-502</v>
      </c>
      <c r="J61" t="str">
        <f t="shared" si="10"/>
        <v/>
      </c>
      <c r="K61">
        <f t="shared" si="11"/>
        <v>11</v>
      </c>
      <c r="L61" t="str">
        <f>IF(AND(G61=$N$10,F61=-1,U62=0),"PROG",IF(AND(T62=0,I61&lt;(R62-$N$9)),"LOCK",IF(AND(I61&lt;$N$5,MIN(I$2:I60)&gt;$N$5),"STOP",IF(AND(I61&gt;=$N$4,MAX(I$2:I60)&lt;$N$4),"KTF",""))))</f>
        <v>STOP</v>
      </c>
      <c r="Q61" s="9">
        <f t="shared" si="9"/>
        <v>-502</v>
      </c>
      <c r="R61">
        <f t="shared" si="13"/>
        <v>554</v>
      </c>
      <c r="S61">
        <f>IF(S60&lt;&gt;0,S60,IF(R61&gt;=50,-(MIN(I$2:I59)-G60*E60),0))</f>
        <v>22</v>
      </c>
      <c r="T61">
        <f t="shared" si="14"/>
        <v>1</v>
      </c>
      <c r="U61">
        <f t="shared" si="15"/>
        <v>1</v>
      </c>
    </row>
    <row r="62" spans="1:21" x14ac:dyDescent="0.25">
      <c r="A62">
        <v>61</v>
      </c>
      <c r="B62" s="1">
        <v>14</v>
      </c>
      <c r="C62">
        <f>COUNTIF($B$2:B61,B62)</f>
        <v>3</v>
      </c>
      <c r="D62" t="str">
        <f t="shared" si="0"/>
        <v>R</v>
      </c>
      <c r="E62">
        <f t="shared" si="2"/>
        <v>8</v>
      </c>
      <c r="F62">
        <f t="shared" si="3"/>
        <v>-1</v>
      </c>
      <c r="G62">
        <f t="shared" si="8"/>
        <v>18</v>
      </c>
      <c r="H62">
        <f t="shared" si="4"/>
        <v>-144</v>
      </c>
      <c r="I62">
        <f t="shared" si="5"/>
        <v>-646</v>
      </c>
      <c r="J62" t="str">
        <f t="shared" si="10"/>
        <v/>
      </c>
      <c r="K62">
        <f t="shared" si="11"/>
        <v>12</v>
      </c>
      <c r="L62" t="str">
        <f>IF(AND(G62=$N$10,F62=-1,U63=0),"PROG",IF(AND(T63=0,I62&lt;(R63-$N$9)),"LOCK",IF(AND(I62&lt;$N$5,MIN(I$2:I61)&gt;$N$5),"STOP",IF(AND(I62&gt;=$N$4,MAX(I$2:I61)&lt;$N$4),"KTF",""))))</f>
        <v/>
      </c>
      <c r="Q62" s="9">
        <f t="shared" si="9"/>
        <v>-646</v>
      </c>
      <c r="R62">
        <f t="shared" si="13"/>
        <v>554</v>
      </c>
      <c r="S62">
        <f>IF(S61&lt;&gt;0,S61,IF(R62&gt;=50,-(MIN(I$2:I60)-G61*E61),0))</f>
        <v>22</v>
      </c>
      <c r="T62">
        <f t="shared" si="14"/>
        <v>1</v>
      </c>
      <c r="U62">
        <f t="shared" si="15"/>
        <v>1</v>
      </c>
    </row>
    <row r="63" spans="1:21" x14ac:dyDescent="0.25">
      <c r="A63">
        <v>62</v>
      </c>
      <c r="B63" s="1">
        <v>22</v>
      </c>
      <c r="C63">
        <f>COUNTIF($B$2:B62,B63)</f>
        <v>1</v>
      </c>
      <c r="D63" t="str">
        <f t="shared" si="0"/>
        <v>R</v>
      </c>
      <c r="E63">
        <f t="shared" si="2"/>
        <v>8</v>
      </c>
      <c r="F63">
        <f t="shared" si="3"/>
        <v>-1</v>
      </c>
      <c r="G63">
        <f t="shared" si="8"/>
        <v>19</v>
      </c>
      <c r="H63">
        <f t="shared" si="4"/>
        <v>-152</v>
      </c>
      <c r="I63">
        <f t="shared" si="5"/>
        <v>-798</v>
      </c>
      <c r="J63" t="str">
        <f t="shared" si="10"/>
        <v/>
      </c>
      <c r="K63">
        <f t="shared" si="11"/>
        <v>13</v>
      </c>
      <c r="L63" t="str">
        <f>IF(AND(G63=$N$10,F63=-1,U64=0),"PROG",IF(AND(T64=0,I63&lt;(R64-$N$9)),"LOCK",IF(AND(I63&lt;$N$5,MIN(I$2:I62)&gt;$N$5),"STOP",IF(AND(I63&gt;=$N$4,MAX(I$2:I62)&lt;$N$4),"KTF",""))))</f>
        <v/>
      </c>
      <c r="Q63" s="9">
        <f t="shared" si="9"/>
        <v>-798</v>
      </c>
      <c r="R63">
        <f t="shared" si="13"/>
        <v>554</v>
      </c>
      <c r="S63">
        <f>IF(S62&lt;&gt;0,S62,IF(R63&gt;=50,-(MIN(I$2:I61)-G62*E62),0))</f>
        <v>22</v>
      </c>
      <c r="T63">
        <f t="shared" si="14"/>
        <v>1</v>
      </c>
      <c r="U63">
        <f t="shared" si="15"/>
        <v>1</v>
      </c>
    </row>
    <row r="64" spans="1:21" x14ac:dyDescent="0.25">
      <c r="A64">
        <v>63</v>
      </c>
      <c r="B64" s="1">
        <v>20</v>
      </c>
      <c r="C64">
        <f>COUNTIF($B$2:B63,B64)</f>
        <v>2</v>
      </c>
      <c r="D64" t="str">
        <f t="shared" si="0"/>
        <v>R</v>
      </c>
      <c r="E64">
        <f t="shared" si="2"/>
        <v>8</v>
      </c>
      <c r="F64">
        <f t="shared" si="3"/>
        <v>-1</v>
      </c>
      <c r="G64">
        <f t="shared" si="8"/>
        <v>20</v>
      </c>
      <c r="H64">
        <f t="shared" si="4"/>
        <v>-160</v>
      </c>
      <c r="I64">
        <f t="shared" si="5"/>
        <v>-958</v>
      </c>
      <c r="J64" t="str">
        <f t="shared" si="10"/>
        <v/>
      </c>
      <c r="K64">
        <f t="shared" si="11"/>
        <v>14</v>
      </c>
      <c r="L64" t="str">
        <f>IF(AND(G64=$N$10,F64=-1,U65=0),"PROG",IF(AND(T65=0,I64&lt;(R65-$N$9)),"LOCK",IF(AND(I64&lt;$N$5,MIN(I$2:I63)&gt;$N$5),"STOP",IF(AND(I64&gt;=$N$4,MAX(I$2:I63)&lt;$N$4),"KTF",""))))</f>
        <v/>
      </c>
      <c r="Q64" s="9">
        <f t="shared" si="9"/>
        <v>-958</v>
      </c>
      <c r="R64">
        <f t="shared" si="13"/>
        <v>554</v>
      </c>
      <c r="S64">
        <f>IF(S63&lt;&gt;0,S63,IF(R64&gt;=50,-(MIN(I$2:I62)-G63*E63),0))</f>
        <v>22</v>
      </c>
      <c r="T64">
        <f t="shared" si="14"/>
        <v>1</v>
      </c>
      <c r="U64">
        <f t="shared" si="15"/>
        <v>1</v>
      </c>
    </row>
    <row r="65" spans="1:21" x14ac:dyDescent="0.25">
      <c r="A65">
        <v>64</v>
      </c>
      <c r="B65" s="1">
        <v>33</v>
      </c>
      <c r="C65">
        <f>COUNTIF($B$2:B64,B65)</f>
        <v>2</v>
      </c>
      <c r="D65" t="str">
        <f t="shared" si="0"/>
        <v>R</v>
      </c>
      <c r="E65">
        <f t="shared" si="2"/>
        <v>8</v>
      </c>
      <c r="F65">
        <f t="shared" si="3"/>
        <v>-1</v>
      </c>
      <c r="G65">
        <f t="shared" si="8"/>
        <v>21</v>
      </c>
      <c r="H65">
        <f t="shared" si="4"/>
        <v>-168</v>
      </c>
      <c r="I65">
        <f t="shared" si="5"/>
        <v>-1126</v>
      </c>
      <c r="J65" t="str">
        <f t="shared" si="10"/>
        <v/>
      </c>
      <c r="K65">
        <f t="shared" si="11"/>
        <v>15</v>
      </c>
      <c r="L65" t="str">
        <f>IF(AND(G65=$N$10,F65=-1,U66=0),"PROG",IF(AND(T66=0,I65&lt;(R66-$N$9)),"LOCK",IF(AND(I65&lt;$N$5,MIN(I$2:I64)&gt;$N$5),"STOP",IF(AND(I65&gt;=$N$4,MAX(I$2:I64)&lt;$N$4),"KTF",""))))</f>
        <v/>
      </c>
      <c r="Q65" s="9">
        <f t="shared" si="9"/>
        <v>-1126</v>
      </c>
      <c r="R65">
        <f t="shared" si="13"/>
        <v>554</v>
      </c>
      <c r="S65">
        <f>IF(S64&lt;&gt;0,S64,IF(R65&gt;=50,-(MIN(I$2:I63)-G64*E64),0))</f>
        <v>22</v>
      </c>
      <c r="T65">
        <f t="shared" si="14"/>
        <v>1</v>
      </c>
      <c r="U65">
        <f t="shared" si="15"/>
        <v>1</v>
      </c>
    </row>
    <row r="66" spans="1:21" x14ac:dyDescent="0.25">
      <c r="A66">
        <v>65</v>
      </c>
      <c r="B66" s="1">
        <v>16</v>
      </c>
      <c r="C66">
        <f>COUNTIF($B$2:B65,B66)</f>
        <v>0</v>
      </c>
      <c r="D66" t="str">
        <f t="shared" si="0"/>
        <v/>
      </c>
      <c r="E66">
        <f t="shared" si="2"/>
        <v>7</v>
      </c>
      <c r="F66">
        <f t="shared" si="3"/>
        <v>1</v>
      </c>
      <c r="G66">
        <f t="shared" si="8"/>
        <v>22</v>
      </c>
      <c r="H66">
        <f t="shared" si="4"/>
        <v>638</v>
      </c>
      <c r="I66">
        <f t="shared" si="5"/>
        <v>-488</v>
      </c>
      <c r="J66">
        <f t="shared" si="10"/>
        <v>16</v>
      </c>
      <c r="K66">
        <f t="shared" si="11"/>
        <v>16</v>
      </c>
      <c r="L66" t="str">
        <f>IF(AND(G66=$N$10,F66=-1,U67=0),"PROG",IF(AND(T67=0,I66&lt;(R67-$N$9)),"LOCK",IF(AND(I66&lt;$N$5,MIN(I$2:I65)&gt;$N$5),"STOP",IF(AND(I66&gt;=$N$4,MAX(I$2:I65)&lt;$N$4),"KTF",""))))</f>
        <v/>
      </c>
      <c r="Q66" s="9">
        <f t="shared" si="9"/>
        <v>-1126</v>
      </c>
      <c r="R66">
        <f t="shared" si="13"/>
        <v>554</v>
      </c>
      <c r="S66">
        <f>IF(S65&lt;&gt;0,S65,IF(R66&gt;=50,-(MIN(I$2:I64)-G65*E65),0))</f>
        <v>22</v>
      </c>
      <c r="T66">
        <f t="shared" si="14"/>
        <v>1</v>
      </c>
      <c r="U66">
        <f t="shared" si="15"/>
        <v>1</v>
      </c>
    </row>
    <row r="67" spans="1:21" x14ac:dyDescent="0.25">
      <c r="A67">
        <v>66</v>
      </c>
      <c r="B67" s="1">
        <v>1</v>
      </c>
      <c r="C67">
        <f>COUNTIF($B$2:B66,B67)</f>
        <v>3</v>
      </c>
      <c r="D67" t="str">
        <f t="shared" ref="D67:D101" si="16">IF(C67&gt;0,"R","")</f>
        <v>R</v>
      </c>
      <c r="E67">
        <f t="shared" si="2"/>
        <v>7</v>
      </c>
      <c r="F67">
        <f t="shared" si="3"/>
        <v>-1</v>
      </c>
      <c r="G67">
        <f t="shared" si="8"/>
        <v>21</v>
      </c>
      <c r="H67">
        <f t="shared" si="4"/>
        <v>-147</v>
      </c>
      <c r="I67">
        <f t="shared" si="5"/>
        <v>-635</v>
      </c>
      <c r="J67" t="str">
        <f t="shared" si="10"/>
        <v/>
      </c>
      <c r="K67">
        <f t="shared" si="11"/>
        <v>1</v>
      </c>
      <c r="L67" t="str">
        <f>IF(AND(G67=$N$10,F67=-1,U68=0),"PROG",IF(AND(T68=0,I67&lt;(R68-$N$9)),"LOCK",IF(AND(I67&lt;$N$5,MIN(I$2:I66)&gt;$N$5),"STOP",IF(AND(I67&gt;=$N$4,MAX(I$2:I66)&lt;$N$4),"KTF",""))))</f>
        <v/>
      </c>
      <c r="Q67" s="9">
        <f t="shared" si="9"/>
        <v>-1126</v>
      </c>
      <c r="R67">
        <f t="shared" si="13"/>
        <v>554</v>
      </c>
      <c r="S67">
        <f>IF(S66&lt;&gt;0,S66,IF(R67&gt;=50,-(MIN(I$2:I65)-G66*E66),0))</f>
        <v>22</v>
      </c>
      <c r="T67">
        <f t="shared" si="14"/>
        <v>1</v>
      </c>
      <c r="U67">
        <f t="shared" si="15"/>
        <v>1</v>
      </c>
    </row>
    <row r="68" spans="1:21" x14ac:dyDescent="0.25">
      <c r="A68">
        <v>67</v>
      </c>
      <c r="B68" s="1">
        <v>11</v>
      </c>
      <c r="C68">
        <f>COUNTIF($B$2:B67,B68)</f>
        <v>1</v>
      </c>
      <c r="D68" t="str">
        <f t="shared" si="16"/>
        <v>R</v>
      </c>
      <c r="E68">
        <f t="shared" ref="E68:E101" si="17">IF(C68&gt;0,E67,E67-1)</f>
        <v>7</v>
      </c>
      <c r="F68">
        <f t="shared" ref="F68:F101" si="18">IF(A68&lt;$N$8,"",IF(C68=0,1,-1))</f>
        <v>-1</v>
      </c>
      <c r="G68">
        <f t="shared" si="8"/>
        <v>22</v>
      </c>
      <c r="H68">
        <f t="shared" ref="H68:H101" si="19">IF(A68&lt;$N$8,0,IF(F68=1,(36-E68)*G68*$N$3,IF(F68=-1,G68*F68*E68*$N$3)))</f>
        <v>-154</v>
      </c>
      <c r="I68">
        <f t="shared" ref="I68:I101" si="20">IF(A68&lt;$N$8,0,H68+I67)</f>
        <v>-789</v>
      </c>
      <c r="J68" t="str">
        <f t="shared" si="10"/>
        <v/>
      </c>
      <c r="K68">
        <f t="shared" si="11"/>
        <v>2</v>
      </c>
      <c r="L68" t="str">
        <f>IF(AND(G68=$N$10,F68=-1,U69=0),"PROG",IF(AND(T69=0,I68&lt;(R69-$N$9)),"LOCK",IF(AND(I68&lt;$N$5,MIN(I$2:I67)&gt;$N$5),"STOP",IF(AND(I68&gt;=$N$4,MAX(I$2:I67)&lt;$N$4),"KTF",""))))</f>
        <v/>
      </c>
      <c r="Q68" s="9">
        <f t="shared" si="9"/>
        <v>-1126</v>
      </c>
      <c r="R68">
        <f t="shared" si="13"/>
        <v>554</v>
      </c>
      <c r="S68">
        <f>IF(S67&lt;&gt;0,S67,IF(R68&gt;=50,-(MIN(I$2:I66)-G67*E67),0))</f>
        <v>22</v>
      </c>
      <c r="T68">
        <f t="shared" si="14"/>
        <v>1</v>
      </c>
      <c r="U68">
        <f t="shared" si="15"/>
        <v>1</v>
      </c>
    </row>
    <row r="69" spans="1:21" x14ac:dyDescent="0.25">
      <c r="A69">
        <v>68</v>
      </c>
      <c r="B69" s="1">
        <v>3</v>
      </c>
      <c r="C69">
        <f>COUNTIF($B$2:B68,B69)</f>
        <v>2</v>
      </c>
      <c r="D69" t="str">
        <f t="shared" si="16"/>
        <v>R</v>
      </c>
      <c r="E69">
        <f t="shared" si="17"/>
        <v>7</v>
      </c>
      <c r="F69">
        <f t="shared" si="18"/>
        <v>-1</v>
      </c>
      <c r="G69">
        <f t="shared" ref="G69:G101" si="21">IF(AND($N$11="Yes",I68&gt;R67),1,IF(A69=$N$8,1,IF(A69&lt;$N$8,"",IF(E68=0,"",IF(G68-F68&lt;1,1,IF(F68=1,G68-$N$7,IF(F68=-1,G68+$N$6)))))))</f>
        <v>23</v>
      </c>
      <c r="H69">
        <f t="shared" si="19"/>
        <v>-161</v>
      </c>
      <c r="I69">
        <f t="shared" si="20"/>
        <v>-950</v>
      </c>
      <c r="J69" t="str">
        <f t="shared" si="10"/>
        <v/>
      </c>
      <c r="K69">
        <f t="shared" si="11"/>
        <v>3</v>
      </c>
      <c r="L69" t="str">
        <f>IF(AND(G69=$N$10,F69=-1,U70=0),"PROG",IF(AND(T70=0,I69&lt;(R70-$N$9)),"LOCK",IF(AND(I69&lt;$N$5,MIN(I$2:I68)&gt;$N$5),"STOP",IF(AND(I69&gt;=$N$4,MAX(I$2:I68)&lt;$N$4),"KTF",""))))</f>
        <v/>
      </c>
      <c r="Q69" s="9">
        <f t="shared" ref="Q69:Q103" si="22">IF(I69&lt;Q68,I69,Q68)</f>
        <v>-1126</v>
      </c>
      <c r="R69">
        <f t="shared" si="13"/>
        <v>554</v>
      </c>
      <c r="S69">
        <f>IF(S68&lt;&gt;0,S68,IF(R69&gt;=50,-(MIN(I$2:I67)-G68*E68),0))</f>
        <v>22</v>
      </c>
      <c r="T69">
        <f t="shared" si="14"/>
        <v>1</v>
      </c>
      <c r="U69">
        <f t="shared" si="15"/>
        <v>1</v>
      </c>
    </row>
    <row r="70" spans="1:21" x14ac:dyDescent="0.25">
      <c r="A70">
        <v>69</v>
      </c>
      <c r="B70" s="1">
        <v>32</v>
      </c>
      <c r="C70">
        <f>COUNTIF($B$2:B69,B70)</f>
        <v>2</v>
      </c>
      <c r="D70" t="str">
        <f t="shared" si="16"/>
        <v>R</v>
      </c>
      <c r="E70">
        <f t="shared" si="17"/>
        <v>7</v>
      </c>
      <c r="F70">
        <f t="shared" si="18"/>
        <v>-1</v>
      </c>
      <c r="G70">
        <f t="shared" si="21"/>
        <v>24</v>
      </c>
      <c r="H70">
        <f t="shared" si="19"/>
        <v>-168</v>
      </c>
      <c r="I70">
        <f t="shared" si="20"/>
        <v>-1118</v>
      </c>
      <c r="J70" t="str">
        <f t="shared" si="10"/>
        <v/>
      </c>
      <c r="K70">
        <f t="shared" si="11"/>
        <v>4</v>
      </c>
      <c r="L70" t="str">
        <f>IF(AND(G70=$N$10,F70=-1,U71=0),"PROG",IF(AND(T71=0,I70&lt;(R71-$N$9)),"LOCK",IF(AND(I70&lt;$N$5,MIN(I$2:I69)&gt;$N$5),"STOP",IF(AND(I70&gt;=$N$4,MAX(I$2:I69)&lt;$N$4),"KTF",""))))</f>
        <v/>
      </c>
      <c r="Q70" s="9">
        <f t="shared" si="22"/>
        <v>-1126</v>
      </c>
      <c r="R70">
        <f t="shared" si="13"/>
        <v>554</v>
      </c>
      <c r="S70">
        <f>IF(S69&lt;&gt;0,S69,IF(R70&gt;=50,-(MIN(I$2:I68)-G69*E69),0))</f>
        <v>22</v>
      </c>
      <c r="T70">
        <f t="shared" si="14"/>
        <v>1</v>
      </c>
      <c r="U70">
        <f t="shared" si="15"/>
        <v>1</v>
      </c>
    </row>
    <row r="71" spans="1:21" x14ac:dyDescent="0.25">
      <c r="A71">
        <v>70</v>
      </c>
      <c r="B71" s="1">
        <v>3</v>
      </c>
      <c r="C71">
        <f>COUNTIF($B$2:B70,B71)</f>
        <v>3</v>
      </c>
      <c r="D71" t="str">
        <f t="shared" si="16"/>
        <v>R</v>
      </c>
      <c r="E71">
        <f t="shared" si="17"/>
        <v>7</v>
      </c>
      <c r="F71">
        <f t="shared" si="18"/>
        <v>-1</v>
      </c>
      <c r="G71">
        <f t="shared" si="21"/>
        <v>25</v>
      </c>
      <c r="H71">
        <f t="shared" si="19"/>
        <v>-175</v>
      </c>
      <c r="I71">
        <f t="shared" si="20"/>
        <v>-1293</v>
      </c>
      <c r="J71" t="str">
        <f t="shared" si="10"/>
        <v/>
      </c>
      <c r="K71">
        <f t="shared" si="11"/>
        <v>5</v>
      </c>
      <c r="L71" t="str">
        <f>IF(AND(G71=$N$10,F71=-1,U72=0),"PROG",IF(AND(T72=0,I71&lt;(R72-$N$9)),"LOCK",IF(AND(I71&lt;$N$5,MIN(I$2:I70)&gt;$N$5),"STOP",IF(AND(I71&gt;=$N$4,MAX(I$2:I70)&lt;$N$4),"KTF",""))))</f>
        <v/>
      </c>
      <c r="Q71" s="9">
        <f t="shared" si="22"/>
        <v>-1293</v>
      </c>
      <c r="R71">
        <f t="shared" si="13"/>
        <v>554</v>
      </c>
      <c r="S71">
        <f>IF(S70&lt;&gt;0,S70,IF(R71&gt;=50,-(MIN(I$2:I69)-G70*E70),0))</f>
        <v>22</v>
      </c>
      <c r="T71">
        <f t="shared" si="14"/>
        <v>1</v>
      </c>
      <c r="U71">
        <f t="shared" si="15"/>
        <v>1</v>
      </c>
    </row>
    <row r="72" spans="1:21" x14ac:dyDescent="0.25">
      <c r="A72">
        <v>71</v>
      </c>
      <c r="B72" s="1">
        <v>33</v>
      </c>
      <c r="C72">
        <f>COUNTIF($B$2:B71,B72)</f>
        <v>3</v>
      </c>
      <c r="D72" t="str">
        <f t="shared" si="16"/>
        <v>R</v>
      </c>
      <c r="E72">
        <f t="shared" si="17"/>
        <v>7</v>
      </c>
      <c r="F72">
        <f t="shared" si="18"/>
        <v>-1</v>
      </c>
      <c r="G72">
        <f t="shared" si="21"/>
        <v>26</v>
      </c>
      <c r="H72">
        <f t="shared" si="19"/>
        <v>-182</v>
      </c>
      <c r="I72">
        <f t="shared" si="20"/>
        <v>-1475</v>
      </c>
      <c r="J72" t="str">
        <f t="shared" si="10"/>
        <v/>
      </c>
      <c r="K72">
        <f t="shared" si="11"/>
        <v>6</v>
      </c>
      <c r="L72" t="str">
        <f>IF(AND(G72=$N$10,F72=-1,U73=0),"PROG",IF(AND(T73=0,I72&lt;(R73-$N$9)),"LOCK",IF(AND(I72&lt;$N$5,MIN(I$2:I71)&gt;$N$5),"STOP",IF(AND(I72&gt;=$N$4,MAX(I$2:I71)&lt;$N$4),"KTF",""))))</f>
        <v/>
      </c>
      <c r="Q72" s="9">
        <f t="shared" si="22"/>
        <v>-1475</v>
      </c>
      <c r="R72">
        <f t="shared" si="13"/>
        <v>554</v>
      </c>
      <c r="S72">
        <f>IF(S71&lt;&gt;0,S71,IF(R72&gt;=50,-(MIN(I$2:I70)-G71*E71),0))</f>
        <v>22</v>
      </c>
      <c r="T72">
        <f t="shared" si="14"/>
        <v>1</v>
      </c>
      <c r="U72">
        <f t="shared" si="15"/>
        <v>1</v>
      </c>
    </row>
    <row r="73" spans="1:21" x14ac:dyDescent="0.25">
      <c r="A73">
        <v>72</v>
      </c>
      <c r="B73" s="1">
        <v>24</v>
      </c>
      <c r="C73">
        <f>COUNTIF($B$2:B72,B73)</f>
        <v>0</v>
      </c>
      <c r="D73" t="str">
        <f t="shared" si="16"/>
        <v/>
      </c>
      <c r="E73">
        <f t="shared" si="17"/>
        <v>6</v>
      </c>
      <c r="F73">
        <f t="shared" si="18"/>
        <v>1</v>
      </c>
      <c r="G73">
        <f t="shared" si="21"/>
        <v>27</v>
      </c>
      <c r="H73">
        <f t="shared" si="19"/>
        <v>810</v>
      </c>
      <c r="I73">
        <f t="shared" si="20"/>
        <v>-665</v>
      </c>
      <c r="J73">
        <f t="shared" si="10"/>
        <v>7</v>
      </c>
      <c r="K73">
        <f t="shared" si="11"/>
        <v>7</v>
      </c>
      <c r="L73" t="str">
        <f>IF(AND(G73=$N$10,F73=-1,U74=0),"PROG",IF(AND(T74=0,I73&lt;(R74-$N$9)),"LOCK",IF(AND(I73&lt;$N$5,MIN(I$2:I72)&gt;$N$5),"STOP",IF(AND(I73&gt;=$N$4,MAX(I$2:I72)&lt;$N$4),"KTF",""))))</f>
        <v/>
      </c>
      <c r="Q73" s="9">
        <f t="shared" si="22"/>
        <v>-1475</v>
      </c>
      <c r="R73">
        <f t="shared" si="13"/>
        <v>554</v>
      </c>
      <c r="S73">
        <f>IF(S72&lt;&gt;0,S72,IF(R73&gt;=50,-(MIN(I$2:I71)-G72*E72),0))</f>
        <v>22</v>
      </c>
      <c r="T73">
        <f t="shared" si="14"/>
        <v>1</v>
      </c>
      <c r="U73">
        <f t="shared" si="15"/>
        <v>1</v>
      </c>
    </row>
    <row r="74" spans="1:21" x14ac:dyDescent="0.25">
      <c r="A74">
        <v>73</v>
      </c>
      <c r="B74" s="1">
        <v>28</v>
      </c>
      <c r="C74">
        <f>COUNTIF($B$2:B73,B74)</f>
        <v>0</v>
      </c>
      <c r="D74" t="str">
        <f t="shared" si="16"/>
        <v/>
      </c>
      <c r="E74">
        <f t="shared" si="17"/>
        <v>5</v>
      </c>
      <c r="F74">
        <f t="shared" si="18"/>
        <v>1</v>
      </c>
      <c r="G74">
        <f t="shared" si="21"/>
        <v>26</v>
      </c>
      <c r="H74">
        <f t="shared" si="19"/>
        <v>806</v>
      </c>
      <c r="I74">
        <f t="shared" si="20"/>
        <v>141</v>
      </c>
      <c r="J74">
        <f t="shared" si="10"/>
        <v>1</v>
      </c>
      <c r="K74">
        <f t="shared" si="11"/>
        <v>1</v>
      </c>
      <c r="L74" t="str">
        <f>IF(AND(G74=$N$10,F74=-1,U75=0),"PROG",IF(AND(T75=0,I74&lt;(R75-$N$9)),"LOCK",IF(AND(I74&lt;$N$5,MIN(I$2:I73)&gt;$N$5),"STOP",IF(AND(I74&gt;=$N$4,MAX(I$2:I73)&lt;$N$4),"KTF",""))))</f>
        <v/>
      </c>
      <c r="Q74" s="9">
        <f t="shared" si="22"/>
        <v>-1475</v>
      </c>
      <c r="R74">
        <f t="shared" si="13"/>
        <v>554</v>
      </c>
      <c r="S74">
        <f>IF(S73&lt;&gt;0,S73,IF(R74&gt;=50,-(MIN(I$2:I72)-G73*E73),0))</f>
        <v>22</v>
      </c>
      <c r="T74">
        <f t="shared" si="14"/>
        <v>1</v>
      </c>
      <c r="U74">
        <f t="shared" si="15"/>
        <v>1</v>
      </c>
    </row>
    <row r="75" spans="1:21" x14ac:dyDescent="0.25">
      <c r="A75">
        <v>74</v>
      </c>
      <c r="B75" s="1">
        <v>13</v>
      </c>
      <c r="C75">
        <f>COUNTIF($B$2:B74,B75)</f>
        <v>1</v>
      </c>
      <c r="D75" t="str">
        <f t="shared" si="16"/>
        <v>R</v>
      </c>
      <c r="E75">
        <f t="shared" si="17"/>
        <v>5</v>
      </c>
      <c r="F75">
        <f t="shared" si="18"/>
        <v>-1</v>
      </c>
      <c r="G75">
        <f t="shared" si="21"/>
        <v>25</v>
      </c>
      <c r="H75">
        <f t="shared" si="19"/>
        <v>-125</v>
      </c>
      <c r="I75">
        <f t="shared" si="20"/>
        <v>16</v>
      </c>
      <c r="J75" t="str">
        <f t="shared" si="10"/>
        <v/>
      </c>
      <c r="K75">
        <f t="shared" si="11"/>
        <v>1</v>
      </c>
      <c r="L75" t="str">
        <f>IF(AND(G75=$N$10,F75=-1,U76=0),"PROG",IF(AND(T76=0,I75&lt;(R76-$N$9)),"LOCK",IF(AND(I75&lt;$N$5,MIN(I$2:I74)&gt;$N$5),"STOP",IF(AND(I75&gt;=$N$4,MAX(I$2:I74)&lt;$N$4),"KTF",""))))</f>
        <v/>
      </c>
      <c r="Q75" s="9">
        <f t="shared" si="22"/>
        <v>-1475</v>
      </c>
      <c r="R75">
        <f t="shared" si="13"/>
        <v>554</v>
      </c>
      <c r="S75">
        <f>IF(S74&lt;&gt;0,S74,IF(R75&gt;=50,-(MIN(I$2:I73)-G74*E74),0))</f>
        <v>22</v>
      </c>
      <c r="T75">
        <f t="shared" si="14"/>
        <v>1</v>
      </c>
      <c r="U75">
        <f t="shared" si="15"/>
        <v>1</v>
      </c>
    </row>
    <row r="76" spans="1:21" x14ac:dyDescent="0.25">
      <c r="A76">
        <v>75</v>
      </c>
      <c r="B76" s="1">
        <v>2</v>
      </c>
      <c r="C76">
        <f>COUNTIF($B$2:B75,B76)</f>
        <v>3</v>
      </c>
      <c r="D76" t="str">
        <f t="shared" si="16"/>
        <v>R</v>
      </c>
      <c r="E76">
        <f t="shared" si="17"/>
        <v>5</v>
      </c>
      <c r="F76">
        <f t="shared" si="18"/>
        <v>-1</v>
      </c>
      <c r="G76">
        <f t="shared" si="21"/>
        <v>26</v>
      </c>
      <c r="H76">
        <f t="shared" si="19"/>
        <v>-130</v>
      </c>
      <c r="I76">
        <f t="shared" si="20"/>
        <v>-114</v>
      </c>
      <c r="J76" t="str">
        <f t="shared" si="10"/>
        <v/>
      </c>
      <c r="K76">
        <f t="shared" si="11"/>
        <v>2</v>
      </c>
      <c r="L76" t="str">
        <f>IF(AND(G76=$N$10,F76=-1,U77=0),"PROG",IF(AND(T77=0,I76&lt;(R77-$N$9)),"LOCK",IF(AND(I76&lt;$N$5,MIN(I$2:I75)&gt;$N$5),"STOP",IF(AND(I76&gt;=$N$4,MAX(I$2:I75)&lt;$N$4),"KTF",""))))</f>
        <v/>
      </c>
      <c r="Q76" s="9">
        <f t="shared" si="22"/>
        <v>-1475</v>
      </c>
      <c r="R76">
        <f t="shared" si="13"/>
        <v>554</v>
      </c>
      <c r="S76">
        <f>IF(S75&lt;&gt;0,S75,IF(R76&gt;=50,-(MIN(I$2:I74)-G75*E75),0))</f>
        <v>22</v>
      </c>
      <c r="T76">
        <f t="shared" si="14"/>
        <v>1</v>
      </c>
      <c r="U76">
        <f t="shared" si="15"/>
        <v>1</v>
      </c>
    </row>
    <row r="77" spans="1:21" x14ac:dyDescent="0.25">
      <c r="A77">
        <v>76</v>
      </c>
      <c r="B77" s="1">
        <v>9</v>
      </c>
      <c r="C77">
        <f>COUNTIF($B$2:B76,B77)</f>
        <v>2</v>
      </c>
      <c r="D77" t="str">
        <f t="shared" si="16"/>
        <v>R</v>
      </c>
      <c r="E77">
        <f t="shared" si="17"/>
        <v>5</v>
      </c>
      <c r="F77">
        <f t="shared" si="18"/>
        <v>-1</v>
      </c>
      <c r="G77">
        <f t="shared" si="21"/>
        <v>27</v>
      </c>
      <c r="H77">
        <f t="shared" si="19"/>
        <v>-135</v>
      </c>
      <c r="I77">
        <f t="shared" si="20"/>
        <v>-249</v>
      </c>
      <c r="J77" t="str">
        <f t="shared" ref="J77:J140" si="23">IF(D77="",K77,"")</f>
        <v/>
      </c>
      <c r="K77">
        <f t="shared" ref="K77:K103" si="24">IF(D76="",1,1+K76)</f>
        <v>3</v>
      </c>
      <c r="L77" t="str">
        <f>IF(AND(G77=$N$10,F77=-1,U78=0),"PROG",IF(AND(T78=0,I77&lt;(R78-$N$9)),"LOCK",IF(AND(I77&lt;$N$5,MIN(I$2:I76)&gt;$N$5),"STOP",IF(AND(I77&gt;=$N$4,MAX(I$2:I76)&lt;$N$4),"KTF",""))))</f>
        <v/>
      </c>
      <c r="Q77" s="9">
        <f t="shared" si="22"/>
        <v>-1475</v>
      </c>
      <c r="R77">
        <f t="shared" si="13"/>
        <v>554</v>
      </c>
      <c r="S77">
        <f>IF(S76&lt;&gt;0,S76,IF(R77&gt;=50,-(MIN(I$2:I75)-G76*E76),0))</f>
        <v>22</v>
      </c>
      <c r="T77">
        <f t="shared" si="14"/>
        <v>1</v>
      </c>
      <c r="U77">
        <f t="shared" si="15"/>
        <v>1</v>
      </c>
    </row>
    <row r="78" spans="1:21" x14ac:dyDescent="0.25">
      <c r="A78">
        <v>77</v>
      </c>
      <c r="B78" s="1">
        <v>32</v>
      </c>
      <c r="C78">
        <f>COUNTIF($B$2:B77,B78)</f>
        <v>3</v>
      </c>
      <c r="D78" t="str">
        <f t="shared" si="16"/>
        <v>R</v>
      </c>
      <c r="E78">
        <f t="shared" si="17"/>
        <v>5</v>
      </c>
      <c r="F78">
        <f t="shared" si="18"/>
        <v>-1</v>
      </c>
      <c r="G78">
        <f t="shared" si="21"/>
        <v>28</v>
      </c>
      <c r="H78">
        <f t="shared" si="19"/>
        <v>-140</v>
      </c>
      <c r="I78">
        <f t="shared" si="20"/>
        <v>-389</v>
      </c>
      <c r="J78" t="str">
        <f t="shared" si="23"/>
        <v/>
      </c>
      <c r="K78">
        <f t="shared" si="24"/>
        <v>4</v>
      </c>
      <c r="L78" t="str">
        <f>IF(AND(G78=$N$10,F78=-1,U79=0),"PROG",IF(AND(T79=0,I78&lt;(R79-$N$9)),"LOCK",IF(AND(I78&lt;$N$5,MIN(I$2:I77)&gt;$N$5),"STOP",IF(AND(I78&gt;=$N$4,MAX(I$2:I77)&lt;$N$4),"KTF",""))))</f>
        <v/>
      </c>
      <c r="Q78" s="9">
        <f t="shared" si="22"/>
        <v>-1475</v>
      </c>
      <c r="R78">
        <f t="shared" si="13"/>
        <v>554</v>
      </c>
      <c r="S78">
        <f>IF(S77&lt;&gt;0,S77,IF(R78&gt;=50,-(MIN(I$2:I76)-G77*E77),0))</f>
        <v>22</v>
      </c>
      <c r="T78">
        <f t="shared" si="14"/>
        <v>1</v>
      </c>
      <c r="U78">
        <f t="shared" si="15"/>
        <v>1</v>
      </c>
    </row>
    <row r="79" spans="1:21" x14ac:dyDescent="0.25">
      <c r="A79">
        <v>78</v>
      </c>
      <c r="B79" s="1">
        <v>25</v>
      </c>
      <c r="C79">
        <f>COUNTIF($B$2:B78,B79)</f>
        <v>1</v>
      </c>
      <c r="D79" t="str">
        <f t="shared" si="16"/>
        <v>R</v>
      </c>
      <c r="E79">
        <f t="shared" si="17"/>
        <v>5</v>
      </c>
      <c r="F79">
        <f t="shared" si="18"/>
        <v>-1</v>
      </c>
      <c r="G79">
        <f t="shared" si="21"/>
        <v>29</v>
      </c>
      <c r="H79">
        <f t="shared" si="19"/>
        <v>-145</v>
      </c>
      <c r="I79">
        <f t="shared" si="20"/>
        <v>-534</v>
      </c>
      <c r="J79" t="str">
        <f t="shared" si="23"/>
        <v/>
      </c>
      <c r="K79">
        <f t="shared" si="24"/>
        <v>5</v>
      </c>
      <c r="L79" t="str">
        <f>IF(AND(G79=$N$10,F79=-1,U80=0),"PROG",IF(AND(T80=0,I79&lt;(R80-$N$9)),"LOCK",IF(AND(I79&lt;$N$5,MIN(I$2:I78)&gt;$N$5),"STOP",IF(AND(I79&gt;=$N$4,MAX(I$2:I78)&lt;$N$4),"KTF",""))))</f>
        <v/>
      </c>
      <c r="Q79" s="9">
        <f t="shared" si="22"/>
        <v>-1475</v>
      </c>
      <c r="R79">
        <f t="shared" si="13"/>
        <v>554</v>
      </c>
      <c r="S79">
        <f>IF(S78&lt;&gt;0,S78,IF(R79&gt;=50,-(MIN(I$2:I77)-G78*E78),0))</f>
        <v>22</v>
      </c>
      <c r="T79">
        <f t="shared" si="14"/>
        <v>1</v>
      </c>
      <c r="U79">
        <f t="shared" si="15"/>
        <v>1</v>
      </c>
    </row>
    <row r="80" spans="1:21" x14ac:dyDescent="0.25">
      <c r="A80">
        <v>79</v>
      </c>
      <c r="B80" s="1">
        <v>25</v>
      </c>
      <c r="C80">
        <f>COUNTIF($B$2:B79,B80)</f>
        <v>2</v>
      </c>
      <c r="D80" t="str">
        <f t="shared" si="16"/>
        <v>R</v>
      </c>
      <c r="E80">
        <f t="shared" si="17"/>
        <v>5</v>
      </c>
      <c r="F80">
        <f t="shared" si="18"/>
        <v>-1</v>
      </c>
      <c r="G80">
        <f t="shared" si="21"/>
        <v>30</v>
      </c>
      <c r="H80">
        <f t="shared" si="19"/>
        <v>-150</v>
      </c>
      <c r="I80">
        <f t="shared" si="20"/>
        <v>-684</v>
      </c>
      <c r="J80" t="str">
        <f t="shared" si="23"/>
        <v/>
      </c>
      <c r="K80">
        <f t="shared" si="24"/>
        <v>6</v>
      </c>
      <c r="L80" t="str">
        <f>IF(AND(G80=$N$10,F80=-1,U81=0),"PROG",IF(AND(T81=0,I80&lt;(R81-$N$9)),"LOCK",IF(AND(I80&lt;$N$5,MIN(I$2:I79)&gt;$N$5),"STOP",IF(AND(I80&gt;=$N$4,MAX(I$2:I79)&lt;$N$4),"KTF",""))))</f>
        <v/>
      </c>
      <c r="Q80" s="9">
        <f t="shared" si="22"/>
        <v>-1475</v>
      </c>
      <c r="R80">
        <f t="shared" si="13"/>
        <v>554</v>
      </c>
      <c r="S80">
        <f>IF(S79&lt;&gt;0,S79,IF(R80&gt;=50,-(MIN(I$2:I78)-G79*E79),0))</f>
        <v>22</v>
      </c>
      <c r="T80">
        <f t="shared" si="14"/>
        <v>1</v>
      </c>
      <c r="U80">
        <f t="shared" si="15"/>
        <v>1</v>
      </c>
    </row>
    <row r="81" spans="1:21" x14ac:dyDescent="0.25">
      <c r="A81">
        <v>80</v>
      </c>
      <c r="B81" s="1">
        <v>9</v>
      </c>
      <c r="C81">
        <f>COUNTIF($B$2:B80,B81)</f>
        <v>3</v>
      </c>
      <c r="D81" t="str">
        <f t="shared" si="16"/>
        <v>R</v>
      </c>
      <c r="E81">
        <f t="shared" si="17"/>
        <v>5</v>
      </c>
      <c r="F81">
        <f t="shared" si="18"/>
        <v>-1</v>
      </c>
      <c r="G81">
        <f t="shared" si="21"/>
        <v>31</v>
      </c>
      <c r="H81">
        <f t="shared" si="19"/>
        <v>-155</v>
      </c>
      <c r="I81">
        <f t="shared" si="20"/>
        <v>-839</v>
      </c>
      <c r="J81" t="str">
        <f t="shared" si="23"/>
        <v/>
      </c>
      <c r="K81">
        <f t="shared" si="24"/>
        <v>7</v>
      </c>
      <c r="L81" t="str">
        <f>IF(AND(G81=$N$10,F81=-1,U82=0),"PROG",IF(AND(T82=0,I81&lt;(R82-$N$9)),"LOCK",IF(AND(I81&lt;$N$5,MIN(I$2:I80)&gt;$N$5),"STOP",IF(AND(I81&gt;=$N$4,MAX(I$2:I80)&lt;$N$4),"KTF",""))))</f>
        <v/>
      </c>
      <c r="Q81" s="9">
        <f t="shared" si="22"/>
        <v>-1475</v>
      </c>
      <c r="R81">
        <f t="shared" si="13"/>
        <v>554</v>
      </c>
      <c r="S81">
        <f>IF(S80&lt;&gt;0,S80,IF(R81&gt;=50,-(MIN(I$2:I79)-G80*E80),0))</f>
        <v>22</v>
      </c>
      <c r="T81">
        <f t="shared" si="14"/>
        <v>1</v>
      </c>
      <c r="U81">
        <f t="shared" si="15"/>
        <v>1</v>
      </c>
    </row>
    <row r="82" spans="1:21" x14ac:dyDescent="0.25">
      <c r="A82">
        <v>81</v>
      </c>
      <c r="B82" s="1">
        <v>26</v>
      </c>
      <c r="C82">
        <f>COUNTIF($B$2:B81,B82)</f>
        <v>2</v>
      </c>
      <c r="D82" t="str">
        <f t="shared" si="16"/>
        <v>R</v>
      </c>
      <c r="E82">
        <f t="shared" si="17"/>
        <v>5</v>
      </c>
      <c r="F82">
        <f t="shared" si="18"/>
        <v>-1</v>
      </c>
      <c r="G82">
        <f t="shared" si="21"/>
        <v>32</v>
      </c>
      <c r="H82">
        <f t="shared" si="19"/>
        <v>-160</v>
      </c>
      <c r="I82">
        <f t="shared" si="20"/>
        <v>-999</v>
      </c>
      <c r="J82" t="str">
        <f t="shared" si="23"/>
        <v/>
      </c>
      <c r="K82">
        <f t="shared" si="24"/>
        <v>8</v>
      </c>
      <c r="L82" t="str">
        <f>IF(AND(G82=$N$10,F82=-1,U83=0),"PROG",IF(AND(T83=0,I82&lt;(R83-$N$9)),"LOCK",IF(AND(I82&lt;$N$5,MIN(I$2:I81)&gt;$N$5),"STOP",IF(AND(I82&gt;=$N$4,MAX(I$2:I81)&lt;$N$4),"KTF",""))))</f>
        <v/>
      </c>
      <c r="Q82" s="9">
        <f t="shared" si="22"/>
        <v>-1475</v>
      </c>
      <c r="R82">
        <f t="shared" si="13"/>
        <v>554</v>
      </c>
      <c r="S82">
        <f>IF(S81&lt;&gt;0,S81,IF(R82&gt;=50,-(MIN(I$2:I80)-G81*E81),0))</f>
        <v>22</v>
      </c>
      <c r="T82">
        <f t="shared" si="14"/>
        <v>1</v>
      </c>
      <c r="U82">
        <f t="shared" si="15"/>
        <v>1</v>
      </c>
    </row>
    <row r="83" spans="1:21" x14ac:dyDescent="0.25">
      <c r="A83">
        <v>82</v>
      </c>
      <c r="B83" s="1">
        <v>12</v>
      </c>
      <c r="C83">
        <f>COUNTIF($B$2:B82,B83)</f>
        <v>3</v>
      </c>
      <c r="D83" t="str">
        <f t="shared" si="16"/>
        <v>R</v>
      </c>
      <c r="E83">
        <f t="shared" si="17"/>
        <v>5</v>
      </c>
      <c r="F83">
        <f t="shared" si="18"/>
        <v>-1</v>
      </c>
      <c r="G83">
        <f t="shared" si="21"/>
        <v>33</v>
      </c>
      <c r="H83">
        <f t="shared" si="19"/>
        <v>-165</v>
      </c>
      <c r="I83">
        <f t="shared" si="20"/>
        <v>-1164</v>
      </c>
      <c r="J83" t="str">
        <f t="shared" si="23"/>
        <v/>
      </c>
      <c r="K83">
        <f t="shared" si="24"/>
        <v>9</v>
      </c>
      <c r="L83" t="str">
        <f>IF(AND(G83=$N$10,F83=-1,U84=0),"PROG",IF(AND(T84=0,I83&lt;(R84-$N$9)),"LOCK",IF(AND(I83&lt;$N$5,MIN(I$2:I82)&gt;$N$5),"STOP",IF(AND(I83&gt;=$N$4,MAX(I$2:I82)&lt;$N$4),"KTF",""))))</f>
        <v/>
      </c>
      <c r="Q83" s="9">
        <f t="shared" si="22"/>
        <v>-1475</v>
      </c>
      <c r="R83">
        <f t="shared" si="13"/>
        <v>554</v>
      </c>
      <c r="S83">
        <f>IF(S82&lt;&gt;0,S82,IF(R83&gt;=50,-(MIN(I$2:I81)-G82*E82),0))</f>
        <v>22</v>
      </c>
      <c r="T83">
        <f t="shared" si="14"/>
        <v>1</v>
      </c>
      <c r="U83">
        <f t="shared" si="15"/>
        <v>1</v>
      </c>
    </row>
    <row r="84" spans="1:21" x14ac:dyDescent="0.25">
      <c r="A84">
        <v>83</v>
      </c>
      <c r="B84" s="1">
        <v>12</v>
      </c>
      <c r="C84">
        <f>COUNTIF($B$2:B83,B84)</f>
        <v>4</v>
      </c>
      <c r="D84" t="str">
        <f t="shared" si="16"/>
        <v>R</v>
      </c>
      <c r="E84">
        <f t="shared" si="17"/>
        <v>5</v>
      </c>
      <c r="F84">
        <f t="shared" si="18"/>
        <v>-1</v>
      </c>
      <c r="G84">
        <f t="shared" si="21"/>
        <v>34</v>
      </c>
      <c r="H84">
        <f t="shared" si="19"/>
        <v>-170</v>
      </c>
      <c r="I84">
        <f t="shared" si="20"/>
        <v>-1334</v>
      </c>
      <c r="J84" t="str">
        <f t="shared" si="23"/>
        <v/>
      </c>
      <c r="K84">
        <f t="shared" si="24"/>
        <v>10</v>
      </c>
      <c r="L84" t="str">
        <f>IF(AND(G84=$N$10,F84=-1,U85=0),"PROG",IF(AND(T85=0,I84&lt;(R85-$N$9)),"LOCK",IF(AND(I84&lt;$N$5,MIN(I$2:I83)&gt;$N$5),"STOP",IF(AND(I84&gt;=$N$4,MAX(I$2:I83)&lt;$N$4),"KTF",""))))</f>
        <v/>
      </c>
      <c r="Q84" s="9">
        <f t="shared" si="22"/>
        <v>-1475</v>
      </c>
      <c r="R84">
        <f t="shared" si="13"/>
        <v>554</v>
      </c>
      <c r="S84">
        <f>IF(S83&lt;&gt;0,S83,IF(R84&gt;=50,-(MIN(I$2:I82)-G83*E83),0))</f>
        <v>22</v>
      </c>
      <c r="T84">
        <f t="shared" si="14"/>
        <v>1</v>
      </c>
      <c r="U84">
        <f t="shared" si="15"/>
        <v>1</v>
      </c>
    </row>
    <row r="85" spans="1:21" x14ac:dyDescent="0.25">
      <c r="A85">
        <v>84</v>
      </c>
      <c r="B85" s="1">
        <v>11</v>
      </c>
      <c r="C85">
        <f>COUNTIF($B$2:B84,B85)</f>
        <v>2</v>
      </c>
      <c r="D85" t="str">
        <f t="shared" si="16"/>
        <v>R</v>
      </c>
      <c r="E85">
        <f t="shared" si="17"/>
        <v>5</v>
      </c>
      <c r="F85">
        <f t="shared" si="18"/>
        <v>-1</v>
      </c>
      <c r="G85">
        <f t="shared" si="21"/>
        <v>35</v>
      </c>
      <c r="H85">
        <f t="shared" si="19"/>
        <v>-175</v>
      </c>
      <c r="I85">
        <f t="shared" si="20"/>
        <v>-1509</v>
      </c>
      <c r="J85" t="str">
        <f t="shared" si="23"/>
        <v/>
      </c>
      <c r="K85">
        <f t="shared" si="24"/>
        <v>11</v>
      </c>
      <c r="L85" t="str">
        <f>IF(AND(G85=$N$10,F85=-1,U86=0),"PROG",IF(AND(T86=0,I85&lt;(R86-$N$9)),"LOCK",IF(AND(I85&lt;$N$5,MIN(I$2:I84)&gt;$N$5),"STOP",IF(AND(I85&gt;=$N$4,MAX(I$2:I84)&lt;$N$4),"KTF",""))))</f>
        <v/>
      </c>
      <c r="Q85" s="9">
        <f t="shared" si="22"/>
        <v>-1509</v>
      </c>
      <c r="R85">
        <f t="shared" si="13"/>
        <v>554</v>
      </c>
      <c r="S85">
        <f>IF(S84&lt;&gt;0,S84,IF(R85&gt;=50,-(MIN(I$2:I83)-G84*E84),0))</f>
        <v>22</v>
      </c>
      <c r="T85">
        <f t="shared" si="14"/>
        <v>1</v>
      </c>
      <c r="U85">
        <f t="shared" si="15"/>
        <v>1</v>
      </c>
    </row>
    <row r="86" spans="1:21" x14ac:dyDescent="0.25">
      <c r="A86">
        <v>85</v>
      </c>
      <c r="B86" s="1">
        <v>33</v>
      </c>
      <c r="C86">
        <f>COUNTIF($B$2:B85,B86)</f>
        <v>4</v>
      </c>
      <c r="D86" t="str">
        <f t="shared" si="16"/>
        <v>R</v>
      </c>
      <c r="E86">
        <f t="shared" si="17"/>
        <v>5</v>
      </c>
      <c r="F86">
        <f t="shared" si="18"/>
        <v>-1</v>
      </c>
      <c r="G86">
        <f t="shared" si="21"/>
        <v>36</v>
      </c>
      <c r="H86">
        <f t="shared" si="19"/>
        <v>-180</v>
      </c>
      <c r="I86">
        <f t="shared" si="20"/>
        <v>-1689</v>
      </c>
      <c r="J86" t="str">
        <f t="shared" si="23"/>
        <v/>
      </c>
      <c r="K86">
        <f t="shared" si="24"/>
        <v>12</v>
      </c>
      <c r="L86" t="str">
        <f>IF(AND(G86=$N$10,F86=-1,U87=0),"PROG",IF(AND(T87=0,I86&lt;(R87-$N$9)),"LOCK",IF(AND(I86&lt;$N$5,MIN(I$2:I85)&gt;$N$5),"STOP",IF(AND(I86&gt;=$N$4,MAX(I$2:I85)&lt;$N$4),"KTF",""))))</f>
        <v/>
      </c>
      <c r="Q86" s="9">
        <f t="shared" si="22"/>
        <v>-1689</v>
      </c>
      <c r="R86">
        <f t="shared" si="13"/>
        <v>554</v>
      </c>
      <c r="S86">
        <f>IF(S85&lt;&gt;0,S85,IF(R86&gt;=50,-(MIN(I$2:I84)-G85*E85),0))</f>
        <v>22</v>
      </c>
      <c r="T86">
        <f t="shared" si="14"/>
        <v>1</v>
      </c>
      <c r="U86">
        <f t="shared" si="15"/>
        <v>1</v>
      </c>
    </row>
    <row r="87" spans="1:21" x14ac:dyDescent="0.25">
      <c r="A87">
        <v>86</v>
      </c>
      <c r="B87" s="1">
        <v>26</v>
      </c>
      <c r="C87">
        <f>COUNTIF($B$2:B86,B87)</f>
        <v>3</v>
      </c>
      <c r="D87" t="str">
        <f t="shared" si="16"/>
        <v>R</v>
      </c>
      <c r="E87">
        <f t="shared" si="17"/>
        <v>5</v>
      </c>
      <c r="F87">
        <f t="shared" si="18"/>
        <v>-1</v>
      </c>
      <c r="G87">
        <f t="shared" si="21"/>
        <v>37</v>
      </c>
      <c r="H87">
        <f t="shared" si="19"/>
        <v>-185</v>
      </c>
      <c r="I87">
        <f t="shared" si="20"/>
        <v>-1874</v>
      </c>
      <c r="J87" t="str">
        <f t="shared" si="23"/>
        <v/>
      </c>
      <c r="K87">
        <f t="shared" si="24"/>
        <v>13</v>
      </c>
      <c r="L87" t="str">
        <f>IF(AND(G87=$N$10,F87=-1,U88=0),"PROG",IF(AND(T88=0,I87&lt;(R88-$N$9)),"LOCK",IF(AND(I87&lt;$N$5,MIN(I$2:I86)&gt;$N$5),"STOP",IF(AND(I87&gt;=$N$4,MAX(I$2:I86)&lt;$N$4),"KTF",""))))</f>
        <v/>
      </c>
      <c r="Q87" s="9">
        <f t="shared" si="22"/>
        <v>-1874</v>
      </c>
      <c r="R87">
        <f t="shared" si="13"/>
        <v>554</v>
      </c>
      <c r="S87">
        <f>IF(S86&lt;&gt;0,S86,IF(R87&gt;=50,-(MIN(I$2:I85)-G86*E86),0))</f>
        <v>22</v>
      </c>
      <c r="T87">
        <f t="shared" si="14"/>
        <v>1</v>
      </c>
      <c r="U87">
        <f t="shared" si="15"/>
        <v>1</v>
      </c>
    </row>
    <row r="88" spans="1:21" x14ac:dyDescent="0.25">
      <c r="A88">
        <v>87</v>
      </c>
      <c r="B88" s="1">
        <v>35</v>
      </c>
      <c r="C88">
        <f>COUNTIF($B$2:B87,B88)</f>
        <v>0</v>
      </c>
      <c r="D88" t="str">
        <f t="shared" si="16"/>
        <v/>
      </c>
      <c r="E88">
        <f t="shared" si="17"/>
        <v>4</v>
      </c>
      <c r="F88">
        <f t="shared" si="18"/>
        <v>1</v>
      </c>
      <c r="G88">
        <f t="shared" si="21"/>
        <v>38</v>
      </c>
      <c r="H88">
        <f t="shared" si="19"/>
        <v>1216</v>
      </c>
      <c r="I88">
        <f t="shared" si="20"/>
        <v>-658</v>
      </c>
      <c r="J88">
        <f t="shared" si="23"/>
        <v>14</v>
      </c>
      <c r="K88">
        <f t="shared" si="24"/>
        <v>14</v>
      </c>
      <c r="L88" t="str">
        <f>IF(AND(G88=$N$10,F88=-1,U89=0),"PROG",IF(AND(T89=0,I88&lt;(R89-$N$9)),"LOCK",IF(AND(I88&lt;$N$5,MIN(I$2:I87)&gt;$N$5),"STOP",IF(AND(I88&gt;=$N$4,MAX(I$2:I87)&lt;$N$4),"KTF",""))))</f>
        <v/>
      </c>
      <c r="Q88" s="9">
        <f t="shared" si="22"/>
        <v>-1874</v>
      </c>
      <c r="R88">
        <f t="shared" si="13"/>
        <v>554</v>
      </c>
      <c r="S88">
        <f>IF(S87&lt;&gt;0,S87,IF(R88&gt;=50,-(MIN(I$2:I86)-G87*E87),0))</f>
        <v>22</v>
      </c>
      <c r="T88">
        <f t="shared" si="14"/>
        <v>1</v>
      </c>
      <c r="U88">
        <f t="shared" si="15"/>
        <v>1</v>
      </c>
    </row>
    <row r="89" spans="1:21" x14ac:dyDescent="0.25">
      <c r="A89">
        <v>88</v>
      </c>
      <c r="B89" s="1">
        <v>25</v>
      </c>
      <c r="C89">
        <f>COUNTIF($B$2:B88,B89)</f>
        <v>3</v>
      </c>
      <c r="D89" t="str">
        <f t="shared" si="16"/>
        <v>R</v>
      </c>
      <c r="E89">
        <f t="shared" si="17"/>
        <v>4</v>
      </c>
      <c r="F89">
        <f t="shared" si="18"/>
        <v>-1</v>
      </c>
      <c r="G89">
        <f t="shared" si="21"/>
        <v>37</v>
      </c>
      <c r="H89">
        <f t="shared" si="19"/>
        <v>-148</v>
      </c>
      <c r="I89">
        <f t="shared" si="20"/>
        <v>-806</v>
      </c>
      <c r="J89" t="str">
        <f t="shared" si="23"/>
        <v/>
      </c>
      <c r="K89">
        <f t="shared" si="24"/>
        <v>1</v>
      </c>
      <c r="L89" t="str">
        <f>IF(AND(G89=$N$10,F89=-1,U90=0),"PROG",IF(AND(T90=0,I89&lt;(R90-$N$9)),"LOCK",IF(AND(I89&lt;$N$5,MIN(I$2:I88)&gt;$N$5),"STOP",IF(AND(I89&gt;=$N$4,MAX(I$2:I88)&lt;$N$4),"KTF",""))))</f>
        <v/>
      </c>
      <c r="Q89" s="9">
        <f t="shared" si="22"/>
        <v>-1874</v>
      </c>
      <c r="R89">
        <f t="shared" ref="R89:R103" si="25">IF(E87=0,"",IF(I87&gt;R88,I87,R88))</f>
        <v>554</v>
      </c>
      <c r="S89">
        <f>IF(S88&lt;&gt;0,S88,IF(R89&gt;=50,-(MIN(I$2:I87)-G88*E88),0))</f>
        <v>22</v>
      </c>
      <c r="T89">
        <f t="shared" ref="T89:T103" si="26">IF(T88=1,1,IF(L87="LOCK",1,0))</f>
        <v>1</v>
      </c>
      <c r="U89">
        <f t="shared" ref="U89:U103" si="27">IF(U88=1,1,IF(L87="PROG",1,0))</f>
        <v>1</v>
      </c>
    </row>
    <row r="90" spans="1:21" x14ac:dyDescent="0.25">
      <c r="A90">
        <v>89</v>
      </c>
      <c r="B90" s="1">
        <v>24</v>
      </c>
      <c r="C90">
        <f>COUNTIF($B$2:B89,B90)</f>
        <v>1</v>
      </c>
      <c r="D90" t="str">
        <f t="shared" si="16"/>
        <v>R</v>
      </c>
      <c r="E90">
        <f t="shared" si="17"/>
        <v>4</v>
      </c>
      <c r="F90">
        <f t="shared" si="18"/>
        <v>-1</v>
      </c>
      <c r="G90">
        <f t="shared" si="21"/>
        <v>38</v>
      </c>
      <c r="H90">
        <f t="shared" si="19"/>
        <v>-152</v>
      </c>
      <c r="I90">
        <f t="shared" si="20"/>
        <v>-958</v>
      </c>
      <c r="J90" t="str">
        <f t="shared" si="23"/>
        <v/>
      </c>
      <c r="K90">
        <f t="shared" si="24"/>
        <v>2</v>
      </c>
      <c r="L90" t="str">
        <f>IF(AND(G90=$N$10,F90=-1,U91=0),"PROG",IF(AND(T91=0,I90&lt;(R91-$N$9)),"LOCK",IF(AND(I90&lt;$N$5,MIN(I$2:I89)&gt;$N$5),"STOP",IF(AND(I90&gt;=$N$4,MAX(I$2:I89)&lt;$N$4),"KTF",""))))</f>
        <v/>
      </c>
      <c r="Q90" s="9">
        <f t="shared" si="22"/>
        <v>-1874</v>
      </c>
      <c r="R90">
        <f t="shared" si="25"/>
        <v>554</v>
      </c>
      <c r="S90">
        <f>IF(S89&lt;&gt;0,S89,IF(R90&gt;=50,-(MIN(I$2:I88)-G89*E89),0))</f>
        <v>22</v>
      </c>
      <c r="T90">
        <f t="shared" si="26"/>
        <v>1</v>
      </c>
      <c r="U90">
        <f t="shared" si="27"/>
        <v>1</v>
      </c>
    </row>
    <row r="91" spans="1:21" x14ac:dyDescent="0.25">
      <c r="A91">
        <v>90</v>
      </c>
      <c r="B91" s="1">
        <v>7</v>
      </c>
      <c r="C91">
        <f>COUNTIF($B$2:B90,B91)</f>
        <v>3</v>
      </c>
      <c r="D91" t="str">
        <f t="shared" si="16"/>
        <v>R</v>
      </c>
      <c r="E91">
        <f t="shared" si="17"/>
        <v>4</v>
      </c>
      <c r="F91">
        <f t="shared" si="18"/>
        <v>-1</v>
      </c>
      <c r="G91">
        <f t="shared" si="21"/>
        <v>39</v>
      </c>
      <c r="H91">
        <f t="shared" si="19"/>
        <v>-156</v>
      </c>
      <c r="I91">
        <f t="shared" si="20"/>
        <v>-1114</v>
      </c>
      <c r="J91" t="str">
        <f t="shared" si="23"/>
        <v/>
      </c>
      <c r="K91">
        <f t="shared" si="24"/>
        <v>3</v>
      </c>
      <c r="L91" t="str">
        <f>IF(AND(G91=$N$10,F91=-1,U92=0),"PROG",IF(AND(T92=0,I91&lt;(R92-$N$9)),"LOCK",IF(AND(I91&lt;$N$5,MIN(I$2:I90)&gt;$N$5),"STOP",IF(AND(I91&gt;=$N$4,MAX(I$2:I90)&lt;$N$4),"KTF",""))))</f>
        <v/>
      </c>
      <c r="Q91" s="9">
        <f t="shared" si="22"/>
        <v>-1874</v>
      </c>
      <c r="R91">
        <f t="shared" si="25"/>
        <v>554</v>
      </c>
      <c r="S91">
        <f>IF(S90&lt;&gt;0,S90,IF(R91&gt;=50,-(MIN(I$2:I89)-G90*E90),0))</f>
        <v>22</v>
      </c>
      <c r="T91">
        <f t="shared" si="26"/>
        <v>1</v>
      </c>
      <c r="U91">
        <f t="shared" si="27"/>
        <v>1</v>
      </c>
    </row>
    <row r="92" spans="1:21" x14ac:dyDescent="0.25">
      <c r="A92">
        <v>91</v>
      </c>
      <c r="B92" s="1">
        <v>17</v>
      </c>
      <c r="C92">
        <f>COUNTIF($B$2:B91,B92)</f>
        <v>1</v>
      </c>
      <c r="D92" t="str">
        <f t="shared" si="16"/>
        <v>R</v>
      </c>
      <c r="E92">
        <f t="shared" si="17"/>
        <v>4</v>
      </c>
      <c r="F92">
        <f t="shared" si="18"/>
        <v>-1</v>
      </c>
      <c r="G92">
        <f t="shared" si="21"/>
        <v>40</v>
      </c>
      <c r="H92">
        <f t="shared" si="19"/>
        <v>-160</v>
      </c>
      <c r="I92">
        <f t="shared" si="20"/>
        <v>-1274</v>
      </c>
      <c r="J92" t="str">
        <f t="shared" si="23"/>
        <v/>
      </c>
      <c r="K92">
        <f t="shared" si="24"/>
        <v>4</v>
      </c>
      <c r="L92" t="str">
        <f>IF(AND(G92=$N$10,F92=-1,U93=0),"PROG",IF(AND(T93=0,I92&lt;(R93-$N$9)),"LOCK",IF(AND(I92&lt;$N$5,MIN(I$2:I91)&gt;$N$5),"STOP",IF(AND(I92&gt;=$N$4,MAX(I$2:I91)&lt;$N$4),"KTF",""))))</f>
        <v/>
      </c>
      <c r="Q92" s="9">
        <f t="shared" si="22"/>
        <v>-1874</v>
      </c>
      <c r="R92">
        <f t="shared" si="25"/>
        <v>554</v>
      </c>
      <c r="S92">
        <f>IF(S91&lt;&gt;0,S91,IF(R92&gt;=50,-(MIN(I$2:I90)-G91*E91),0))</f>
        <v>22</v>
      </c>
      <c r="T92">
        <f t="shared" si="26"/>
        <v>1</v>
      </c>
      <c r="U92">
        <f t="shared" si="27"/>
        <v>1</v>
      </c>
    </row>
    <row r="93" spans="1:21" x14ac:dyDescent="0.25">
      <c r="A93">
        <v>92</v>
      </c>
      <c r="B93" s="1">
        <v>8</v>
      </c>
      <c r="C93">
        <f>COUNTIF($B$2:B92,B93)</f>
        <v>2</v>
      </c>
      <c r="D93" t="str">
        <f t="shared" si="16"/>
        <v>R</v>
      </c>
      <c r="E93">
        <f t="shared" si="17"/>
        <v>4</v>
      </c>
      <c r="F93">
        <f t="shared" si="18"/>
        <v>-1</v>
      </c>
      <c r="G93">
        <f t="shared" si="21"/>
        <v>41</v>
      </c>
      <c r="H93">
        <f t="shared" si="19"/>
        <v>-164</v>
      </c>
      <c r="I93">
        <f t="shared" si="20"/>
        <v>-1438</v>
      </c>
      <c r="J93" t="str">
        <f t="shared" si="23"/>
        <v/>
      </c>
      <c r="K93">
        <f t="shared" si="24"/>
        <v>5</v>
      </c>
      <c r="L93" t="str">
        <f>IF(AND(G93=$N$10,F93=-1,U94=0),"PROG",IF(AND(T94=0,I93&lt;(R94-$N$9)),"LOCK",IF(AND(I93&lt;$N$5,MIN(I$2:I92)&gt;$N$5),"STOP",IF(AND(I93&gt;=$N$4,MAX(I$2:I92)&lt;$N$4),"KTF",""))))</f>
        <v/>
      </c>
      <c r="Q93" s="9">
        <f t="shared" si="22"/>
        <v>-1874</v>
      </c>
      <c r="R93">
        <f t="shared" si="25"/>
        <v>554</v>
      </c>
      <c r="S93">
        <f>IF(S92&lt;&gt;0,S92,IF(R93&gt;=50,-(MIN(I$2:I91)-G92*E92),0))</f>
        <v>22</v>
      </c>
      <c r="T93">
        <f t="shared" si="26"/>
        <v>1</v>
      </c>
      <c r="U93">
        <f t="shared" si="27"/>
        <v>1</v>
      </c>
    </row>
    <row r="94" spans="1:21" x14ac:dyDescent="0.25">
      <c r="A94">
        <v>93</v>
      </c>
      <c r="B94" s="1">
        <v>12</v>
      </c>
      <c r="C94">
        <f>COUNTIF($B$2:B93,B94)</f>
        <v>5</v>
      </c>
      <c r="D94" t="str">
        <f t="shared" si="16"/>
        <v>R</v>
      </c>
      <c r="E94">
        <f t="shared" si="17"/>
        <v>4</v>
      </c>
      <c r="F94">
        <f t="shared" si="18"/>
        <v>-1</v>
      </c>
      <c r="G94">
        <f t="shared" si="21"/>
        <v>42</v>
      </c>
      <c r="H94">
        <f t="shared" si="19"/>
        <v>-168</v>
      </c>
      <c r="I94">
        <f t="shared" si="20"/>
        <v>-1606</v>
      </c>
      <c r="J94" t="str">
        <f t="shared" si="23"/>
        <v/>
      </c>
      <c r="K94">
        <f t="shared" si="24"/>
        <v>6</v>
      </c>
      <c r="L94" t="str">
        <f>IF(AND(G94=$N$10,F94=-1,U95=0),"PROG",IF(AND(T95=0,I94&lt;(R95-$N$9)),"LOCK",IF(AND(I94&lt;$N$5,MIN(I$2:I93)&gt;$N$5),"STOP",IF(AND(I94&gt;=$N$4,MAX(I$2:I93)&lt;$N$4),"KTF",""))))</f>
        <v/>
      </c>
      <c r="Q94" s="9">
        <f t="shared" si="22"/>
        <v>-1874</v>
      </c>
      <c r="R94">
        <f t="shared" si="25"/>
        <v>554</v>
      </c>
      <c r="S94">
        <f>IF(S93&lt;&gt;0,S93,IF(R94&gt;=50,-(MIN(I$2:I92)-G93*E93),0))</f>
        <v>22</v>
      </c>
      <c r="T94">
        <f t="shared" si="26"/>
        <v>1</v>
      </c>
      <c r="U94">
        <f t="shared" si="27"/>
        <v>1</v>
      </c>
    </row>
    <row r="95" spans="1:21" x14ac:dyDescent="0.25">
      <c r="A95">
        <v>94</v>
      </c>
      <c r="B95" s="1">
        <v>31</v>
      </c>
      <c r="C95">
        <f>COUNTIF($B$2:B94,B95)</f>
        <v>2</v>
      </c>
      <c r="D95" t="str">
        <f t="shared" si="16"/>
        <v>R</v>
      </c>
      <c r="E95">
        <f t="shared" si="17"/>
        <v>4</v>
      </c>
      <c r="F95">
        <f t="shared" si="18"/>
        <v>-1</v>
      </c>
      <c r="G95">
        <f t="shared" si="21"/>
        <v>43</v>
      </c>
      <c r="H95">
        <f t="shared" si="19"/>
        <v>-172</v>
      </c>
      <c r="I95">
        <f t="shared" si="20"/>
        <v>-1778</v>
      </c>
      <c r="J95" t="str">
        <f t="shared" si="23"/>
        <v/>
      </c>
      <c r="K95">
        <f t="shared" si="24"/>
        <v>7</v>
      </c>
      <c r="L95" t="str">
        <f>IF(AND(G95=$N$10,F95=-1,U96=0),"PROG",IF(AND(T96=0,I95&lt;(R96-$N$9)),"LOCK",IF(AND(I95&lt;$N$5,MIN(I$2:I94)&gt;$N$5),"STOP",IF(AND(I95&gt;=$N$4,MAX(I$2:I94)&lt;$N$4),"KTF",""))))</f>
        <v/>
      </c>
      <c r="Q95" s="9">
        <f t="shared" si="22"/>
        <v>-1874</v>
      </c>
      <c r="R95">
        <f t="shared" si="25"/>
        <v>554</v>
      </c>
      <c r="S95">
        <f>IF(S94&lt;&gt;0,S94,IF(R95&gt;=50,-(MIN(I$2:I93)-G94*E94),0))</f>
        <v>22</v>
      </c>
      <c r="T95">
        <f t="shared" si="26"/>
        <v>1</v>
      </c>
      <c r="U95">
        <f t="shared" si="27"/>
        <v>1</v>
      </c>
    </row>
    <row r="96" spans="1:21" x14ac:dyDescent="0.25">
      <c r="A96">
        <v>95</v>
      </c>
      <c r="B96" s="1">
        <v>12</v>
      </c>
      <c r="C96">
        <f>COUNTIF($B$2:B95,B96)</f>
        <v>6</v>
      </c>
      <c r="D96" t="str">
        <f t="shared" si="16"/>
        <v>R</v>
      </c>
      <c r="E96">
        <f t="shared" si="17"/>
        <v>4</v>
      </c>
      <c r="F96">
        <f t="shared" si="18"/>
        <v>-1</v>
      </c>
      <c r="G96">
        <f t="shared" si="21"/>
        <v>44</v>
      </c>
      <c r="H96">
        <f t="shared" si="19"/>
        <v>-176</v>
      </c>
      <c r="I96">
        <f t="shared" si="20"/>
        <v>-1954</v>
      </c>
      <c r="J96" t="str">
        <f t="shared" si="23"/>
        <v/>
      </c>
      <c r="K96">
        <f t="shared" si="24"/>
        <v>8</v>
      </c>
      <c r="L96" t="str">
        <f>IF(AND(G96=$N$10,F96=-1,U97=0),"PROG",IF(AND(T97=0,I96&lt;(R97-$N$9)),"LOCK",IF(AND(I96&lt;$N$5,MIN(I$2:I95)&gt;$N$5),"STOP",IF(AND(I96&gt;=$N$4,MAX(I$2:I95)&lt;$N$4),"KTF",""))))</f>
        <v/>
      </c>
      <c r="Q96" s="9">
        <f t="shared" si="22"/>
        <v>-1954</v>
      </c>
      <c r="R96">
        <f t="shared" si="25"/>
        <v>554</v>
      </c>
      <c r="S96">
        <f>IF(S95&lt;&gt;0,S95,IF(R96&gt;=50,-(MIN(I$2:I94)-G95*E95),0))</f>
        <v>22</v>
      </c>
      <c r="T96">
        <f t="shared" si="26"/>
        <v>1</v>
      </c>
      <c r="U96">
        <f t="shared" si="27"/>
        <v>1</v>
      </c>
    </row>
    <row r="97" spans="1:21" x14ac:dyDescent="0.25">
      <c r="A97">
        <v>96</v>
      </c>
      <c r="B97" s="1">
        <v>12</v>
      </c>
      <c r="C97">
        <f>COUNTIF($B$2:B96,B97)</f>
        <v>7</v>
      </c>
      <c r="D97" t="str">
        <f t="shared" si="16"/>
        <v>R</v>
      </c>
      <c r="E97">
        <f t="shared" si="17"/>
        <v>4</v>
      </c>
      <c r="F97">
        <f t="shared" si="18"/>
        <v>-1</v>
      </c>
      <c r="G97">
        <f t="shared" si="21"/>
        <v>45</v>
      </c>
      <c r="H97">
        <f t="shared" si="19"/>
        <v>-180</v>
      </c>
      <c r="I97">
        <f t="shared" si="20"/>
        <v>-2134</v>
      </c>
      <c r="J97" t="str">
        <f t="shared" si="23"/>
        <v/>
      </c>
      <c r="K97">
        <f t="shared" si="24"/>
        <v>9</v>
      </c>
      <c r="L97" t="str">
        <f>IF(AND(G97=$N$10,F97=-1,U98=0),"PROG",IF(AND(T98=0,I97&lt;(R98-$N$9)),"LOCK",IF(AND(I97&lt;$N$5,MIN(I$2:I96)&gt;$N$5),"STOP",IF(AND(I97&gt;=$N$4,MAX(I$2:I96)&lt;$N$4),"KTF",""))))</f>
        <v/>
      </c>
      <c r="Q97" s="9">
        <f t="shared" si="22"/>
        <v>-2134</v>
      </c>
      <c r="R97">
        <f t="shared" si="25"/>
        <v>554</v>
      </c>
      <c r="S97">
        <f>IF(S96&lt;&gt;0,S96,IF(R97&gt;=50,-(MIN(I$2:I95)-G96*E96),0))</f>
        <v>22</v>
      </c>
      <c r="T97">
        <f t="shared" si="26"/>
        <v>1</v>
      </c>
      <c r="U97">
        <f t="shared" si="27"/>
        <v>1</v>
      </c>
    </row>
    <row r="98" spans="1:21" x14ac:dyDescent="0.25">
      <c r="A98">
        <v>97</v>
      </c>
      <c r="B98" s="1">
        <v>21</v>
      </c>
      <c r="C98">
        <f>COUNTIF($B$2:B97,B98)</f>
        <v>3</v>
      </c>
      <c r="D98" t="str">
        <f t="shared" si="16"/>
        <v>R</v>
      </c>
      <c r="E98">
        <f t="shared" si="17"/>
        <v>4</v>
      </c>
      <c r="F98">
        <f t="shared" si="18"/>
        <v>-1</v>
      </c>
      <c r="G98">
        <f t="shared" si="21"/>
        <v>46</v>
      </c>
      <c r="H98">
        <f t="shared" si="19"/>
        <v>-184</v>
      </c>
      <c r="I98">
        <f t="shared" si="20"/>
        <v>-2318</v>
      </c>
      <c r="J98" t="str">
        <f t="shared" si="23"/>
        <v/>
      </c>
      <c r="K98">
        <f t="shared" si="24"/>
        <v>10</v>
      </c>
      <c r="L98" t="str">
        <f>IF(AND(G98=$N$10,F98=-1,U99=0),"PROG",IF(AND(T99=0,I98&lt;(R99-$N$9)),"LOCK",IF(AND(I98&lt;$N$5,MIN(I$2:I97)&gt;$N$5),"STOP",IF(AND(I98&gt;=$N$4,MAX(I$2:I97)&lt;$N$4),"KTF",""))))</f>
        <v/>
      </c>
      <c r="Q98" s="9">
        <f t="shared" si="22"/>
        <v>-2318</v>
      </c>
      <c r="R98">
        <f t="shared" si="25"/>
        <v>554</v>
      </c>
      <c r="S98">
        <f>IF(S97&lt;&gt;0,S97,IF(R98&gt;=50,-(MIN(I$2:I96)-G97*E97),0))</f>
        <v>22</v>
      </c>
      <c r="T98">
        <f t="shared" si="26"/>
        <v>1</v>
      </c>
      <c r="U98">
        <f t="shared" si="27"/>
        <v>1</v>
      </c>
    </row>
    <row r="99" spans="1:21" x14ac:dyDescent="0.25">
      <c r="A99">
        <v>98</v>
      </c>
      <c r="B99" s="1">
        <v>33</v>
      </c>
      <c r="C99">
        <f>COUNTIF($B$2:B98,B99)</f>
        <v>5</v>
      </c>
      <c r="D99" t="str">
        <f t="shared" si="16"/>
        <v>R</v>
      </c>
      <c r="E99">
        <f t="shared" si="17"/>
        <v>4</v>
      </c>
      <c r="F99">
        <f t="shared" si="18"/>
        <v>-1</v>
      </c>
      <c r="G99">
        <f t="shared" si="21"/>
        <v>47</v>
      </c>
      <c r="H99">
        <f t="shared" si="19"/>
        <v>-188</v>
      </c>
      <c r="I99">
        <f t="shared" si="20"/>
        <v>-2506</v>
      </c>
      <c r="J99" t="str">
        <f t="shared" si="23"/>
        <v/>
      </c>
      <c r="K99">
        <f t="shared" si="24"/>
        <v>11</v>
      </c>
      <c r="L99" t="str">
        <f>IF(AND(G99=$N$10,F99=-1,U100=0),"PROG",IF(AND(T100=0,I99&lt;(R100-$N$9)),"LOCK",IF(AND(I99&lt;$N$5,MIN(I$2:I98)&gt;$N$5),"STOP",IF(AND(I99&gt;=$N$4,MAX(I$2:I98)&lt;$N$4),"KTF",""))))</f>
        <v/>
      </c>
      <c r="Q99" s="9">
        <f t="shared" si="22"/>
        <v>-2506</v>
      </c>
      <c r="R99">
        <f t="shared" si="25"/>
        <v>554</v>
      </c>
      <c r="S99">
        <f>IF(S98&lt;&gt;0,S98,IF(R99&gt;=50,-(MIN(I$2:I97)-G98*E98),0))</f>
        <v>22</v>
      </c>
      <c r="T99">
        <f t="shared" si="26"/>
        <v>1</v>
      </c>
      <c r="U99">
        <f t="shared" si="27"/>
        <v>1</v>
      </c>
    </row>
    <row r="100" spans="1:21" x14ac:dyDescent="0.25">
      <c r="A100">
        <v>99</v>
      </c>
      <c r="B100" s="1">
        <v>1</v>
      </c>
      <c r="C100">
        <f>COUNTIF($B$2:B99,B100)</f>
        <v>4</v>
      </c>
      <c r="D100" t="str">
        <f t="shared" si="16"/>
        <v>R</v>
      </c>
      <c r="E100">
        <f t="shared" si="17"/>
        <v>4</v>
      </c>
      <c r="F100">
        <f t="shared" si="18"/>
        <v>-1</v>
      </c>
      <c r="G100">
        <f t="shared" si="21"/>
        <v>48</v>
      </c>
      <c r="H100">
        <f t="shared" si="19"/>
        <v>-192</v>
      </c>
      <c r="I100">
        <f t="shared" si="20"/>
        <v>-2698</v>
      </c>
      <c r="J100" t="str">
        <f t="shared" si="23"/>
        <v/>
      </c>
      <c r="K100">
        <f t="shared" si="24"/>
        <v>12</v>
      </c>
      <c r="L100" t="str">
        <f>IF(AND(G100=$N$10,F100=-1,U101=0),"PROG",IF(AND(T101=0,I100&lt;(R101-$N$9)),"LOCK",IF(AND(I100&lt;$N$5,MIN(I$2:I99)&gt;$N$5),"STOP",IF(AND(I100&gt;=$N$4,MAX(I$2:I99)&lt;$N$4),"KTF",""))))</f>
        <v/>
      </c>
      <c r="Q100" s="9">
        <f t="shared" si="22"/>
        <v>-2698</v>
      </c>
      <c r="R100">
        <f t="shared" si="25"/>
        <v>554</v>
      </c>
      <c r="S100">
        <f>IF(S99&lt;&gt;0,S99,IF(R100&gt;=50,-(MIN(I$2:I98)-G99*E99),0))</f>
        <v>22</v>
      </c>
      <c r="T100">
        <f t="shared" si="26"/>
        <v>1</v>
      </c>
      <c r="U100">
        <f t="shared" si="27"/>
        <v>1</v>
      </c>
    </row>
    <row r="101" spans="1:21" x14ac:dyDescent="0.25">
      <c r="A101">
        <v>100</v>
      </c>
      <c r="B101" s="1">
        <v>25</v>
      </c>
      <c r="C101">
        <f>COUNTIF($B$2:B100,B101)</f>
        <v>4</v>
      </c>
      <c r="D101" t="str">
        <f t="shared" si="16"/>
        <v>R</v>
      </c>
      <c r="E101">
        <f t="shared" si="17"/>
        <v>4</v>
      </c>
      <c r="F101">
        <f t="shared" si="18"/>
        <v>-1</v>
      </c>
      <c r="G101">
        <f t="shared" si="21"/>
        <v>49</v>
      </c>
      <c r="H101">
        <f t="shared" si="19"/>
        <v>-196</v>
      </c>
      <c r="I101">
        <f t="shared" si="20"/>
        <v>-2894</v>
      </c>
      <c r="J101" t="str">
        <f t="shared" si="23"/>
        <v/>
      </c>
      <c r="K101">
        <f t="shared" si="24"/>
        <v>13</v>
      </c>
      <c r="L101" t="str">
        <f>IF(AND(G101=$N$10,F101=-1,U102=0),"PROG",IF(AND(T102=0,I101&lt;(R102-$N$9)),"LOCK",IF(AND(I101&lt;$N$5,MIN(I$2:I100)&gt;$N$5),"STOP",IF(AND(I101&gt;=$N$4,MAX(I$2:I100)&lt;$N$4),"KTF",""))))</f>
        <v/>
      </c>
      <c r="Q101" s="9">
        <f t="shared" si="22"/>
        <v>-2894</v>
      </c>
      <c r="R101">
        <f t="shared" si="25"/>
        <v>554</v>
      </c>
      <c r="S101">
        <f>IF(S100&lt;&gt;0,S100,IF(R101&gt;=50,-(MIN(I$2:I99)-G100*E100),0))</f>
        <v>22</v>
      </c>
      <c r="T101">
        <f t="shared" si="26"/>
        <v>1</v>
      </c>
      <c r="U101">
        <f t="shared" si="27"/>
        <v>1</v>
      </c>
    </row>
    <row r="102" spans="1:21" x14ac:dyDescent="0.25">
      <c r="B102" s="1">
        <v>16</v>
      </c>
      <c r="J102">
        <f t="shared" si="23"/>
        <v>14</v>
      </c>
      <c r="K102">
        <f t="shared" si="24"/>
        <v>14</v>
      </c>
      <c r="L102" t="str">
        <f>IF(AND(G102=$N$10,F102=-1,U103=0),"PROG",IF(AND(T103=0,I102&lt;(R103-$N$9)),"LOCK",IF(AND(I102&lt;$N$5,MIN(I$2:I101)&gt;$N$5),"STOP",IF(AND(I102&gt;=$N$4,MAX(I$2:I101)&lt;$N$4),"KTF",""))))</f>
        <v/>
      </c>
      <c r="Q102" s="9">
        <f t="shared" si="22"/>
        <v>-2894</v>
      </c>
      <c r="R102">
        <f t="shared" si="25"/>
        <v>554</v>
      </c>
      <c r="S102">
        <f>IF(S101&lt;&gt;0,S101,IF(R102&gt;=50,-(MIN(I$2:I100)-G101*E101),0))</f>
        <v>22</v>
      </c>
      <c r="T102">
        <f t="shared" si="26"/>
        <v>1</v>
      </c>
      <c r="U102">
        <f t="shared" si="27"/>
        <v>1</v>
      </c>
    </row>
    <row r="103" spans="1:21" x14ac:dyDescent="0.25">
      <c r="B103" s="1">
        <v>0</v>
      </c>
      <c r="J103">
        <f t="shared" si="23"/>
        <v>1</v>
      </c>
      <c r="K103">
        <f t="shared" si="24"/>
        <v>1</v>
      </c>
      <c r="Q103" s="9">
        <f t="shared" si="22"/>
        <v>-2894</v>
      </c>
      <c r="R103">
        <f t="shared" si="25"/>
        <v>554</v>
      </c>
      <c r="S103">
        <f>IF(S102&lt;&gt;0,S102,IF(R103&gt;=50,-(MIN(I$2:I101)-G102*E102),0))</f>
        <v>22</v>
      </c>
      <c r="T103">
        <f t="shared" si="26"/>
        <v>1</v>
      </c>
      <c r="U103">
        <f t="shared" si="27"/>
        <v>1</v>
      </c>
    </row>
    <row r="104" spans="1:21" x14ac:dyDescent="0.25">
      <c r="B104" s="1">
        <v>10</v>
      </c>
      <c r="J104">
        <f t="shared" si="23"/>
        <v>0</v>
      </c>
    </row>
    <row r="105" spans="1:21" x14ac:dyDescent="0.25">
      <c r="B105" s="1">
        <v>14</v>
      </c>
      <c r="J105">
        <f t="shared" si="23"/>
        <v>0</v>
      </c>
    </row>
    <row r="106" spans="1:21" x14ac:dyDescent="0.25">
      <c r="B106" s="1">
        <v>18</v>
      </c>
      <c r="J106">
        <f t="shared" si="23"/>
        <v>0</v>
      </c>
    </row>
    <row r="107" spans="1:21" x14ac:dyDescent="0.25">
      <c r="B107" s="1">
        <v>34</v>
      </c>
      <c r="J107">
        <f t="shared" si="23"/>
        <v>0</v>
      </c>
    </row>
    <row r="108" spans="1:21" x14ac:dyDescent="0.25">
      <c r="B108" s="1">
        <v>6</v>
      </c>
      <c r="J108">
        <f t="shared" si="23"/>
        <v>0</v>
      </c>
    </row>
    <row r="109" spans="1:21" x14ac:dyDescent="0.25">
      <c r="B109" s="1">
        <v>15</v>
      </c>
      <c r="J109">
        <f t="shared" si="23"/>
        <v>0</v>
      </c>
    </row>
    <row r="110" spans="1:21" x14ac:dyDescent="0.25">
      <c r="B110" s="1">
        <v>15</v>
      </c>
      <c r="J110">
        <f t="shared" si="23"/>
        <v>0</v>
      </c>
    </row>
    <row r="111" spans="1:21" x14ac:dyDescent="0.25">
      <c r="B111" s="1">
        <v>19</v>
      </c>
      <c r="J111">
        <f t="shared" si="23"/>
        <v>0</v>
      </c>
    </row>
    <row r="112" spans="1:21" x14ac:dyDescent="0.25">
      <c r="B112" s="1">
        <v>35</v>
      </c>
      <c r="J112">
        <f t="shared" si="23"/>
        <v>0</v>
      </c>
    </row>
    <row r="113" spans="2:10" x14ac:dyDescent="0.25">
      <c r="B113" s="1">
        <v>19</v>
      </c>
      <c r="J113">
        <f t="shared" si="23"/>
        <v>0</v>
      </c>
    </row>
    <row r="114" spans="2:10" x14ac:dyDescent="0.25">
      <c r="B114" s="1">
        <v>1</v>
      </c>
      <c r="J114">
        <f t="shared" si="23"/>
        <v>0</v>
      </c>
    </row>
    <row r="115" spans="2:10" x14ac:dyDescent="0.25">
      <c r="B115" s="1">
        <v>34</v>
      </c>
      <c r="J115">
        <f t="shared" si="23"/>
        <v>0</v>
      </c>
    </row>
    <row r="116" spans="2:10" x14ac:dyDescent="0.25">
      <c r="B116" s="1">
        <v>11</v>
      </c>
      <c r="J116">
        <f t="shared" si="23"/>
        <v>0</v>
      </c>
    </row>
    <row r="117" spans="2:10" x14ac:dyDescent="0.25">
      <c r="B117" s="1">
        <v>26</v>
      </c>
      <c r="J117">
        <f t="shared" si="23"/>
        <v>0</v>
      </c>
    </row>
    <row r="118" spans="2:10" x14ac:dyDescent="0.25">
      <c r="B118" s="1">
        <v>5</v>
      </c>
      <c r="J118">
        <f t="shared" si="23"/>
        <v>0</v>
      </c>
    </row>
    <row r="119" spans="2:10" x14ac:dyDescent="0.25">
      <c r="B119" s="1">
        <v>14</v>
      </c>
      <c r="J119">
        <f t="shared" si="23"/>
        <v>0</v>
      </c>
    </row>
    <row r="120" spans="2:10" x14ac:dyDescent="0.25">
      <c r="B120" s="1">
        <v>6</v>
      </c>
      <c r="J120">
        <f t="shared" si="23"/>
        <v>0</v>
      </c>
    </row>
    <row r="121" spans="2:10" x14ac:dyDescent="0.25">
      <c r="B121" s="1">
        <v>18</v>
      </c>
      <c r="J121">
        <f t="shared" si="23"/>
        <v>0</v>
      </c>
    </row>
    <row r="122" spans="2:10" x14ac:dyDescent="0.25">
      <c r="B122" s="1">
        <v>1</v>
      </c>
      <c r="J122">
        <f t="shared" si="23"/>
        <v>0</v>
      </c>
    </row>
    <row r="123" spans="2:10" x14ac:dyDescent="0.25">
      <c r="B123" s="1">
        <v>10</v>
      </c>
      <c r="J123">
        <f t="shared" si="23"/>
        <v>0</v>
      </c>
    </row>
    <row r="124" spans="2:10" x14ac:dyDescent="0.25">
      <c r="B124" s="1">
        <v>1</v>
      </c>
      <c r="J124">
        <f t="shared" si="23"/>
        <v>0</v>
      </c>
    </row>
    <row r="125" spans="2:10" x14ac:dyDescent="0.25">
      <c r="B125" s="1">
        <v>12</v>
      </c>
      <c r="J125">
        <f t="shared" si="23"/>
        <v>0</v>
      </c>
    </row>
    <row r="126" spans="2:10" x14ac:dyDescent="0.25">
      <c r="B126" s="1">
        <v>13</v>
      </c>
      <c r="J126">
        <f t="shared" si="23"/>
        <v>0</v>
      </c>
    </row>
    <row r="127" spans="2:10" x14ac:dyDescent="0.25">
      <c r="B127" s="1">
        <v>18</v>
      </c>
      <c r="J127">
        <f t="shared" si="23"/>
        <v>0</v>
      </c>
    </row>
    <row r="128" spans="2:10" x14ac:dyDescent="0.25">
      <c r="B128" s="1">
        <v>9</v>
      </c>
      <c r="J128">
        <f t="shared" si="23"/>
        <v>0</v>
      </c>
    </row>
    <row r="129" spans="2:10" x14ac:dyDescent="0.25">
      <c r="B129" s="1">
        <v>0</v>
      </c>
      <c r="J129">
        <f t="shared" si="23"/>
        <v>0</v>
      </c>
    </row>
    <row r="130" spans="2:10" x14ac:dyDescent="0.25">
      <c r="B130" s="1">
        <v>6</v>
      </c>
      <c r="J130">
        <f t="shared" si="23"/>
        <v>0</v>
      </c>
    </row>
    <row r="131" spans="2:10" x14ac:dyDescent="0.25">
      <c r="B131" s="1">
        <v>18</v>
      </c>
      <c r="J131">
        <f t="shared" si="23"/>
        <v>0</v>
      </c>
    </row>
    <row r="132" spans="2:10" x14ac:dyDescent="0.25">
      <c r="B132" s="1">
        <v>33</v>
      </c>
      <c r="J132">
        <f t="shared" si="23"/>
        <v>0</v>
      </c>
    </row>
    <row r="133" spans="2:10" x14ac:dyDescent="0.25">
      <c r="B133" s="1">
        <v>14</v>
      </c>
      <c r="J133">
        <f t="shared" si="23"/>
        <v>0</v>
      </c>
    </row>
    <row r="134" spans="2:10" x14ac:dyDescent="0.25">
      <c r="B134" s="1">
        <v>29</v>
      </c>
      <c r="J134">
        <f t="shared" si="23"/>
        <v>0</v>
      </c>
    </row>
    <row r="135" spans="2:10" x14ac:dyDescent="0.25">
      <c r="B135" s="1">
        <v>34</v>
      </c>
      <c r="J135">
        <f t="shared" si="23"/>
        <v>0</v>
      </c>
    </row>
    <row r="136" spans="2:10" x14ac:dyDescent="0.25">
      <c r="B136" s="1">
        <v>12</v>
      </c>
      <c r="J136">
        <f t="shared" si="23"/>
        <v>0</v>
      </c>
    </row>
    <row r="137" spans="2:10" x14ac:dyDescent="0.25">
      <c r="B137" s="1">
        <v>14</v>
      </c>
      <c r="J137">
        <f t="shared" si="23"/>
        <v>0</v>
      </c>
    </row>
    <row r="138" spans="2:10" x14ac:dyDescent="0.25">
      <c r="B138" s="1">
        <v>7</v>
      </c>
      <c r="J138">
        <f t="shared" si="23"/>
        <v>0</v>
      </c>
    </row>
    <row r="139" spans="2:10" x14ac:dyDescent="0.25">
      <c r="B139" s="1">
        <v>12</v>
      </c>
      <c r="J139">
        <f t="shared" si="23"/>
        <v>0</v>
      </c>
    </row>
    <row r="140" spans="2:10" x14ac:dyDescent="0.25">
      <c r="B140" s="1">
        <v>10</v>
      </c>
      <c r="J140">
        <f t="shared" si="23"/>
        <v>0</v>
      </c>
    </row>
    <row r="141" spans="2:10" x14ac:dyDescent="0.25">
      <c r="B141" s="1">
        <v>18</v>
      </c>
      <c r="J141">
        <f t="shared" ref="J141:J200" si="28">IF(D141="",K141,"")</f>
        <v>0</v>
      </c>
    </row>
    <row r="142" spans="2:10" x14ac:dyDescent="0.25">
      <c r="B142" s="1">
        <v>30</v>
      </c>
      <c r="J142">
        <f t="shared" si="28"/>
        <v>0</v>
      </c>
    </row>
    <row r="143" spans="2:10" x14ac:dyDescent="0.25">
      <c r="B143" s="1">
        <v>2</v>
      </c>
      <c r="J143">
        <f t="shared" si="28"/>
        <v>0</v>
      </c>
    </row>
    <row r="144" spans="2:10" x14ac:dyDescent="0.25">
      <c r="B144" s="1">
        <v>35</v>
      </c>
      <c r="J144">
        <f t="shared" si="28"/>
        <v>0</v>
      </c>
    </row>
    <row r="145" spans="2:10" x14ac:dyDescent="0.25">
      <c r="B145" s="1">
        <v>20</v>
      </c>
      <c r="J145">
        <f t="shared" si="28"/>
        <v>0</v>
      </c>
    </row>
    <row r="146" spans="2:10" x14ac:dyDescent="0.25">
      <c r="B146" s="1">
        <v>26</v>
      </c>
      <c r="J146">
        <f t="shared" si="28"/>
        <v>0</v>
      </c>
    </row>
    <row r="147" spans="2:10" x14ac:dyDescent="0.25">
      <c r="B147" s="1">
        <v>24</v>
      </c>
      <c r="J147">
        <f t="shared" si="28"/>
        <v>0</v>
      </c>
    </row>
    <row r="148" spans="2:10" x14ac:dyDescent="0.25">
      <c r="B148" s="1">
        <v>19</v>
      </c>
      <c r="J148">
        <f t="shared" si="28"/>
        <v>0</v>
      </c>
    </row>
    <row r="149" spans="2:10" x14ac:dyDescent="0.25">
      <c r="B149" s="1">
        <v>6</v>
      </c>
      <c r="J149">
        <f t="shared" si="28"/>
        <v>0</v>
      </c>
    </row>
    <row r="150" spans="2:10" x14ac:dyDescent="0.25">
      <c r="B150" s="1">
        <v>26</v>
      </c>
      <c r="J150">
        <f t="shared" si="28"/>
        <v>0</v>
      </c>
    </row>
    <row r="151" spans="2:10" x14ac:dyDescent="0.25">
      <c r="B151" s="1">
        <v>13</v>
      </c>
      <c r="J151">
        <f t="shared" si="28"/>
        <v>0</v>
      </c>
    </row>
    <row r="152" spans="2:10" x14ac:dyDescent="0.25">
      <c r="B152" s="1">
        <v>22</v>
      </c>
      <c r="J152">
        <f t="shared" si="28"/>
        <v>0</v>
      </c>
    </row>
    <row r="153" spans="2:10" x14ac:dyDescent="0.25">
      <c r="B153" s="1">
        <v>36</v>
      </c>
      <c r="J153">
        <f t="shared" si="28"/>
        <v>0</v>
      </c>
    </row>
    <row r="154" spans="2:10" x14ac:dyDescent="0.25">
      <c r="B154" s="1">
        <v>4</v>
      </c>
      <c r="J154">
        <f t="shared" si="28"/>
        <v>0</v>
      </c>
    </row>
    <row r="155" spans="2:10" x14ac:dyDescent="0.25">
      <c r="B155" s="1">
        <v>28</v>
      </c>
      <c r="J155">
        <f t="shared" si="28"/>
        <v>0</v>
      </c>
    </row>
    <row r="156" spans="2:10" x14ac:dyDescent="0.25">
      <c r="B156" s="1">
        <v>34</v>
      </c>
      <c r="J156">
        <f t="shared" si="28"/>
        <v>0</v>
      </c>
    </row>
    <row r="157" spans="2:10" x14ac:dyDescent="0.25">
      <c r="B157" s="1">
        <v>3</v>
      </c>
      <c r="J157">
        <f t="shared" si="28"/>
        <v>0</v>
      </c>
    </row>
    <row r="158" spans="2:10" x14ac:dyDescent="0.25">
      <c r="B158" s="1">
        <v>13</v>
      </c>
      <c r="J158">
        <f t="shared" si="28"/>
        <v>0</v>
      </c>
    </row>
    <row r="159" spans="2:10" x14ac:dyDescent="0.25">
      <c r="B159" s="1">
        <v>14</v>
      </c>
      <c r="J159">
        <f t="shared" si="28"/>
        <v>0</v>
      </c>
    </row>
    <row r="160" spans="2:10" x14ac:dyDescent="0.25">
      <c r="B160" s="1">
        <v>6</v>
      </c>
      <c r="J160">
        <f t="shared" si="28"/>
        <v>0</v>
      </c>
    </row>
    <row r="161" spans="2:10" x14ac:dyDescent="0.25">
      <c r="B161" s="1">
        <v>10</v>
      </c>
      <c r="J161">
        <f t="shared" si="28"/>
        <v>0</v>
      </c>
    </row>
    <row r="162" spans="2:10" x14ac:dyDescent="0.25">
      <c r="B162" s="1">
        <v>6</v>
      </c>
      <c r="J162">
        <f t="shared" si="28"/>
        <v>0</v>
      </c>
    </row>
    <row r="163" spans="2:10" x14ac:dyDescent="0.25">
      <c r="B163" s="1">
        <v>14</v>
      </c>
      <c r="J163">
        <f t="shared" si="28"/>
        <v>0</v>
      </c>
    </row>
    <row r="164" spans="2:10" x14ac:dyDescent="0.25">
      <c r="B164" s="1">
        <v>16</v>
      </c>
      <c r="J164">
        <f t="shared" si="28"/>
        <v>0</v>
      </c>
    </row>
    <row r="165" spans="2:10" x14ac:dyDescent="0.25">
      <c r="B165" s="1">
        <v>15</v>
      </c>
      <c r="J165">
        <f t="shared" si="28"/>
        <v>0</v>
      </c>
    </row>
    <row r="166" spans="2:10" x14ac:dyDescent="0.25">
      <c r="B166" s="1">
        <v>16</v>
      </c>
      <c r="J166">
        <f t="shared" si="28"/>
        <v>0</v>
      </c>
    </row>
    <row r="167" spans="2:10" x14ac:dyDescent="0.25">
      <c r="B167" s="1">
        <v>31</v>
      </c>
      <c r="J167">
        <f t="shared" si="28"/>
        <v>0</v>
      </c>
    </row>
    <row r="168" spans="2:10" x14ac:dyDescent="0.25">
      <c r="B168" s="1">
        <v>3</v>
      </c>
      <c r="J168">
        <f t="shared" si="28"/>
        <v>0</v>
      </c>
    </row>
    <row r="169" spans="2:10" x14ac:dyDescent="0.25">
      <c r="B169" s="1">
        <v>12</v>
      </c>
      <c r="J169">
        <f t="shared" si="28"/>
        <v>0</v>
      </c>
    </row>
    <row r="170" spans="2:10" x14ac:dyDescent="0.25">
      <c r="B170" s="1">
        <v>32</v>
      </c>
      <c r="J170">
        <f t="shared" si="28"/>
        <v>0</v>
      </c>
    </row>
    <row r="171" spans="2:10" x14ac:dyDescent="0.25">
      <c r="B171" s="1">
        <v>4</v>
      </c>
      <c r="J171">
        <f t="shared" si="28"/>
        <v>0</v>
      </c>
    </row>
    <row r="172" spans="2:10" x14ac:dyDescent="0.25">
      <c r="B172" s="1">
        <v>31</v>
      </c>
      <c r="J172">
        <f t="shared" si="28"/>
        <v>0</v>
      </c>
    </row>
    <row r="173" spans="2:10" x14ac:dyDescent="0.25">
      <c r="B173" s="1">
        <v>30</v>
      </c>
      <c r="J173">
        <f t="shared" si="28"/>
        <v>0</v>
      </c>
    </row>
    <row r="174" spans="2:10" x14ac:dyDescent="0.25">
      <c r="B174" s="1">
        <v>29</v>
      </c>
      <c r="J174">
        <f t="shared" si="28"/>
        <v>0</v>
      </c>
    </row>
    <row r="175" spans="2:10" x14ac:dyDescent="0.25">
      <c r="B175" s="1">
        <v>5</v>
      </c>
      <c r="J175">
        <f t="shared" si="28"/>
        <v>0</v>
      </c>
    </row>
    <row r="176" spans="2:10" x14ac:dyDescent="0.25">
      <c r="B176" s="1">
        <v>4</v>
      </c>
      <c r="J176">
        <f t="shared" si="28"/>
        <v>0</v>
      </c>
    </row>
    <row r="177" spans="2:10" x14ac:dyDescent="0.25">
      <c r="B177" s="1">
        <v>27</v>
      </c>
      <c r="J177">
        <f t="shared" si="28"/>
        <v>0</v>
      </c>
    </row>
    <row r="178" spans="2:10" x14ac:dyDescent="0.25">
      <c r="B178" s="1">
        <v>32</v>
      </c>
      <c r="J178">
        <f t="shared" si="28"/>
        <v>0</v>
      </c>
    </row>
    <row r="179" spans="2:10" x14ac:dyDescent="0.25">
      <c r="B179" s="1">
        <v>6</v>
      </c>
      <c r="J179">
        <f t="shared" si="28"/>
        <v>0</v>
      </c>
    </row>
    <row r="180" spans="2:10" x14ac:dyDescent="0.25">
      <c r="B180" s="1">
        <v>19</v>
      </c>
      <c r="J180">
        <f t="shared" si="28"/>
        <v>0</v>
      </c>
    </row>
    <row r="181" spans="2:10" x14ac:dyDescent="0.25">
      <c r="B181" s="1">
        <v>20</v>
      </c>
      <c r="J181">
        <f t="shared" si="28"/>
        <v>0</v>
      </c>
    </row>
    <row r="182" spans="2:10" x14ac:dyDescent="0.25">
      <c r="B182" s="1">
        <v>8</v>
      </c>
      <c r="J182">
        <f t="shared" si="28"/>
        <v>0</v>
      </c>
    </row>
    <row r="183" spans="2:10" x14ac:dyDescent="0.25">
      <c r="B183" s="1">
        <v>23</v>
      </c>
      <c r="J183">
        <f t="shared" si="28"/>
        <v>0</v>
      </c>
    </row>
    <row r="184" spans="2:10" x14ac:dyDescent="0.25">
      <c r="B184" s="1">
        <v>18</v>
      </c>
      <c r="J184">
        <f t="shared" si="28"/>
        <v>0</v>
      </c>
    </row>
    <row r="185" spans="2:10" x14ac:dyDescent="0.25">
      <c r="B185" s="1">
        <v>12</v>
      </c>
      <c r="J185">
        <f t="shared" si="28"/>
        <v>0</v>
      </c>
    </row>
    <row r="186" spans="2:10" x14ac:dyDescent="0.25">
      <c r="B186" s="1">
        <v>34</v>
      </c>
      <c r="J186">
        <f t="shared" si="28"/>
        <v>0</v>
      </c>
    </row>
    <row r="187" spans="2:10" x14ac:dyDescent="0.25">
      <c r="B187" s="1">
        <v>13</v>
      </c>
      <c r="J187">
        <f t="shared" si="28"/>
        <v>0</v>
      </c>
    </row>
    <row r="188" spans="2:10" x14ac:dyDescent="0.25">
      <c r="B188" s="1">
        <v>31</v>
      </c>
      <c r="J188">
        <f t="shared" si="28"/>
        <v>0</v>
      </c>
    </row>
    <row r="189" spans="2:10" x14ac:dyDescent="0.25">
      <c r="B189" s="1">
        <v>7</v>
      </c>
      <c r="J189">
        <f t="shared" si="28"/>
        <v>0</v>
      </c>
    </row>
    <row r="190" spans="2:10" x14ac:dyDescent="0.25">
      <c r="B190" s="1">
        <v>13</v>
      </c>
      <c r="J190">
        <f t="shared" si="28"/>
        <v>0</v>
      </c>
    </row>
    <row r="191" spans="2:10" x14ac:dyDescent="0.25">
      <c r="B191" s="1">
        <v>5</v>
      </c>
      <c r="J191">
        <f t="shared" si="28"/>
        <v>0</v>
      </c>
    </row>
    <row r="192" spans="2:10" x14ac:dyDescent="0.25">
      <c r="B192" s="1">
        <v>23</v>
      </c>
      <c r="J192">
        <f t="shared" si="28"/>
        <v>0</v>
      </c>
    </row>
    <row r="193" spans="2:10" x14ac:dyDescent="0.25">
      <c r="B193" s="1">
        <v>4</v>
      </c>
      <c r="J193">
        <f t="shared" si="28"/>
        <v>0</v>
      </c>
    </row>
    <row r="194" spans="2:10" x14ac:dyDescent="0.25">
      <c r="B194" s="1">
        <v>28</v>
      </c>
      <c r="J194">
        <f t="shared" si="28"/>
        <v>0</v>
      </c>
    </row>
    <row r="195" spans="2:10" x14ac:dyDescent="0.25">
      <c r="B195" s="1">
        <v>4</v>
      </c>
      <c r="J195">
        <f t="shared" si="28"/>
        <v>0</v>
      </c>
    </row>
    <row r="196" spans="2:10" x14ac:dyDescent="0.25">
      <c r="B196" s="1">
        <v>15</v>
      </c>
      <c r="J196">
        <f t="shared" si="28"/>
        <v>0</v>
      </c>
    </row>
    <row r="197" spans="2:10" x14ac:dyDescent="0.25">
      <c r="B197" s="1">
        <v>8</v>
      </c>
      <c r="J197">
        <f t="shared" si="28"/>
        <v>0</v>
      </c>
    </row>
    <row r="198" spans="2:10" x14ac:dyDescent="0.25">
      <c r="B198" s="1">
        <v>35</v>
      </c>
      <c r="J198">
        <f t="shared" si="28"/>
        <v>0</v>
      </c>
    </row>
    <row r="199" spans="2:10" x14ac:dyDescent="0.25">
      <c r="B199" s="1">
        <v>11</v>
      </c>
      <c r="J199">
        <f t="shared" si="28"/>
        <v>0</v>
      </c>
    </row>
    <row r="200" spans="2:10" x14ac:dyDescent="0.25">
      <c r="B200" s="1">
        <v>2</v>
      </c>
      <c r="J200">
        <f t="shared" si="28"/>
        <v>0</v>
      </c>
    </row>
  </sheetData>
  <mergeCells count="4">
    <mergeCell ref="M2:N2"/>
    <mergeCell ref="V2:X2"/>
    <mergeCell ref="V3:X3"/>
    <mergeCell ref="V4:X4"/>
  </mergeCells>
  <dataValidations count="1">
    <dataValidation type="list" allowBlank="1" showInputMessage="1" showErrorMessage="1" sqref="N11">
      <formula1>ResetProg</formula1>
    </dataValidation>
  </dataValidation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KTF</vt:lpstr>
    </vt:vector>
  </TitlesOfParts>
  <Company>Senvion SE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Lachapelle, Benjamin</dc:creator>
  <cp:lastModifiedBy>Lachapelle, Benjamin</cp:lastModifiedBy>
  <dcterms:created xsi:type="dcterms:W3CDTF">2018-08-14T12:33:37Z</dcterms:created>
  <dcterms:modified xsi:type="dcterms:W3CDTF">2018-08-14T12:33:51Z</dcterms:modified>
</cp:coreProperties>
</file>